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PMorenoB\OneDrive\Desktop\trabajo 2026 Presupuesto\REPORTES JUNIO\INFORMES JUNIO PARA PUBLICAR\DANE\"/>
    </mc:Choice>
  </mc:AlternateContent>
  <xr:revisionPtr revIDLastSave="0" documentId="13_ncr:1_{EDCE54D6-F38D-4752-BE66-2AE8B08D24BD}" xr6:coauthVersionLast="47" xr6:coauthVersionMax="47" xr10:uidLastSave="{00000000-0000-0000-0000-000000000000}"/>
  <bookViews>
    <workbookView xWindow="-120" yWindow="-120" windowWidth="29040" windowHeight="15720" xr2:uid="{A177C2AE-4164-4DC0-833F-964BD31E3A4C}"/>
  </bookViews>
  <sheets>
    <sheet name="GASTOS" sheetId="1" r:id="rId1"/>
    <sheet name="RESERVAS" sheetId="3" r:id="rId2"/>
    <sheet name="CUENTAS POR PAGAR" sheetId="2" r:id="rId3"/>
  </sheets>
  <definedNames>
    <definedName name="_xlnm._FilterDatabase" localSheetId="2" hidden="1">'CUENTAS POR PAGAR'!$A$6:$AG$30</definedName>
    <definedName name="_xlnm._FilterDatabase" localSheetId="0" hidden="1">GASTOS!$A$6:$BO$124</definedName>
    <definedName name="_xlnm._FilterDatabase" localSheetId="1" hidden="1">RESERVAS!$A$6:$AH$63</definedName>
    <definedName name="_xlnm.Print_Titles" localSheetId="0">GASTOS!$6:$6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G66" i="1" l="1"/>
  <c r="R85" i="3"/>
  <c r="W47" i="3"/>
  <c r="X47" i="3"/>
  <c r="Z47" i="3"/>
  <c r="AC47" i="3"/>
  <c r="P47" i="3"/>
  <c r="AD47" i="3"/>
  <c r="Q47" i="3"/>
  <c r="E47" i="3"/>
  <c r="AE50" i="3"/>
  <c r="R50" i="3"/>
  <c r="G47" i="3"/>
  <c r="V47" i="3"/>
  <c r="U47" i="3"/>
  <c r="I47" i="3"/>
  <c r="H47" i="3"/>
  <c r="D47" i="3"/>
  <c r="W45" i="3"/>
  <c r="W44" i="3" s="1"/>
  <c r="U45" i="3"/>
  <c r="U44" i="3" s="1"/>
  <c r="T45" i="3"/>
  <c r="T44" i="3" s="1"/>
  <c r="S45" i="3"/>
  <c r="S44" i="3" s="1"/>
  <c r="P45" i="3"/>
  <c r="P44" i="3" s="1"/>
  <c r="N45" i="3"/>
  <c r="N44" i="3" s="1"/>
  <c r="M45" i="3"/>
  <c r="M44" i="3" s="1"/>
  <c r="L45" i="3"/>
  <c r="L44" i="3" s="1"/>
  <c r="K45" i="3"/>
  <c r="K44" i="3" s="1"/>
  <c r="J45" i="3"/>
  <c r="J44" i="3" s="1"/>
  <c r="I45" i="3"/>
  <c r="I44" i="3" s="1"/>
  <c r="H45" i="3"/>
  <c r="H44" i="3" s="1"/>
  <c r="G45" i="3"/>
  <c r="G44" i="3" s="1"/>
  <c r="E45" i="3"/>
  <c r="E44" i="3" s="1"/>
  <c r="AD45" i="3"/>
  <c r="AC45" i="3"/>
  <c r="AC44" i="3" s="1"/>
  <c r="AB45" i="3"/>
  <c r="AA45" i="3"/>
  <c r="AA44" i="3" s="1"/>
  <c r="Z45" i="3"/>
  <c r="Z44" i="3" s="1"/>
  <c r="Y45" i="3"/>
  <c r="X45" i="3"/>
  <c r="X44" i="3" s="1"/>
  <c r="V45" i="3"/>
  <c r="Q45" i="3"/>
  <c r="Q44" i="3" s="1"/>
  <c r="O45" i="3"/>
  <c r="O44" i="3" s="1"/>
  <c r="D45" i="3"/>
  <c r="AD44" i="3"/>
  <c r="AB44" i="3"/>
  <c r="Y44" i="3"/>
  <c r="V44" i="3"/>
  <c r="D44" i="3"/>
  <c r="AD42" i="3"/>
  <c r="AD41" i="3" s="1"/>
  <c r="AD40" i="3" s="1"/>
  <c r="Y42" i="3"/>
  <c r="Y41" i="3" s="1"/>
  <c r="Y40" i="3" s="1"/>
  <c r="X42" i="3"/>
  <c r="X41" i="3" s="1"/>
  <c r="X40" i="3" s="1"/>
  <c r="X39" i="3" s="1"/>
  <c r="V42" i="3"/>
  <c r="V41" i="3" s="1"/>
  <c r="V40" i="3" s="1"/>
  <c r="V39" i="3" s="1"/>
  <c r="U42" i="3"/>
  <c r="U41" i="3" s="1"/>
  <c r="U40" i="3" s="1"/>
  <c r="U39" i="3" s="1"/>
  <c r="T42" i="3"/>
  <c r="T41" i="3" s="1"/>
  <c r="T40" i="3" s="1"/>
  <c r="T39" i="3" s="1"/>
  <c r="M42" i="3"/>
  <c r="M41" i="3" s="1"/>
  <c r="M40" i="3" s="1"/>
  <c r="K42" i="3"/>
  <c r="K41" i="3" s="1"/>
  <c r="K40" i="3" s="1"/>
  <c r="K39" i="3" s="1"/>
  <c r="J42" i="3"/>
  <c r="J41" i="3" s="1"/>
  <c r="J40" i="3" s="1"/>
  <c r="J39" i="3" s="1"/>
  <c r="I42" i="3"/>
  <c r="I41" i="3" s="1"/>
  <c r="I40" i="3" s="1"/>
  <c r="I39" i="3" s="1"/>
  <c r="H42" i="3"/>
  <c r="H41" i="3" s="1"/>
  <c r="H40" i="3" s="1"/>
  <c r="H39" i="3" s="1"/>
  <c r="G42" i="3"/>
  <c r="G41" i="3" s="1"/>
  <c r="G40" i="3" s="1"/>
  <c r="G39" i="3" s="1"/>
  <c r="E42" i="3"/>
  <c r="E41" i="3" s="1"/>
  <c r="E40" i="3" s="1"/>
  <c r="AC42" i="3"/>
  <c r="AB42" i="3"/>
  <c r="AB41" i="3" s="1"/>
  <c r="AB40" i="3" s="1"/>
  <c r="AA42" i="3"/>
  <c r="AA41" i="3" s="1"/>
  <c r="AA40" i="3" s="1"/>
  <c r="Z42" i="3"/>
  <c r="Z41" i="3" s="1"/>
  <c r="Z40" i="3" s="1"/>
  <c r="Z39" i="3" s="1"/>
  <c r="W42" i="3"/>
  <c r="W41" i="3" s="1"/>
  <c r="W40" i="3" s="1"/>
  <c r="W39" i="3" s="1"/>
  <c r="Q42" i="3"/>
  <c r="Q41" i="3" s="1"/>
  <c r="Q40" i="3" s="1"/>
  <c r="P42" i="3"/>
  <c r="P41" i="3" s="1"/>
  <c r="P40" i="3" s="1"/>
  <c r="O42" i="3"/>
  <c r="O41" i="3" s="1"/>
  <c r="O40" i="3" s="1"/>
  <c r="N42" i="3"/>
  <c r="N41" i="3" s="1"/>
  <c r="N40" i="3" s="1"/>
  <c r="N39" i="3" s="1"/>
  <c r="L42" i="3"/>
  <c r="L41" i="3" s="1"/>
  <c r="L40" i="3" s="1"/>
  <c r="D42" i="3"/>
  <c r="D41" i="3" s="1"/>
  <c r="D40" i="3" s="1"/>
  <c r="D39" i="3" s="1"/>
  <c r="AC41" i="3"/>
  <c r="AC40" i="3" s="1"/>
  <c r="Y35" i="3"/>
  <c r="T35" i="3"/>
  <c r="O35" i="3"/>
  <c r="I35" i="3"/>
  <c r="Q35" i="3"/>
  <c r="P35" i="3"/>
  <c r="D35" i="3"/>
  <c r="M28" i="3"/>
  <c r="Z28" i="3"/>
  <c r="X28" i="3"/>
  <c r="U28" i="3"/>
  <c r="T28" i="3"/>
  <c r="Q28" i="3"/>
  <c r="P28" i="3"/>
  <c r="H28" i="3"/>
  <c r="G28" i="3"/>
  <c r="K28" i="3"/>
  <c r="D28" i="3"/>
  <c r="Z25" i="3"/>
  <c r="P25" i="3"/>
  <c r="M25" i="3"/>
  <c r="W25" i="3"/>
  <c r="V25" i="3"/>
  <c r="U25" i="3"/>
  <c r="T25" i="3"/>
  <c r="N25" i="3"/>
  <c r="J25" i="3"/>
  <c r="H25" i="3"/>
  <c r="G25" i="3"/>
  <c r="Y25" i="3"/>
  <c r="X25" i="3"/>
  <c r="L25" i="3"/>
  <c r="K25" i="3"/>
  <c r="I25" i="3"/>
  <c r="D25" i="3"/>
  <c r="Z22" i="3"/>
  <c r="N22" i="3"/>
  <c r="AC22" i="3"/>
  <c r="AB22" i="3"/>
  <c r="W22" i="3"/>
  <c r="V22" i="3"/>
  <c r="U22" i="3"/>
  <c r="T22" i="3"/>
  <c r="S22" i="3"/>
  <c r="P22" i="3"/>
  <c r="O22" i="3"/>
  <c r="J22" i="3"/>
  <c r="H22" i="3"/>
  <c r="Y22" i="3"/>
  <c r="X22" i="3"/>
  <c r="M22" i="3"/>
  <c r="L22" i="3"/>
  <c r="K22" i="3"/>
  <c r="I22" i="3"/>
  <c r="G22" i="3"/>
  <c r="D22" i="3"/>
  <c r="D21" i="3" s="1"/>
  <c r="S19" i="3"/>
  <c r="G19" i="3"/>
  <c r="AC19" i="3"/>
  <c r="D19" i="3"/>
  <c r="AB17" i="3"/>
  <c r="Y17" i="3"/>
  <c r="D17" i="3"/>
  <c r="D16" i="3" s="1"/>
  <c r="V13" i="3"/>
  <c r="T13" i="3"/>
  <c r="S13" i="3"/>
  <c r="K13" i="3"/>
  <c r="H13" i="3"/>
  <c r="Y13" i="3"/>
  <c r="E13" i="3"/>
  <c r="X13" i="3"/>
  <c r="W13" i="3"/>
  <c r="U13" i="3"/>
  <c r="I13" i="3"/>
  <c r="D13" i="3"/>
  <c r="AD11" i="3"/>
  <c r="W11" i="3"/>
  <c r="AC11" i="3"/>
  <c r="AB11" i="3"/>
  <c r="I11" i="3"/>
  <c r="I10" i="3" s="1"/>
  <c r="I9" i="3" s="1"/>
  <c r="F11" i="3"/>
  <c r="E11" i="3"/>
  <c r="E10" i="3" s="1"/>
  <c r="E9" i="3" s="1"/>
  <c r="X11" i="3"/>
  <c r="V11" i="3"/>
  <c r="U11" i="3"/>
  <c r="U10" i="3" s="1"/>
  <c r="U9" i="3" s="1"/>
  <c r="T11" i="3"/>
  <c r="S11" i="3"/>
  <c r="Q11" i="3"/>
  <c r="P11" i="3"/>
  <c r="O11" i="3"/>
  <c r="N11" i="3"/>
  <c r="M11" i="3"/>
  <c r="L11" i="3"/>
  <c r="H11" i="3"/>
  <c r="D11" i="3"/>
  <c r="D10" i="3"/>
  <c r="D9" i="3" s="1"/>
  <c r="H25" i="2"/>
  <c r="Q26" i="2"/>
  <c r="Q25" i="2" s="1"/>
  <c r="D25" i="2"/>
  <c r="P25" i="2"/>
  <c r="P22" i="2" s="1"/>
  <c r="P21" i="2" s="1"/>
  <c r="P20" i="2" s="1"/>
  <c r="O25" i="2"/>
  <c r="N25" i="2"/>
  <c r="M25" i="2"/>
  <c r="L25" i="2"/>
  <c r="K25" i="2"/>
  <c r="J25" i="2"/>
  <c r="I25" i="2"/>
  <c r="G25" i="2"/>
  <c r="G22" i="2" s="1"/>
  <c r="G21" i="2" s="1"/>
  <c r="G20" i="2" s="1"/>
  <c r="F25" i="2"/>
  <c r="D23" i="2"/>
  <c r="P23" i="2"/>
  <c r="O23" i="2"/>
  <c r="O22" i="2" s="1"/>
  <c r="O21" i="2" s="1"/>
  <c r="O20" i="2" s="1"/>
  <c r="N23" i="2"/>
  <c r="N22" i="2" s="1"/>
  <c r="N21" i="2" s="1"/>
  <c r="N20" i="2" s="1"/>
  <c r="M23" i="2"/>
  <c r="L23" i="2"/>
  <c r="L22" i="2" s="1"/>
  <c r="L21" i="2" s="1"/>
  <c r="L20" i="2" s="1"/>
  <c r="K23" i="2"/>
  <c r="K22" i="2" s="1"/>
  <c r="K21" i="2" s="1"/>
  <c r="K20" i="2" s="1"/>
  <c r="J23" i="2"/>
  <c r="J22" i="2" s="1"/>
  <c r="J21" i="2" s="1"/>
  <c r="J20" i="2" s="1"/>
  <c r="I23" i="2"/>
  <c r="G23" i="2"/>
  <c r="F23" i="2"/>
  <c r="E23" i="2"/>
  <c r="M22" i="2"/>
  <c r="M21" i="2" s="1"/>
  <c r="M20" i="2" s="1"/>
  <c r="I22" i="2"/>
  <c r="I21" i="2"/>
  <c r="I20" i="2" s="1"/>
  <c r="Q19" i="2"/>
  <c r="Q18" i="2"/>
  <c r="P17" i="2"/>
  <c r="O17" i="2"/>
  <c r="N17" i="2"/>
  <c r="N16" i="2" s="1"/>
  <c r="M17" i="2"/>
  <c r="M16" i="2" s="1"/>
  <c r="L17" i="2"/>
  <c r="K17" i="2"/>
  <c r="J17" i="2"/>
  <c r="I17" i="2"/>
  <c r="I16" i="2" s="1"/>
  <c r="H17" i="2"/>
  <c r="H16" i="2" s="1"/>
  <c r="G17" i="2"/>
  <c r="G16" i="2" s="1"/>
  <c r="F17" i="2"/>
  <c r="D17" i="2"/>
  <c r="D16" i="2" s="1"/>
  <c r="P16" i="2"/>
  <c r="O16" i="2"/>
  <c r="L16" i="2"/>
  <c r="K16" i="2"/>
  <c r="J16" i="2"/>
  <c r="F16" i="2"/>
  <c r="Q15" i="2"/>
  <c r="Q14" i="2"/>
  <c r="Q13" i="2"/>
  <c r="M11" i="2"/>
  <c r="M10" i="2" s="1"/>
  <c r="M9" i="2" s="1"/>
  <c r="M8" i="2" s="1"/>
  <c r="M7" i="2" s="1"/>
  <c r="M27" i="2" s="1"/>
  <c r="AY113" i="1"/>
  <c r="G123" i="1"/>
  <c r="AO113" i="1"/>
  <c r="O113" i="1"/>
  <c r="V113" i="1"/>
  <c r="G120" i="1"/>
  <c r="Z113" i="1"/>
  <c r="G119" i="1"/>
  <c r="AC113" i="1"/>
  <c r="BF113" i="1"/>
  <c r="AS113" i="1"/>
  <c r="AF113" i="1"/>
  <c r="G117" i="1"/>
  <c r="AX113" i="1"/>
  <c r="G116" i="1"/>
  <c r="BA113" i="1"/>
  <c r="AN113" i="1"/>
  <c r="AA113" i="1"/>
  <c r="BD113" i="1"/>
  <c r="AQ113" i="1"/>
  <c r="AP113" i="1"/>
  <c r="AH113" i="1"/>
  <c r="AD113" i="1"/>
  <c r="Q113" i="1"/>
  <c r="F113" i="1"/>
  <c r="AM113" i="1"/>
  <c r="N113" i="1"/>
  <c r="BD111" i="1"/>
  <c r="BC111" i="1"/>
  <c r="BB111" i="1"/>
  <c r="BA111" i="1"/>
  <c r="AY111" i="1"/>
  <c r="AW111" i="1"/>
  <c r="AR111" i="1"/>
  <c r="AQ111" i="1"/>
  <c r="AP111" i="1"/>
  <c r="AO111" i="1"/>
  <c r="AM111" i="1"/>
  <c r="AL111" i="1"/>
  <c r="AK111" i="1"/>
  <c r="AE111" i="1"/>
  <c r="AD111" i="1"/>
  <c r="AC111" i="1"/>
  <c r="AB111" i="1"/>
  <c r="AA111" i="1"/>
  <c r="Z111" i="1"/>
  <c r="Y111" i="1"/>
  <c r="X111" i="1"/>
  <c r="S111" i="1"/>
  <c r="R111" i="1"/>
  <c r="Q111" i="1"/>
  <c r="P111" i="1"/>
  <c r="O111" i="1"/>
  <c r="N111" i="1"/>
  <c r="M111" i="1"/>
  <c r="L111" i="1"/>
  <c r="K111" i="1"/>
  <c r="F111" i="1"/>
  <c r="E111" i="1"/>
  <c r="BF111" i="1"/>
  <c r="BE111" i="1"/>
  <c r="AZ111" i="1"/>
  <c r="AX111" i="1"/>
  <c r="AV111" i="1"/>
  <c r="AS111" i="1"/>
  <c r="AN111" i="1"/>
  <c r="AJ111" i="1"/>
  <c r="AI111" i="1"/>
  <c r="AH111" i="1"/>
  <c r="AF111" i="1"/>
  <c r="W111" i="1"/>
  <c r="V111" i="1"/>
  <c r="J111" i="1"/>
  <c r="I111" i="1"/>
  <c r="H111" i="1"/>
  <c r="D111" i="1"/>
  <c r="BE109" i="1"/>
  <c r="BD109" i="1"/>
  <c r="BB109" i="1"/>
  <c r="AW109" i="1"/>
  <c r="AV109" i="1"/>
  <c r="AU109" i="1"/>
  <c r="AR109" i="1"/>
  <c r="AQ109" i="1"/>
  <c r="AP109" i="1"/>
  <c r="AM109" i="1"/>
  <c r="AL109" i="1"/>
  <c r="AK109" i="1"/>
  <c r="AJ109" i="1"/>
  <c r="AI109" i="1"/>
  <c r="AH109" i="1"/>
  <c r="AE109" i="1"/>
  <c r="AD109" i="1"/>
  <c r="Y109" i="1"/>
  <c r="X109" i="1"/>
  <c r="W109" i="1"/>
  <c r="V109" i="1"/>
  <c r="U109" i="1"/>
  <c r="R109" i="1"/>
  <c r="Q109" i="1"/>
  <c r="M109" i="1"/>
  <c r="L109" i="1"/>
  <c r="K109" i="1"/>
  <c r="J109" i="1"/>
  <c r="D109" i="1"/>
  <c r="BF109" i="1"/>
  <c r="BC109" i="1"/>
  <c r="BA109" i="1"/>
  <c r="AZ109" i="1"/>
  <c r="AY109" i="1"/>
  <c r="AX109" i="1"/>
  <c r="AS109" i="1"/>
  <c r="AO109" i="1"/>
  <c r="AN109" i="1"/>
  <c r="AF109" i="1"/>
  <c r="AC109" i="1"/>
  <c r="AB109" i="1"/>
  <c r="AA109" i="1"/>
  <c r="Z109" i="1"/>
  <c r="S109" i="1"/>
  <c r="P109" i="1"/>
  <c r="O109" i="1"/>
  <c r="N109" i="1"/>
  <c r="H109" i="1"/>
  <c r="E109" i="1"/>
  <c r="BB106" i="1"/>
  <c r="BB105" i="1" s="1"/>
  <c r="BA106" i="1"/>
  <c r="BA105" i="1" s="1"/>
  <c r="AO106" i="1"/>
  <c r="AO105" i="1" s="1"/>
  <c r="AB106" i="1"/>
  <c r="AB105" i="1" s="1"/>
  <c r="D106" i="1"/>
  <c r="D105" i="1" s="1"/>
  <c r="BF106" i="1"/>
  <c r="BF105" i="1" s="1"/>
  <c r="BE106" i="1"/>
  <c r="BE105" i="1" s="1"/>
  <c r="BD106" i="1"/>
  <c r="BD105" i="1" s="1"/>
  <c r="AY106" i="1"/>
  <c r="AY105" i="1" s="1"/>
  <c r="AX106" i="1"/>
  <c r="AX105" i="1" s="1"/>
  <c r="AW106" i="1"/>
  <c r="AW105" i="1" s="1"/>
  <c r="AR106" i="1"/>
  <c r="AR105" i="1" s="1"/>
  <c r="AR104" i="1" s="1"/>
  <c r="AQ106" i="1"/>
  <c r="AQ105" i="1" s="1"/>
  <c r="AM106" i="1"/>
  <c r="AM105" i="1" s="1"/>
  <c r="AL106" i="1"/>
  <c r="AL105" i="1" s="1"/>
  <c r="AK106" i="1"/>
  <c r="AK105" i="1" s="1"/>
  <c r="AJ106" i="1"/>
  <c r="AJ105" i="1" s="1"/>
  <c r="AE106" i="1"/>
  <c r="AE105" i="1" s="1"/>
  <c r="AD106" i="1"/>
  <c r="AD105" i="1" s="1"/>
  <c r="Z106" i="1"/>
  <c r="Z105" i="1" s="1"/>
  <c r="Z104" i="1" s="1"/>
  <c r="Y106" i="1"/>
  <c r="Y105" i="1" s="1"/>
  <c r="W106" i="1"/>
  <c r="W105" i="1" s="1"/>
  <c r="R106" i="1"/>
  <c r="R105" i="1" s="1"/>
  <c r="Q106" i="1"/>
  <c r="Q105" i="1" s="1"/>
  <c r="M106" i="1"/>
  <c r="M105" i="1" s="1"/>
  <c r="K106" i="1"/>
  <c r="K105" i="1" s="1"/>
  <c r="F106" i="1"/>
  <c r="F105" i="1" s="1"/>
  <c r="E106" i="1"/>
  <c r="E105" i="1" s="1"/>
  <c r="BC106" i="1"/>
  <c r="BC105" i="1" s="1"/>
  <c r="AZ106" i="1"/>
  <c r="AZ105" i="1" s="1"/>
  <c r="AZ104" i="1" s="1"/>
  <c r="AV106" i="1"/>
  <c r="AV105" i="1" s="1"/>
  <c r="AV104" i="1" s="1"/>
  <c r="AU106" i="1"/>
  <c r="AU105" i="1" s="1"/>
  <c r="AP106" i="1"/>
  <c r="AP105" i="1" s="1"/>
  <c r="AI106" i="1"/>
  <c r="AI105" i="1" s="1"/>
  <c r="AH106" i="1"/>
  <c r="AH105" i="1" s="1"/>
  <c r="AF106" i="1"/>
  <c r="AF105" i="1" s="1"/>
  <c r="AC106" i="1"/>
  <c r="AC105" i="1" s="1"/>
  <c r="X106" i="1"/>
  <c r="X105" i="1" s="1"/>
  <c r="V106" i="1"/>
  <c r="V105" i="1" s="1"/>
  <c r="S106" i="1"/>
  <c r="P106" i="1"/>
  <c r="P105" i="1" s="1"/>
  <c r="P104" i="1" s="1"/>
  <c r="L106" i="1"/>
  <c r="L105" i="1" s="1"/>
  <c r="J106" i="1"/>
  <c r="J105" i="1" s="1"/>
  <c r="S105" i="1"/>
  <c r="BD102" i="1"/>
  <c r="BD101" i="1" s="1"/>
  <c r="BA102" i="1"/>
  <c r="BA101" i="1" s="1"/>
  <c r="AZ102" i="1"/>
  <c r="AZ101" i="1" s="1"/>
  <c r="AY102" i="1"/>
  <c r="AY101" i="1" s="1"/>
  <c r="AX102" i="1"/>
  <c r="AX101" i="1" s="1"/>
  <c r="AW102" i="1"/>
  <c r="AW101" i="1" s="1"/>
  <c r="AV102" i="1"/>
  <c r="AV101" i="1" s="1"/>
  <c r="AQ102" i="1"/>
  <c r="AQ101" i="1" s="1"/>
  <c r="AP102" i="1"/>
  <c r="AP101" i="1" s="1"/>
  <c r="AN102" i="1"/>
  <c r="AN101" i="1" s="1"/>
  <c r="AM102" i="1"/>
  <c r="AM101" i="1" s="1"/>
  <c r="AL102" i="1"/>
  <c r="AL101" i="1" s="1"/>
  <c r="AK102" i="1"/>
  <c r="AK101" i="1" s="1"/>
  <c r="AJ102" i="1"/>
  <c r="AJ101" i="1" s="1"/>
  <c r="AI102" i="1"/>
  <c r="AI101" i="1" s="1"/>
  <c r="AE102" i="1"/>
  <c r="AE101" i="1" s="1"/>
  <c r="AD102" i="1"/>
  <c r="AD101" i="1" s="1"/>
  <c r="AC102" i="1"/>
  <c r="AC101" i="1" s="1"/>
  <c r="AA102" i="1"/>
  <c r="AA101" i="1" s="1"/>
  <c r="Z102" i="1"/>
  <c r="Z101" i="1" s="1"/>
  <c r="Y102" i="1"/>
  <c r="Y101" i="1" s="1"/>
  <c r="X102" i="1"/>
  <c r="X101" i="1" s="1"/>
  <c r="W102" i="1"/>
  <c r="W101" i="1" s="1"/>
  <c r="R102" i="1"/>
  <c r="R101" i="1" s="1"/>
  <c r="O102" i="1"/>
  <c r="O101" i="1" s="1"/>
  <c r="N102" i="1"/>
  <c r="N101" i="1" s="1"/>
  <c r="M102" i="1"/>
  <c r="M101" i="1" s="1"/>
  <c r="K102" i="1"/>
  <c r="K101" i="1" s="1"/>
  <c r="J102" i="1"/>
  <c r="J101" i="1" s="1"/>
  <c r="I102" i="1"/>
  <c r="I101" i="1" s="1"/>
  <c r="G103" i="1"/>
  <c r="G102" i="1" s="1"/>
  <c r="G101" i="1" s="1"/>
  <c r="E102" i="1"/>
  <c r="E101" i="1" s="1"/>
  <c r="D102" i="1"/>
  <c r="D101" i="1" s="1"/>
  <c r="BF102" i="1"/>
  <c r="BF101" i="1" s="1"/>
  <c r="BE102" i="1"/>
  <c r="BE101" i="1" s="1"/>
  <c r="BC102" i="1"/>
  <c r="BC101" i="1" s="1"/>
  <c r="BB102" i="1"/>
  <c r="BB101" i="1" s="1"/>
  <c r="AU102" i="1"/>
  <c r="AU101" i="1" s="1"/>
  <c r="AS102" i="1"/>
  <c r="AS101" i="1" s="1"/>
  <c r="AR102" i="1"/>
  <c r="AR101" i="1" s="1"/>
  <c r="AO102" i="1"/>
  <c r="AO101" i="1" s="1"/>
  <c r="AH102" i="1"/>
  <c r="AH101" i="1" s="1"/>
  <c r="AF102" i="1"/>
  <c r="AF101" i="1" s="1"/>
  <c r="AB102" i="1"/>
  <c r="AB101" i="1" s="1"/>
  <c r="V102" i="1"/>
  <c r="V101" i="1" s="1"/>
  <c r="U102" i="1"/>
  <c r="U101" i="1" s="1"/>
  <c r="S102" i="1"/>
  <c r="S101" i="1" s="1"/>
  <c r="Q102" i="1"/>
  <c r="P102" i="1"/>
  <c r="P101" i="1" s="1"/>
  <c r="L102" i="1"/>
  <c r="L101" i="1" s="1"/>
  <c r="H102" i="1"/>
  <c r="H101" i="1" s="1"/>
  <c r="F102" i="1"/>
  <c r="F101" i="1" s="1"/>
  <c r="Q101" i="1"/>
  <c r="AZ98" i="1"/>
  <c r="AZ97" i="1" s="1"/>
  <c r="AZ96" i="1" s="1"/>
  <c r="E98" i="1"/>
  <c r="E97" i="1" s="1"/>
  <c r="E96" i="1" s="1"/>
  <c r="BE98" i="1"/>
  <c r="BE97" i="1" s="1"/>
  <c r="BE96" i="1" s="1"/>
  <c r="BC98" i="1"/>
  <c r="BC97" i="1" s="1"/>
  <c r="BC96" i="1" s="1"/>
  <c r="BB98" i="1"/>
  <c r="BB97" i="1" s="1"/>
  <c r="BB96" i="1" s="1"/>
  <c r="AW98" i="1"/>
  <c r="AW97" i="1" s="1"/>
  <c r="AW96" i="1" s="1"/>
  <c r="AR98" i="1"/>
  <c r="AR97" i="1" s="1"/>
  <c r="AR96" i="1" s="1"/>
  <c r="AP98" i="1"/>
  <c r="AP97" i="1" s="1"/>
  <c r="AP96" i="1" s="1"/>
  <c r="AO98" i="1"/>
  <c r="AO97" i="1" s="1"/>
  <c r="AO96" i="1" s="1"/>
  <c r="AK98" i="1"/>
  <c r="AK97" i="1" s="1"/>
  <c r="AK96" i="1" s="1"/>
  <c r="AH98" i="1"/>
  <c r="AH97" i="1" s="1"/>
  <c r="AH96" i="1" s="1"/>
  <c r="AF98" i="1"/>
  <c r="AF97" i="1" s="1"/>
  <c r="AF96" i="1" s="1"/>
  <c r="AE98" i="1"/>
  <c r="AE97" i="1" s="1"/>
  <c r="AE96" i="1" s="1"/>
  <c r="AA98" i="1"/>
  <c r="X98" i="1"/>
  <c r="X97" i="1" s="1"/>
  <c r="X96" i="1" s="1"/>
  <c r="W98" i="1"/>
  <c r="W97" i="1" s="1"/>
  <c r="W96" i="1" s="1"/>
  <c r="U98" i="1"/>
  <c r="U97" i="1" s="1"/>
  <c r="U96" i="1" s="1"/>
  <c r="R98" i="1"/>
  <c r="R97" i="1" s="1"/>
  <c r="R96" i="1" s="1"/>
  <c r="O98" i="1"/>
  <c r="O97" i="1" s="1"/>
  <c r="O96" i="1" s="1"/>
  <c r="N98" i="1"/>
  <c r="N97" i="1" s="1"/>
  <c r="N96" i="1" s="1"/>
  <c r="K98" i="1"/>
  <c r="K97" i="1" s="1"/>
  <c r="K96" i="1" s="1"/>
  <c r="J98" i="1"/>
  <c r="J97" i="1" s="1"/>
  <c r="J96" i="1" s="1"/>
  <c r="I98" i="1"/>
  <c r="I97" i="1" s="1"/>
  <c r="I96" i="1" s="1"/>
  <c r="G99" i="1"/>
  <c r="BF98" i="1"/>
  <c r="BF97" i="1" s="1"/>
  <c r="BF96" i="1" s="1"/>
  <c r="BD98" i="1"/>
  <c r="BD97" i="1" s="1"/>
  <c r="BD96" i="1" s="1"/>
  <c r="BA98" i="1"/>
  <c r="BA97" i="1" s="1"/>
  <c r="BA96" i="1" s="1"/>
  <c r="AV98" i="1"/>
  <c r="AV97" i="1" s="1"/>
  <c r="AV96" i="1" s="1"/>
  <c r="AQ98" i="1"/>
  <c r="AQ97" i="1" s="1"/>
  <c r="AQ96" i="1" s="1"/>
  <c r="AJ98" i="1"/>
  <c r="AJ97" i="1" s="1"/>
  <c r="AJ96" i="1" s="1"/>
  <c r="AI98" i="1"/>
  <c r="AI97" i="1" s="1"/>
  <c r="AI96" i="1" s="1"/>
  <c r="AD98" i="1"/>
  <c r="AD97" i="1" s="1"/>
  <c r="AD96" i="1" s="1"/>
  <c r="V98" i="1"/>
  <c r="V97" i="1" s="1"/>
  <c r="V96" i="1" s="1"/>
  <c r="S98" i="1"/>
  <c r="S97" i="1" s="1"/>
  <c r="S96" i="1" s="1"/>
  <c r="Q98" i="1"/>
  <c r="Q97" i="1" s="1"/>
  <c r="Q96" i="1" s="1"/>
  <c r="F98" i="1"/>
  <c r="F97" i="1" s="1"/>
  <c r="F96" i="1" s="1"/>
  <c r="AA97" i="1"/>
  <c r="AA96" i="1" s="1"/>
  <c r="BF94" i="1"/>
  <c r="BF93" i="1" s="1"/>
  <c r="BF92" i="1" s="1"/>
  <c r="BE94" i="1"/>
  <c r="BE93" i="1" s="1"/>
  <c r="BE92" i="1" s="1"/>
  <c r="BD94" i="1"/>
  <c r="BD93" i="1" s="1"/>
  <c r="BD92" i="1" s="1"/>
  <c r="BA94" i="1"/>
  <c r="BA93" i="1" s="1"/>
  <c r="BA92" i="1" s="1"/>
  <c r="AY94" i="1"/>
  <c r="AX94" i="1"/>
  <c r="AX93" i="1" s="1"/>
  <c r="AX92" i="1" s="1"/>
  <c r="AW94" i="1"/>
  <c r="AW93" i="1" s="1"/>
  <c r="AW92" i="1" s="1"/>
  <c r="AV94" i="1"/>
  <c r="AV93" i="1" s="1"/>
  <c r="AV92" i="1" s="1"/>
  <c r="AM94" i="1"/>
  <c r="AM93" i="1" s="1"/>
  <c r="AM92" i="1" s="1"/>
  <c r="AL94" i="1"/>
  <c r="AL93" i="1" s="1"/>
  <c r="AL92" i="1" s="1"/>
  <c r="AK94" i="1"/>
  <c r="AK93" i="1" s="1"/>
  <c r="AK92" i="1" s="1"/>
  <c r="AJ94" i="1"/>
  <c r="AJ93" i="1" s="1"/>
  <c r="AJ92" i="1" s="1"/>
  <c r="AI94" i="1"/>
  <c r="AI93" i="1" s="1"/>
  <c r="AI92" i="1" s="1"/>
  <c r="AD94" i="1"/>
  <c r="AD93" i="1" s="1"/>
  <c r="AD92" i="1" s="1"/>
  <c r="AC94" i="1"/>
  <c r="AC93" i="1" s="1"/>
  <c r="AC92" i="1" s="1"/>
  <c r="AA94" i="1"/>
  <c r="AA93" i="1" s="1"/>
  <c r="AA92" i="1" s="1"/>
  <c r="Z94" i="1"/>
  <c r="Z93" i="1" s="1"/>
  <c r="Z92" i="1" s="1"/>
  <c r="Y94" i="1"/>
  <c r="Y93" i="1" s="1"/>
  <c r="Y92" i="1" s="1"/>
  <c r="X94" i="1"/>
  <c r="X93" i="1" s="1"/>
  <c r="X92" i="1" s="1"/>
  <c r="S94" i="1"/>
  <c r="S93" i="1" s="1"/>
  <c r="S92" i="1" s="1"/>
  <c r="R94" i="1"/>
  <c r="R93" i="1" s="1"/>
  <c r="R92" i="1" s="1"/>
  <c r="Q94" i="1"/>
  <c r="Q93" i="1" s="1"/>
  <c r="Q92" i="1" s="1"/>
  <c r="O94" i="1"/>
  <c r="O93" i="1" s="1"/>
  <c r="O92" i="1" s="1"/>
  <c r="N94" i="1"/>
  <c r="N93" i="1" s="1"/>
  <c r="N92" i="1" s="1"/>
  <c r="N91" i="1" s="1"/>
  <c r="M94" i="1"/>
  <c r="M93" i="1" s="1"/>
  <c r="M92" i="1" s="1"/>
  <c r="K94" i="1"/>
  <c r="K93" i="1" s="1"/>
  <c r="K92" i="1" s="1"/>
  <c r="G95" i="1"/>
  <c r="G94" i="1" s="1"/>
  <c r="G93" i="1" s="1"/>
  <c r="G92" i="1" s="1"/>
  <c r="BC94" i="1"/>
  <c r="BC93" i="1" s="1"/>
  <c r="BC92" i="1" s="1"/>
  <c r="BB94" i="1"/>
  <c r="BB93" i="1" s="1"/>
  <c r="BB92" i="1" s="1"/>
  <c r="AZ94" i="1"/>
  <c r="AU94" i="1"/>
  <c r="AU93" i="1" s="1"/>
  <c r="AU92" i="1" s="1"/>
  <c r="AS94" i="1"/>
  <c r="AS93" i="1" s="1"/>
  <c r="AS92" i="1" s="1"/>
  <c r="AR94" i="1"/>
  <c r="AR93" i="1" s="1"/>
  <c r="AR92" i="1" s="1"/>
  <c r="AQ94" i="1"/>
  <c r="AQ93" i="1" s="1"/>
  <c r="AQ92" i="1" s="1"/>
  <c r="AP94" i="1"/>
  <c r="AP93" i="1" s="1"/>
  <c r="AP92" i="1" s="1"/>
  <c r="AO94" i="1"/>
  <c r="AO93" i="1" s="1"/>
  <c r="AO92" i="1" s="1"/>
  <c r="AN94" i="1"/>
  <c r="AN93" i="1" s="1"/>
  <c r="AN92" i="1" s="1"/>
  <c r="AF94" i="1"/>
  <c r="AF93" i="1" s="1"/>
  <c r="AF92" i="1" s="1"/>
  <c r="AE94" i="1"/>
  <c r="AE93" i="1" s="1"/>
  <c r="AE92" i="1" s="1"/>
  <c r="AB94" i="1"/>
  <c r="W94" i="1"/>
  <c r="W93" i="1" s="1"/>
  <c r="W92" i="1" s="1"/>
  <c r="V94" i="1"/>
  <c r="V93" i="1" s="1"/>
  <c r="V92" i="1" s="1"/>
  <c r="V91" i="1" s="1"/>
  <c r="U94" i="1"/>
  <c r="U93" i="1" s="1"/>
  <c r="U92" i="1" s="1"/>
  <c r="P94" i="1"/>
  <c r="L94" i="1"/>
  <c r="L93" i="1" s="1"/>
  <c r="L92" i="1" s="1"/>
  <c r="J94" i="1"/>
  <c r="J93" i="1" s="1"/>
  <c r="J92" i="1" s="1"/>
  <c r="I94" i="1"/>
  <c r="I93" i="1" s="1"/>
  <c r="I92" i="1" s="1"/>
  <c r="H94" i="1"/>
  <c r="H93" i="1" s="1"/>
  <c r="H92" i="1" s="1"/>
  <c r="F94" i="1"/>
  <c r="F93" i="1" s="1"/>
  <c r="F92" i="1" s="1"/>
  <c r="E94" i="1"/>
  <c r="E93" i="1" s="1"/>
  <c r="E92" i="1" s="1"/>
  <c r="D94" i="1"/>
  <c r="D93" i="1" s="1"/>
  <c r="D92" i="1" s="1"/>
  <c r="AZ93" i="1"/>
  <c r="AZ92" i="1" s="1"/>
  <c r="AY93" i="1"/>
  <c r="AY92" i="1" s="1"/>
  <c r="AB93" i="1"/>
  <c r="AB92" i="1" s="1"/>
  <c r="P93" i="1"/>
  <c r="P92" i="1" s="1"/>
  <c r="G90" i="1"/>
  <c r="AT89" i="1"/>
  <c r="G89" i="1"/>
  <c r="AY85" i="1"/>
  <c r="G88" i="1"/>
  <c r="BC85" i="1"/>
  <c r="BB85" i="1"/>
  <c r="AW85" i="1"/>
  <c r="AP85" i="1"/>
  <c r="AO85" i="1"/>
  <c r="AC85" i="1"/>
  <c r="AB85" i="1"/>
  <c r="P85" i="1"/>
  <c r="O85" i="1"/>
  <c r="BF85" i="1"/>
  <c r="BE85" i="1"/>
  <c r="AZ85" i="1"/>
  <c r="AS85" i="1"/>
  <c r="AR85" i="1"/>
  <c r="AN85" i="1"/>
  <c r="AM85" i="1"/>
  <c r="AF85" i="1"/>
  <c r="AE85" i="1"/>
  <c r="AA85" i="1"/>
  <c r="X85" i="1"/>
  <c r="R85" i="1"/>
  <c r="N85" i="1"/>
  <c r="K85" i="1"/>
  <c r="BD85" i="1"/>
  <c r="BA85" i="1"/>
  <c r="AQ85" i="1"/>
  <c r="AD85" i="1"/>
  <c r="S85" i="1"/>
  <c r="Q85" i="1"/>
  <c r="E85" i="1"/>
  <c r="BF78" i="1"/>
  <c r="AS78" i="1"/>
  <c r="AF78" i="1"/>
  <c r="G83" i="1"/>
  <c r="W78" i="1"/>
  <c r="J78" i="1"/>
  <c r="BA78" i="1"/>
  <c r="G81" i="1"/>
  <c r="BD78" i="1"/>
  <c r="AR78" i="1"/>
  <c r="AD78" i="1"/>
  <c r="Q78" i="1"/>
  <c r="E78" i="1"/>
  <c r="D78" i="1"/>
  <c r="AV78" i="1"/>
  <c r="AP78" i="1"/>
  <c r="AI78" i="1"/>
  <c r="V78" i="1"/>
  <c r="I78" i="1"/>
  <c r="G79" i="1"/>
  <c r="BC75" i="1"/>
  <c r="AX75" i="1"/>
  <c r="AW75" i="1"/>
  <c r="AP75" i="1"/>
  <c r="AK75" i="1"/>
  <c r="AE75" i="1"/>
  <c r="X75" i="1"/>
  <c r="K75" i="1"/>
  <c r="G77" i="1"/>
  <c r="BF75" i="1"/>
  <c r="BD75" i="1"/>
  <c r="BA75" i="1"/>
  <c r="AY75" i="1"/>
  <c r="AV75" i="1"/>
  <c r="AO75" i="1"/>
  <c r="AN75" i="1"/>
  <c r="AL75" i="1"/>
  <c r="AJ75" i="1"/>
  <c r="AI75" i="1"/>
  <c r="AH75" i="1"/>
  <c r="AD75" i="1"/>
  <c r="AB75" i="1"/>
  <c r="AA75" i="1"/>
  <c r="W75" i="1"/>
  <c r="V75" i="1"/>
  <c r="Q75" i="1"/>
  <c r="O75" i="1"/>
  <c r="N75" i="1"/>
  <c r="L75" i="1"/>
  <c r="J75" i="1"/>
  <c r="H75" i="1"/>
  <c r="F75" i="1"/>
  <c r="D75" i="1"/>
  <c r="BE75" i="1"/>
  <c r="AU75" i="1"/>
  <c r="AS75" i="1"/>
  <c r="AR75" i="1"/>
  <c r="AF75" i="1"/>
  <c r="Y75" i="1"/>
  <c r="U75" i="1"/>
  <c r="M75" i="1"/>
  <c r="I75" i="1"/>
  <c r="G74" i="1"/>
  <c r="BG73" i="1"/>
  <c r="AT73" i="1"/>
  <c r="AG73" i="1"/>
  <c r="T73" i="1"/>
  <c r="BE69" i="1"/>
  <c r="AI69" i="1"/>
  <c r="AE69" i="1"/>
  <c r="G72" i="1"/>
  <c r="AB69" i="1"/>
  <c r="W69" i="1"/>
  <c r="Q69" i="1"/>
  <c r="J69" i="1"/>
  <c r="BA69" i="1"/>
  <c r="AS69" i="1"/>
  <c r="AR69" i="1"/>
  <c r="AP69" i="1"/>
  <c r="AP68" i="1" s="1"/>
  <c r="AM69" i="1"/>
  <c r="AA69" i="1"/>
  <c r="Z69" i="1"/>
  <c r="Y69" i="1"/>
  <c r="N69" i="1"/>
  <c r="M69" i="1"/>
  <c r="F69" i="1"/>
  <c r="BD69" i="1"/>
  <c r="BB69" i="1"/>
  <c r="AO69" i="1"/>
  <c r="AH69" i="1"/>
  <c r="AD69" i="1"/>
  <c r="AC69" i="1"/>
  <c r="V69" i="1"/>
  <c r="R69" i="1"/>
  <c r="E69" i="1"/>
  <c r="AZ63" i="1"/>
  <c r="AO63" i="1"/>
  <c r="AB63" i="1"/>
  <c r="P63" i="1"/>
  <c r="AT66" i="1"/>
  <c r="T66" i="1"/>
  <c r="G66" i="1"/>
  <c r="AT65" i="1"/>
  <c r="BF63" i="1"/>
  <c r="AY63" i="1"/>
  <c r="AW63" i="1"/>
  <c r="AV63" i="1"/>
  <c r="AQ63" i="1"/>
  <c r="AP63" i="1"/>
  <c r="AK63" i="1"/>
  <c r="AJ63" i="1"/>
  <c r="AI63" i="1"/>
  <c r="AF63" i="1"/>
  <c r="AA63" i="1"/>
  <c r="Y63" i="1"/>
  <c r="X63" i="1"/>
  <c r="W63" i="1"/>
  <c r="V63" i="1"/>
  <c r="Q63" i="1"/>
  <c r="N63" i="1"/>
  <c r="L63" i="1"/>
  <c r="K63" i="1"/>
  <c r="J63" i="1"/>
  <c r="I63" i="1"/>
  <c r="G64" i="1"/>
  <c r="E63" i="1"/>
  <c r="BE63" i="1"/>
  <c r="BD63" i="1"/>
  <c r="BC63" i="1"/>
  <c r="BB63" i="1"/>
  <c r="BA63" i="1"/>
  <c r="AS63" i="1"/>
  <c r="AR63" i="1"/>
  <c r="AH63" i="1"/>
  <c r="AE63" i="1"/>
  <c r="AD63" i="1"/>
  <c r="AC63" i="1"/>
  <c r="U63" i="1"/>
  <c r="S63" i="1"/>
  <c r="R63" i="1"/>
  <c r="H63" i="1"/>
  <c r="BG62" i="1"/>
  <c r="AT62" i="1"/>
  <c r="AG62" i="1"/>
  <c r="T62" i="1"/>
  <c r="G62" i="1"/>
  <c r="AW56" i="1"/>
  <c r="G61" i="1"/>
  <c r="AC56" i="1"/>
  <c r="P56" i="1"/>
  <c r="D56" i="1"/>
  <c r="BF56" i="1"/>
  <c r="G59" i="1"/>
  <c r="AV56" i="1"/>
  <c r="AI56" i="1"/>
  <c r="W56" i="1"/>
  <c r="V56" i="1"/>
  <c r="AZ56" i="1"/>
  <c r="AY56" i="1"/>
  <c r="AO56" i="1"/>
  <c r="AN56" i="1"/>
  <c r="AM56" i="1"/>
  <c r="AL56" i="1"/>
  <c r="AK56" i="1"/>
  <c r="AJ56" i="1"/>
  <c r="AB56" i="1"/>
  <c r="Z56" i="1"/>
  <c r="Y56" i="1"/>
  <c r="O56" i="1"/>
  <c r="M56" i="1"/>
  <c r="G57" i="1"/>
  <c r="AU56" i="1"/>
  <c r="X56" i="1"/>
  <c r="Q56" i="1"/>
  <c r="AZ54" i="1"/>
  <c r="AY54" i="1"/>
  <c r="AX54" i="1"/>
  <c r="AW54" i="1"/>
  <c r="AV54" i="1"/>
  <c r="AS54" i="1"/>
  <c r="AQ54" i="1"/>
  <c r="AN54" i="1"/>
  <c r="AM54" i="1"/>
  <c r="AL54" i="1"/>
  <c r="AK54" i="1"/>
  <c r="AJ54" i="1"/>
  <c r="AI54" i="1"/>
  <c r="AF54" i="1"/>
  <c r="AE54" i="1"/>
  <c r="AD54" i="1"/>
  <c r="AA54" i="1"/>
  <c r="Z54" i="1"/>
  <c r="Y54" i="1"/>
  <c r="X54" i="1"/>
  <c r="W54" i="1"/>
  <c r="R54" i="1"/>
  <c r="Q54" i="1"/>
  <c r="O54" i="1"/>
  <c r="N54" i="1"/>
  <c r="M54" i="1"/>
  <c r="L54" i="1"/>
  <c r="K54" i="1"/>
  <c r="J54" i="1"/>
  <c r="I54" i="1"/>
  <c r="G55" i="1"/>
  <c r="G54" i="1" s="1"/>
  <c r="BF54" i="1"/>
  <c r="BE54" i="1"/>
  <c r="BD54" i="1"/>
  <c r="BC54" i="1"/>
  <c r="BB54" i="1"/>
  <c r="BA54" i="1"/>
  <c r="AR54" i="1"/>
  <c r="AP54" i="1"/>
  <c r="AO54" i="1"/>
  <c r="AC54" i="1"/>
  <c r="AB54" i="1"/>
  <c r="V54" i="1"/>
  <c r="U54" i="1"/>
  <c r="S54" i="1"/>
  <c r="P54" i="1"/>
  <c r="H54" i="1"/>
  <c r="F54" i="1"/>
  <c r="E54" i="1"/>
  <c r="D54" i="1"/>
  <c r="BF52" i="1"/>
  <c r="BC52" i="1"/>
  <c r="BB52" i="1"/>
  <c r="BA52" i="1"/>
  <c r="AZ52" i="1"/>
  <c r="AY52" i="1"/>
  <c r="AX52" i="1"/>
  <c r="AW52" i="1"/>
  <c r="AV52" i="1"/>
  <c r="AU52" i="1"/>
  <c r="AQ52" i="1"/>
  <c r="AO52" i="1"/>
  <c r="AN52" i="1"/>
  <c r="AM52" i="1"/>
  <c r="AL52" i="1"/>
  <c r="AK52" i="1"/>
  <c r="AJ52" i="1"/>
  <c r="AH52" i="1"/>
  <c r="AF52" i="1"/>
  <c r="AE52" i="1"/>
  <c r="AC52" i="1"/>
  <c r="AB52" i="1"/>
  <c r="AA52" i="1"/>
  <c r="Z52" i="1"/>
  <c r="Y52" i="1"/>
  <c r="X52" i="1"/>
  <c r="W52" i="1"/>
  <c r="V52" i="1"/>
  <c r="V51" i="1" s="1"/>
  <c r="AG53" i="1"/>
  <c r="AG52" i="1" s="1"/>
  <c r="S52" i="1"/>
  <c r="R52" i="1"/>
  <c r="P52" i="1"/>
  <c r="O52" i="1"/>
  <c r="N52" i="1"/>
  <c r="M52" i="1"/>
  <c r="L52" i="1"/>
  <c r="K52" i="1"/>
  <c r="J52" i="1"/>
  <c r="I52" i="1"/>
  <c r="T53" i="1"/>
  <c r="T52" i="1" s="1"/>
  <c r="G53" i="1"/>
  <c r="G52" i="1" s="1"/>
  <c r="BE52" i="1"/>
  <c r="BD52" i="1"/>
  <c r="AS52" i="1"/>
  <c r="AR52" i="1"/>
  <c r="AP52" i="1"/>
  <c r="AI52" i="1"/>
  <c r="AD52" i="1"/>
  <c r="Q52" i="1"/>
  <c r="F52" i="1"/>
  <c r="E52" i="1"/>
  <c r="D52" i="1"/>
  <c r="BE47" i="1"/>
  <c r="BC47" i="1"/>
  <c r="BB47" i="1"/>
  <c r="BA47" i="1"/>
  <c r="AZ47" i="1"/>
  <c r="AY47" i="1"/>
  <c r="AX47" i="1"/>
  <c r="AW47" i="1"/>
  <c r="AV47" i="1"/>
  <c r="AS47" i="1"/>
  <c r="AQ47" i="1"/>
  <c r="AP47" i="1"/>
  <c r="AO47" i="1"/>
  <c r="AM47" i="1"/>
  <c r="AL47" i="1"/>
  <c r="AF47" i="1"/>
  <c r="AE47" i="1"/>
  <c r="AD47" i="1"/>
  <c r="AC47" i="1"/>
  <c r="AA47" i="1"/>
  <c r="X47" i="1"/>
  <c r="W47" i="1"/>
  <c r="V47" i="1"/>
  <c r="U47" i="1"/>
  <c r="S47" i="1"/>
  <c r="R47" i="1"/>
  <c r="Q47" i="1"/>
  <c r="O47" i="1"/>
  <c r="N47" i="1"/>
  <c r="K47" i="1"/>
  <c r="J47" i="1"/>
  <c r="I47" i="1"/>
  <c r="H47" i="1"/>
  <c r="G49" i="1"/>
  <c r="AT48" i="1"/>
  <c r="AG48" i="1"/>
  <c r="M47" i="1"/>
  <c r="T48" i="1"/>
  <c r="BF47" i="1"/>
  <c r="BD47" i="1"/>
  <c r="AU47" i="1"/>
  <c r="AR47" i="1"/>
  <c r="AN47" i="1"/>
  <c r="AB47" i="1"/>
  <c r="Z47" i="1"/>
  <c r="P47" i="1"/>
  <c r="D47" i="1"/>
  <c r="BF45" i="1"/>
  <c r="BE45" i="1"/>
  <c r="BE44" i="1" s="1"/>
  <c r="BE43" i="1" s="1"/>
  <c r="BD45" i="1"/>
  <c r="BD44" i="1" s="1"/>
  <c r="BD43" i="1" s="1"/>
  <c r="BC45" i="1"/>
  <c r="AZ45" i="1"/>
  <c r="AY45" i="1"/>
  <c r="AX45" i="1"/>
  <c r="AW45" i="1"/>
  <c r="AV45" i="1"/>
  <c r="AV44" i="1" s="1"/>
  <c r="AV43" i="1" s="1"/>
  <c r="AR45" i="1"/>
  <c r="AR44" i="1" s="1"/>
  <c r="AR43" i="1" s="1"/>
  <c r="AQ45" i="1"/>
  <c r="AN45" i="1"/>
  <c r="AM45" i="1"/>
  <c r="AL45" i="1"/>
  <c r="AK45" i="1"/>
  <c r="AI45" i="1"/>
  <c r="AF45" i="1"/>
  <c r="AE45" i="1"/>
  <c r="AD45" i="1"/>
  <c r="AB45" i="1"/>
  <c r="AA45" i="1"/>
  <c r="Z45" i="1"/>
  <c r="Y45" i="1"/>
  <c r="X45" i="1"/>
  <c r="W45" i="1"/>
  <c r="Q45" i="1"/>
  <c r="P45" i="1"/>
  <c r="P44" i="1" s="1"/>
  <c r="P43" i="1" s="1"/>
  <c r="O45" i="1"/>
  <c r="O44" i="1" s="1"/>
  <c r="O43" i="1" s="1"/>
  <c r="N45" i="1"/>
  <c r="M45" i="1"/>
  <c r="L45" i="1"/>
  <c r="K45" i="1"/>
  <c r="J45" i="1"/>
  <c r="I45" i="1"/>
  <c r="I44" i="1" s="1"/>
  <c r="I43" i="1" s="1"/>
  <c r="F45" i="1"/>
  <c r="E45" i="1"/>
  <c r="G46" i="1"/>
  <c r="G45" i="1" s="1"/>
  <c r="BB45" i="1"/>
  <c r="BA45" i="1"/>
  <c r="AS45" i="1"/>
  <c r="AS44" i="1" s="1"/>
  <c r="AS43" i="1" s="1"/>
  <c r="AP45" i="1"/>
  <c r="AO45" i="1"/>
  <c r="AJ45" i="1"/>
  <c r="AC45" i="1"/>
  <c r="V45" i="1"/>
  <c r="U45" i="1"/>
  <c r="S45" i="1"/>
  <c r="R45" i="1"/>
  <c r="G41" i="1"/>
  <c r="G40" i="1"/>
  <c r="G38" i="1"/>
  <c r="G37" i="1"/>
  <c r="BF33" i="1"/>
  <c r="BF32" i="1" s="1"/>
  <c r="AJ33" i="1"/>
  <c r="AJ32" i="1" s="1"/>
  <c r="AF33" i="1"/>
  <c r="AF32" i="1" s="1"/>
  <c r="S33" i="1"/>
  <c r="S32" i="1" s="1"/>
  <c r="J33" i="1"/>
  <c r="J32" i="1" s="1"/>
  <c r="I33" i="1"/>
  <c r="I32" i="1" s="1"/>
  <c r="G36" i="1"/>
  <c r="X33" i="1"/>
  <c r="X32" i="1" s="1"/>
  <c r="AS33" i="1"/>
  <c r="AS32" i="1" s="1"/>
  <c r="AR33" i="1"/>
  <c r="AR32" i="1" s="1"/>
  <c r="AN33" i="1"/>
  <c r="AN32" i="1" s="1"/>
  <c r="AI33" i="1"/>
  <c r="AI32" i="1" s="1"/>
  <c r="AB33" i="1"/>
  <c r="AA33" i="1"/>
  <c r="AA32" i="1" s="1"/>
  <c r="P33" i="1"/>
  <c r="O33" i="1"/>
  <c r="N33" i="1"/>
  <c r="N32" i="1" s="1"/>
  <c r="E33" i="1"/>
  <c r="D33" i="1"/>
  <c r="BE33" i="1"/>
  <c r="BE32" i="1" s="1"/>
  <c r="BD33" i="1"/>
  <c r="BD32" i="1" s="1"/>
  <c r="AV33" i="1"/>
  <c r="V33" i="1"/>
  <c r="U33" i="1"/>
  <c r="U32" i="1" s="1"/>
  <c r="L33" i="1"/>
  <c r="L32" i="1" s="1"/>
  <c r="AI22" i="1"/>
  <c r="G29" i="1"/>
  <c r="G28" i="1"/>
  <c r="BG26" i="1"/>
  <c r="AT26" i="1"/>
  <c r="AG26" i="1"/>
  <c r="T26" i="1"/>
  <c r="AM22" i="1"/>
  <c r="AK22" i="1"/>
  <c r="L22" i="1"/>
  <c r="G25" i="1"/>
  <c r="M22" i="1"/>
  <c r="G24" i="1"/>
  <c r="AY22" i="1"/>
  <c r="AW22" i="1"/>
  <c r="AV22" i="1"/>
  <c r="X22" i="1"/>
  <c r="W22" i="1"/>
  <c r="S22" i="1"/>
  <c r="O22" i="1"/>
  <c r="K22" i="1"/>
  <c r="F22" i="1"/>
  <c r="AJ22" i="1"/>
  <c r="AA22" i="1"/>
  <c r="Y22" i="1"/>
  <c r="G20" i="1"/>
  <c r="G19" i="1"/>
  <c r="AO11" i="1"/>
  <c r="AO10" i="1" s="1"/>
  <c r="G16" i="1"/>
  <c r="AK11" i="1"/>
  <c r="AK10" i="1" s="1"/>
  <c r="AJ11" i="1"/>
  <c r="AJ10" i="1" s="1"/>
  <c r="G14" i="1"/>
  <c r="BB11" i="1"/>
  <c r="BB10" i="1" s="1"/>
  <c r="AR11" i="1"/>
  <c r="AR10" i="1" s="1"/>
  <c r="BF11" i="1"/>
  <c r="BF10" i="1" s="1"/>
  <c r="AW11" i="1"/>
  <c r="AW10" i="1" s="1"/>
  <c r="AV11" i="1"/>
  <c r="AV10" i="1" s="1"/>
  <c r="AF11" i="1"/>
  <c r="AF10" i="1" s="1"/>
  <c r="X11" i="1"/>
  <c r="X10" i="1" s="1"/>
  <c r="X9" i="1" s="1"/>
  <c r="X8" i="1" s="1"/>
  <c r="W11" i="1"/>
  <c r="W10" i="1" s="1"/>
  <c r="V11" i="1"/>
  <c r="V10" i="1" s="1"/>
  <c r="S11" i="1"/>
  <c r="S10" i="1" s="1"/>
  <c r="S9" i="1" s="1"/>
  <c r="S8" i="1" s="1"/>
  <c r="L11" i="1"/>
  <c r="L10" i="1" s="1"/>
  <c r="L9" i="1" s="1"/>
  <c r="L8" i="1" s="1"/>
  <c r="K11" i="1"/>
  <c r="K10" i="1" s="1"/>
  <c r="J11" i="1"/>
  <c r="J10" i="1" s="1"/>
  <c r="I11" i="1"/>
  <c r="I10" i="1" s="1"/>
  <c r="G12" i="1"/>
  <c r="AI11" i="1"/>
  <c r="AI10" i="1" s="1"/>
  <c r="BA104" i="1" l="1"/>
  <c r="AC104" i="1"/>
  <c r="AW104" i="1"/>
  <c r="AI104" i="1"/>
  <c r="F91" i="1"/>
  <c r="BF104" i="1"/>
  <c r="AS68" i="1"/>
  <c r="AB104" i="1"/>
  <c r="BA44" i="1"/>
  <c r="BA43" i="1" s="1"/>
  <c r="AK91" i="1"/>
  <c r="M104" i="1"/>
  <c r="BB104" i="1"/>
  <c r="AF104" i="1"/>
  <c r="S44" i="1"/>
  <c r="S43" i="1" s="1"/>
  <c r="BF44" i="1"/>
  <c r="BF43" i="1" s="1"/>
  <c r="U91" i="1"/>
  <c r="X91" i="1"/>
  <c r="J104" i="1"/>
  <c r="BH26" i="1"/>
  <c r="K91" i="1"/>
  <c r="BE91" i="1"/>
  <c r="AR68" i="1"/>
  <c r="V104" i="1"/>
  <c r="AO104" i="1"/>
  <c r="AF44" i="1"/>
  <c r="AF43" i="1" s="1"/>
  <c r="J44" i="1"/>
  <c r="J43" i="1" s="1"/>
  <c r="AJ9" i="1"/>
  <c r="AJ8" i="1" s="1"/>
  <c r="BF51" i="1"/>
  <c r="W51" i="1"/>
  <c r="BG12" i="1"/>
  <c r="T23" i="1"/>
  <c r="AG23" i="1"/>
  <c r="AT23" i="1"/>
  <c r="BG23" i="1"/>
  <c r="O32" i="1"/>
  <c r="AB32" i="1"/>
  <c r="T36" i="1"/>
  <c r="AG36" i="1"/>
  <c r="AT36" i="1"/>
  <c r="AT33" i="1" s="1"/>
  <c r="BG36" i="1"/>
  <c r="F47" i="1"/>
  <c r="F44" i="1" s="1"/>
  <c r="F43" i="1" s="1"/>
  <c r="H52" i="1"/>
  <c r="J56" i="1"/>
  <c r="J51" i="1" s="1"/>
  <c r="BD68" i="1"/>
  <c r="S69" i="1"/>
  <c r="T79" i="1"/>
  <c r="H78" i="1"/>
  <c r="AG79" i="1"/>
  <c r="U78" i="1"/>
  <c r="AT79" i="1"/>
  <c r="AH78" i="1"/>
  <c r="AH68" i="1" s="1"/>
  <c r="BG79" i="1"/>
  <c r="AU78" i="1"/>
  <c r="AG16" i="1"/>
  <c r="BD22" i="1"/>
  <c r="G27" i="1"/>
  <c r="T30" i="1"/>
  <c r="AG30" i="1"/>
  <c r="AT30" i="1"/>
  <c r="BG30" i="1"/>
  <c r="V32" i="1"/>
  <c r="P32" i="1"/>
  <c r="U44" i="1"/>
  <c r="U43" i="1" s="1"/>
  <c r="AJ51" i="1"/>
  <c r="AW51" i="1"/>
  <c r="N56" i="1"/>
  <c r="AA56" i="1"/>
  <c r="BA56" i="1"/>
  <c r="AX63" i="1"/>
  <c r="BE78" i="1"/>
  <c r="BE68" i="1" s="1"/>
  <c r="F85" i="1"/>
  <c r="G86" i="1"/>
  <c r="T12" i="1"/>
  <c r="T20" i="1"/>
  <c r="AG20" i="1"/>
  <c r="AT20" i="1"/>
  <c r="BG20" i="1"/>
  <c r="AR22" i="1"/>
  <c r="AR9" i="1" s="1"/>
  <c r="AR8" i="1" s="1"/>
  <c r="BE22" i="1"/>
  <c r="T27" i="1"/>
  <c r="AG27" i="1"/>
  <c r="AT27" i="1"/>
  <c r="BG27" i="1"/>
  <c r="D32" i="1"/>
  <c r="BA33" i="1"/>
  <c r="BA32" i="1" s="1"/>
  <c r="T40" i="1"/>
  <c r="AG40" i="1"/>
  <c r="AT40" i="1"/>
  <c r="BG40" i="1"/>
  <c r="V44" i="1"/>
  <c r="V43" i="1" s="1"/>
  <c r="T46" i="1"/>
  <c r="T45" i="1" s="1"/>
  <c r="AG46" i="1"/>
  <c r="AG45" i="1" s="1"/>
  <c r="AT46" i="1"/>
  <c r="BG46" i="1"/>
  <c r="BG45" i="1" s="1"/>
  <c r="X51" i="1"/>
  <c r="AK51" i="1"/>
  <c r="T59" i="1"/>
  <c r="AT59" i="1"/>
  <c r="BG59" i="1"/>
  <c r="AL63" i="1"/>
  <c r="AZ69" i="1"/>
  <c r="E113" i="1"/>
  <c r="R113" i="1"/>
  <c r="AR113" i="1"/>
  <c r="BE113" i="1"/>
  <c r="BB113" i="1"/>
  <c r="AG13" i="1"/>
  <c r="AT13" i="1"/>
  <c r="BG13" i="1"/>
  <c r="G17" i="1"/>
  <c r="AX22" i="1"/>
  <c r="AF22" i="1"/>
  <c r="AF9" i="1" s="1"/>
  <c r="AF8" i="1" s="1"/>
  <c r="AS22" i="1"/>
  <c r="G31" i="1"/>
  <c r="E32" i="1"/>
  <c r="AO33" i="1"/>
  <c r="AO32" i="1" s="1"/>
  <c r="BB33" i="1"/>
  <c r="BB32" i="1" s="1"/>
  <c r="AU45" i="1"/>
  <c r="AU44" i="1" s="1"/>
  <c r="AU43" i="1" s="1"/>
  <c r="AO44" i="1"/>
  <c r="AO43" i="1" s="1"/>
  <c r="BB44" i="1"/>
  <c r="BB43" i="1" s="1"/>
  <c r="Q51" i="1"/>
  <c r="Y51" i="1"/>
  <c r="AL51" i="1"/>
  <c r="AY51" i="1"/>
  <c r="M63" i="1"/>
  <c r="M51" i="1" s="1"/>
  <c r="Z63" i="1"/>
  <c r="Z51" i="1" s="1"/>
  <c r="AM63" i="1"/>
  <c r="AM51" i="1" s="1"/>
  <c r="BG65" i="1"/>
  <c r="AD68" i="1"/>
  <c r="AI9" i="1"/>
  <c r="AI8" i="1" s="1"/>
  <c r="H11" i="1"/>
  <c r="H10" i="1" s="1"/>
  <c r="AX11" i="1"/>
  <c r="AX10" i="1" s="1"/>
  <c r="AL11" i="1"/>
  <c r="AL10" i="1" s="1"/>
  <c r="T17" i="1"/>
  <c r="AG17" i="1"/>
  <c r="AT17" i="1"/>
  <c r="G18" i="1"/>
  <c r="G21" i="1"/>
  <c r="AL22" i="1"/>
  <c r="T24" i="1"/>
  <c r="AG24" i="1"/>
  <c r="AT24" i="1"/>
  <c r="BG24" i="1"/>
  <c r="BG22" i="1" s="1"/>
  <c r="T31" i="1"/>
  <c r="AG31" i="1"/>
  <c r="AT31" i="1"/>
  <c r="BG31" i="1"/>
  <c r="AH33" i="1"/>
  <c r="AH32" i="1" s="1"/>
  <c r="G34" i="1"/>
  <c r="G33" i="1" s="1"/>
  <c r="AC33" i="1"/>
  <c r="AC32" i="1" s="1"/>
  <c r="AP33" i="1"/>
  <c r="AP32" i="1" s="1"/>
  <c r="T37" i="1"/>
  <c r="AG37" i="1"/>
  <c r="AT37" i="1"/>
  <c r="BG37" i="1"/>
  <c r="W44" i="1"/>
  <c r="W43" i="1" s="1"/>
  <c r="AW44" i="1"/>
  <c r="AW43" i="1" s="1"/>
  <c r="AP44" i="1"/>
  <c r="AP43" i="1" s="1"/>
  <c r="BC44" i="1"/>
  <c r="BC43" i="1" s="1"/>
  <c r="AZ51" i="1"/>
  <c r="T65" i="1"/>
  <c r="R46" i="3"/>
  <c r="R45" i="3" s="1"/>
  <c r="R44" i="3" s="1"/>
  <c r="F45" i="3"/>
  <c r="F44" i="3" s="1"/>
  <c r="AG12" i="1"/>
  <c r="G13" i="1"/>
  <c r="T13" i="1"/>
  <c r="AU11" i="1"/>
  <c r="AU10" i="1" s="1"/>
  <c r="Y11" i="1"/>
  <c r="Y10" i="1" s="1"/>
  <c r="AY11" i="1"/>
  <c r="AY10" i="1" s="1"/>
  <c r="U11" i="1"/>
  <c r="U10" i="1" s="1"/>
  <c r="M11" i="1"/>
  <c r="M10" i="1" s="1"/>
  <c r="Z11" i="1"/>
  <c r="Z10" i="1" s="1"/>
  <c r="AM11" i="1"/>
  <c r="AM10" i="1" s="1"/>
  <c r="AZ11" i="1"/>
  <c r="AZ10" i="1" s="1"/>
  <c r="T21" i="1"/>
  <c r="AG21" i="1"/>
  <c r="AT21" i="1"/>
  <c r="BG21" i="1"/>
  <c r="AU22" i="1"/>
  <c r="Z22" i="1"/>
  <c r="AZ22" i="1"/>
  <c r="I22" i="1"/>
  <c r="I9" i="1" s="1"/>
  <c r="I8" i="1" s="1"/>
  <c r="T34" i="1"/>
  <c r="AG34" i="1"/>
  <c r="AT34" i="1"/>
  <c r="BG34" i="1"/>
  <c r="Q33" i="1"/>
  <c r="Q32" i="1" s="1"/>
  <c r="AD33" i="1"/>
  <c r="AD32" i="1" s="1"/>
  <c r="K44" i="1"/>
  <c r="K43" i="1" s="1"/>
  <c r="AX44" i="1"/>
  <c r="AX43" i="1" s="1"/>
  <c r="AQ44" i="1"/>
  <c r="AQ43" i="1" s="1"/>
  <c r="U52" i="1"/>
  <c r="K56" i="1"/>
  <c r="K51" i="1" s="1"/>
  <c r="O63" i="1"/>
  <c r="O51" i="1" s="1"/>
  <c r="AG65" i="1"/>
  <c r="G67" i="1"/>
  <c r="G70" i="1"/>
  <c r="AF69" i="1"/>
  <c r="AF68" i="1" s="1"/>
  <c r="BF69" i="1"/>
  <c r="P69" i="1"/>
  <c r="BG14" i="1"/>
  <c r="N22" i="1"/>
  <c r="AN22" i="1"/>
  <c r="BA22" i="1"/>
  <c r="T28" i="1"/>
  <c r="AG28" i="1"/>
  <c r="AT28" i="1"/>
  <c r="BG28" i="1"/>
  <c r="R33" i="1"/>
  <c r="R32" i="1" s="1"/>
  <c r="T41" i="1"/>
  <c r="AG41" i="1"/>
  <c r="AT41" i="1"/>
  <c r="BH41" i="1" s="1"/>
  <c r="BG41" i="1"/>
  <c r="AL44" i="1"/>
  <c r="AL43" i="1" s="1"/>
  <c r="AY44" i="1"/>
  <c r="AY43" i="1" s="1"/>
  <c r="AO51" i="1"/>
  <c r="L56" i="1"/>
  <c r="L51" i="1" s="1"/>
  <c r="T67" i="1"/>
  <c r="AG67" i="1"/>
  <c r="AT67" i="1"/>
  <c r="BH67" i="1" s="1"/>
  <c r="BG67" i="1"/>
  <c r="T70" i="1"/>
  <c r="AG70" i="1"/>
  <c r="U69" i="1"/>
  <c r="AT70" i="1"/>
  <c r="BG70" i="1"/>
  <c r="BH70" i="1" s="1"/>
  <c r="AU69" i="1"/>
  <c r="D69" i="1"/>
  <c r="J113" i="1"/>
  <c r="N28" i="3"/>
  <c r="K47" i="3"/>
  <c r="AA11" i="1"/>
  <c r="AA10" i="1" s="1"/>
  <c r="AA9" i="1" s="1"/>
  <c r="AA8" i="1" s="1"/>
  <c r="BA11" i="1"/>
  <c r="BA10" i="1" s="1"/>
  <c r="AG14" i="1"/>
  <c r="AB11" i="1"/>
  <c r="AB10" i="1" s="1"/>
  <c r="T18" i="1"/>
  <c r="AG18" i="1"/>
  <c r="AT18" i="1"/>
  <c r="BG18" i="1"/>
  <c r="AB22" i="1"/>
  <c r="AO22" i="1"/>
  <c r="AO9" i="1" s="1"/>
  <c r="AO8" i="1" s="1"/>
  <c r="BB22" i="1"/>
  <c r="BB9" i="1" s="1"/>
  <c r="BB8" i="1" s="1"/>
  <c r="BF22" i="1"/>
  <c r="BF9" i="1" s="1"/>
  <c r="BF8" i="1" s="1"/>
  <c r="W33" i="1"/>
  <c r="W32" i="1" s="1"/>
  <c r="W9" i="1" s="1"/>
  <c r="W8" i="1" s="1"/>
  <c r="AW33" i="1"/>
  <c r="AW32" i="1" s="1"/>
  <c r="AW9" i="1" s="1"/>
  <c r="AW8" i="1" s="1"/>
  <c r="G35" i="1"/>
  <c r="T38" i="1"/>
  <c r="AG38" i="1"/>
  <c r="AT38" i="1"/>
  <c r="BG38" i="1"/>
  <c r="H45" i="1"/>
  <c r="H44" i="1" s="1"/>
  <c r="H43" i="1" s="1"/>
  <c r="AH45" i="1"/>
  <c r="M44" i="1"/>
  <c r="M43" i="1" s="1"/>
  <c r="Z44" i="1"/>
  <c r="Z43" i="1" s="1"/>
  <c r="AM44" i="1"/>
  <c r="AM43" i="1" s="1"/>
  <c r="AZ44" i="1"/>
  <c r="AZ43" i="1" s="1"/>
  <c r="P51" i="1"/>
  <c r="AC51" i="1"/>
  <c r="I69" i="1"/>
  <c r="AV69" i="1"/>
  <c r="AO78" i="1"/>
  <c r="AO68" i="1" s="1"/>
  <c r="BB78" i="1"/>
  <c r="AE91" i="1"/>
  <c r="AD91" i="1"/>
  <c r="AN106" i="1"/>
  <c r="AN105" i="1" s="1"/>
  <c r="AN104" i="1" s="1"/>
  <c r="O28" i="3"/>
  <c r="L47" i="3"/>
  <c r="N11" i="1"/>
  <c r="N10" i="1" s="1"/>
  <c r="AN11" i="1"/>
  <c r="AN10" i="1" s="1"/>
  <c r="O11" i="1"/>
  <c r="O10" i="1" s="1"/>
  <c r="P11" i="1"/>
  <c r="P10" i="1" s="1"/>
  <c r="AC11" i="1"/>
  <c r="AC10" i="1" s="1"/>
  <c r="AP11" i="1"/>
  <c r="AP10" i="1" s="1"/>
  <c r="BC11" i="1"/>
  <c r="BC10" i="1" s="1"/>
  <c r="P22" i="1"/>
  <c r="AC22" i="1"/>
  <c r="AP22" i="1"/>
  <c r="BC22" i="1"/>
  <c r="T25" i="1"/>
  <c r="AG25" i="1"/>
  <c r="AT25" i="1"/>
  <c r="BG25" i="1"/>
  <c r="G26" i="1"/>
  <c r="H33" i="1"/>
  <c r="H32" i="1" s="1"/>
  <c r="K33" i="1"/>
  <c r="K32" i="1" s="1"/>
  <c r="K9" i="1" s="1"/>
  <c r="K8" i="1" s="1"/>
  <c r="AK33" i="1"/>
  <c r="AK32" i="1" s="1"/>
  <c r="AK9" i="1" s="1"/>
  <c r="AK8" i="1" s="1"/>
  <c r="AX33" i="1"/>
  <c r="AX32" i="1" s="1"/>
  <c r="T35" i="1"/>
  <c r="T33" i="1" s="1"/>
  <c r="T32" i="1" s="1"/>
  <c r="AG35" i="1"/>
  <c r="AG33" i="1" s="1"/>
  <c r="AT35" i="1"/>
  <c r="BG35" i="1"/>
  <c r="BC33" i="1"/>
  <c r="BC32" i="1" s="1"/>
  <c r="N44" i="1"/>
  <c r="N43" i="1" s="1"/>
  <c r="AA44" i="1"/>
  <c r="AA43" i="1" s="1"/>
  <c r="AN44" i="1"/>
  <c r="AN43" i="1" s="1"/>
  <c r="AC44" i="1"/>
  <c r="AC43" i="1" s="1"/>
  <c r="BG49" i="1"/>
  <c r="BG47" i="1" s="1"/>
  <c r="E56" i="1"/>
  <c r="E51" i="1" s="1"/>
  <c r="BE56" i="1"/>
  <c r="BE51" i="1" s="1"/>
  <c r="H69" i="1"/>
  <c r="BA68" i="1"/>
  <c r="AL113" i="1"/>
  <c r="H23" i="2"/>
  <c r="Q24" i="2"/>
  <c r="Q23" i="2" s="1"/>
  <c r="Q22" i="2" s="1"/>
  <c r="Q21" i="2" s="1"/>
  <c r="Q20" i="2" s="1"/>
  <c r="Q11" i="1"/>
  <c r="Q10" i="1" s="1"/>
  <c r="AQ11" i="1"/>
  <c r="AQ10" i="1" s="1"/>
  <c r="D22" i="1"/>
  <c r="Q22" i="1"/>
  <c r="AD22" i="1"/>
  <c r="AQ22" i="1"/>
  <c r="V22" i="1"/>
  <c r="V9" i="1" s="1"/>
  <c r="V8" i="1" s="1"/>
  <c r="AU33" i="1"/>
  <c r="AU32" i="1" s="1"/>
  <c r="Y33" i="1"/>
  <c r="Y32" i="1" s="1"/>
  <c r="AL33" i="1"/>
  <c r="AL32" i="1" s="1"/>
  <c r="AY33" i="1"/>
  <c r="AY32" i="1" s="1"/>
  <c r="AQ33" i="1"/>
  <c r="AQ32" i="1" s="1"/>
  <c r="G39" i="1"/>
  <c r="AB44" i="1"/>
  <c r="AB43" i="1" s="1"/>
  <c r="Y47" i="1"/>
  <c r="Y44" i="1" s="1"/>
  <c r="Y43" i="1" s="1"/>
  <c r="Q44" i="1"/>
  <c r="Q43" i="1" s="1"/>
  <c r="AD44" i="1"/>
  <c r="AD43" i="1" s="1"/>
  <c r="T55" i="1"/>
  <c r="T54" i="1" s="1"/>
  <c r="AG55" i="1"/>
  <c r="AG54" i="1" s="1"/>
  <c r="AT55" i="1"/>
  <c r="BH55" i="1" s="1"/>
  <c r="BG55" i="1"/>
  <c r="BG54" i="1" s="1"/>
  <c r="G58" i="1"/>
  <c r="AS56" i="1"/>
  <c r="AS51" i="1" s="1"/>
  <c r="AS50" i="1" s="1"/>
  <c r="AS42" i="1" s="1"/>
  <c r="AG61" i="1"/>
  <c r="AT61" i="1"/>
  <c r="BG61" i="1"/>
  <c r="K69" i="1"/>
  <c r="X69" i="1"/>
  <c r="AK69" i="1"/>
  <c r="AX69" i="1"/>
  <c r="T71" i="1"/>
  <c r="AG71" i="1"/>
  <c r="BF91" i="1"/>
  <c r="AT12" i="1"/>
  <c r="BH12" i="1" s="1"/>
  <c r="D11" i="1"/>
  <c r="D10" i="1" s="1"/>
  <c r="AD11" i="1"/>
  <c r="AD10" i="1" s="1"/>
  <c r="BD11" i="1"/>
  <c r="BD10" i="1" s="1"/>
  <c r="AH11" i="1"/>
  <c r="AH10" i="1" s="1"/>
  <c r="E11" i="1"/>
  <c r="E10" i="1" s="1"/>
  <c r="R11" i="1"/>
  <c r="R10" i="1" s="1"/>
  <c r="AE11" i="1"/>
  <c r="AE10" i="1" s="1"/>
  <c r="T19" i="1"/>
  <c r="AG19" i="1"/>
  <c r="AT19" i="1"/>
  <c r="BG19" i="1"/>
  <c r="E22" i="1"/>
  <c r="R22" i="1"/>
  <c r="AE22" i="1"/>
  <c r="J22" i="1"/>
  <c r="J9" i="1" s="1"/>
  <c r="J8" i="1" s="1"/>
  <c r="T29" i="1"/>
  <c r="AG29" i="1"/>
  <c r="AT29" i="1"/>
  <c r="AT22" i="1" s="1"/>
  <c r="BG29" i="1"/>
  <c r="G30" i="1"/>
  <c r="AV32" i="1"/>
  <c r="AV9" i="1" s="1"/>
  <c r="AV8" i="1" s="1"/>
  <c r="M33" i="1"/>
  <c r="M32" i="1" s="1"/>
  <c r="Z33" i="1"/>
  <c r="Z32" i="1" s="1"/>
  <c r="AM33" i="1"/>
  <c r="AM32" i="1" s="1"/>
  <c r="AZ33" i="1"/>
  <c r="AZ32" i="1" s="1"/>
  <c r="AE33" i="1"/>
  <c r="AE32" i="1" s="1"/>
  <c r="T39" i="1"/>
  <c r="AG39" i="1"/>
  <c r="AT39" i="1"/>
  <c r="BG39" i="1"/>
  <c r="E47" i="1"/>
  <c r="R44" i="1"/>
  <c r="R43" i="1" s="1"/>
  <c r="AE44" i="1"/>
  <c r="AE43" i="1" s="1"/>
  <c r="AI51" i="1"/>
  <c r="AV51" i="1"/>
  <c r="AX56" i="1"/>
  <c r="AX51" i="1" s="1"/>
  <c r="T58" i="1"/>
  <c r="AG58" i="1"/>
  <c r="AT58" i="1"/>
  <c r="T64" i="1"/>
  <c r="AG64" i="1"/>
  <c r="AT64" i="1"/>
  <c r="AT63" i="1" s="1"/>
  <c r="AU63" i="1"/>
  <c r="D63" i="1"/>
  <c r="D51" i="1" s="1"/>
  <c r="L69" i="1"/>
  <c r="R78" i="1"/>
  <c r="AQ104" i="1"/>
  <c r="BD104" i="1"/>
  <c r="AB47" i="3"/>
  <c r="N47" i="3"/>
  <c r="T89" i="1"/>
  <c r="H85" i="1"/>
  <c r="AG89" i="1"/>
  <c r="U85" i="1"/>
  <c r="G65" i="1"/>
  <c r="AN63" i="1"/>
  <c r="AN51" i="1" s="1"/>
  <c r="AJ69" i="1"/>
  <c r="AJ68" i="1" s="1"/>
  <c r="AJ50" i="1" s="1"/>
  <c r="AW69" i="1"/>
  <c r="AW68" i="1" s="1"/>
  <c r="AW50" i="1" s="1"/>
  <c r="AW42" i="1" s="1"/>
  <c r="G71" i="1"/>
  <c r="S75" i="1"/>
  <c r="AN78" i="1"/>
  <c r="G82" i="1"/>
  <c r="Y85" i="1"/>
  <c r="T95" i="1"/>
  <c r="T94" i="1" s="1"/>
  <c r="T93" i="1" s="1"/>
  <c r="T92" i="1" s="1"/>
  <c r="AG95" i="1"/>
  <c r="AG94" i="1" s="1"/>
  <c r="AG93" i="1" s="1"/>
  <c r="AG92" i="1" s="1"/>
  <c r="AT95" i="1"/>
  <c r="BH95" i="1" s="1"/>
  <c r="BG95" i="1"/>
  <c r="BG94" i="1" s="1"/>
  <c r="BG93" i="1" s="1"/>
  <c r="BG92" i="1" s="1"/>
  <c r="L98" i="1"/>
  <c r="L97" i="1" s="1"/>
  <c r="L96" i="1" s="1"/>
  <c r="L91" i="1" s="1"/>
  <c r="Y98" i="1"/>
  <c r="Y97" i="1" s="1"/>
  <c r="Y96" i="1" s="1"/>
  <c r="Y91" i="1" s="1"/>
  <c r="AL98" i="1"/>
  <c r="AL97" i="1" s="1"/>
  <c r="AL96" i="1" s="1"/>
  <c r="AL91" i="1" s="1"/>
  <c r="AY98" i="1"/>
  <c r="AY97" i="1" s="1"/>
  <c r="AY96" i="1" s="1"/>
  <c r="AY91" i="1" s="1"/>
  <c r="N106" i="1"/>
  <c r="N105" i="1" s="1"/>
  <c r="N104" i="1" s="1"/>
  <c r="AA106" i="1"/>
  <c r="AA105" i="1" s="1"/>
  <c r="AA104" i="1" s="1"/>
  <c r="T112" i="1"/>
  <c r="T111" i="1" s="1"/>
  <c r="AG112" i="1"/>
  <c r="AG111" i="1" s="1"/>
  <c r="AT112" i="1"/>
  <c r="AT111" i="1" s="1"/>
  <c r="BH111" i="1" s="1"/>
  <c r="BG112" i="1"/>
  <c r="BG111" i="1" s="1"/>
  <c r="K35" i="3"/>
  <c r="K21" i="3" s="1"/>
  <c r="X35" i="3"/>
  <c r="Z35" i="3"/>
  <c r="Z21" i="3" s="1"/>
  <c r="AT71" i="1"/>
  <c r="AT69" i="1" s="1"/>
  <c r="BG71" i="1"/>
  <c r="BC69" i="1"/>
  <c r="T77" i="1"/>
  <c r="AG77" i="1"/>
  <c r="AT77" i="1"/>
  <c r="BH77" i="1" s="1"/>
  <c r="BG77" i="1"/>
  <c r="F78" i="1"/>
  <c r="F68" i="1" s="1"/>
  <c r="AB78" i="1"/>
  <c r="AB68" i="1" s="1"/>
  <c r="T82" i="1"/>
  <c r="AG82" i="1"/>
  <c r="AT82" i="1"/>
  <c r="BG82" i="1"/>
  <c r="M85" i="1"/>
  <c r="I91" i="1"/>
  <c r="AV91" i="1"/>
  <c r="M98" i="1"/>
  <c r="M97" i="1" s="1"/>
  <c r="M96" i="1" s="1"/>
  <c r="Z98" i="1"/>
  <c r="Z97" i="1" s="1"/>
  <c r="Z96" i="1" s="1"/>
  <c r="Z91" i="1" s="1"/>
  <c r="AM98" i="1"/>
  <c r="AM97" i="1" s="1"/>
  <c r="AM96" i="1" s="1"/>
  <c r="BG103" i="1"/>
  <c r="BG102" i="1" s="1"/>
  <c r="BG101" i="1" s="1"/>
  <c r="O106" i="1"/>
  <c r="O105" i="1" s="1"/>
  <c r="O104" i="1" s="1"/>
  <c r="U111" i="1"/>
  <c r="AU111" i="1"/>
  <c r="AU104" i="1" s="1"/>
  <c r="T116" i="1"/>
  <c r="AG116" i="1"/>
  <c r="AT116" i="1"/>
  <c r="BH116" i="1" s="1"/>
  <c r="BG116" i="1"/>
  <c r="F22" i="2"/>
  <c r="F21" i="2" s="1"/>
  <c r="F20" i="2" s="1"/>
  <c r="Y11" i="3"/>
  <c r="Y10" i="3" s="1"/>
  <c r="Y9" i="3" s="1"/>
  <c r="AA13" i="3"/>
  <c r="E35" i="3"/>
  <c r="L35" i="3"/>
  <c r="AD39" i="3"/>
  <c r="R48" i="3"/>
  <c r="R47" i="3" s="1"/>
  <c r="AE48" i="3"/>
  <c r="AL69" i="1"/>
  <c r="AQ69" i="1"/>
  <c r="Z75" i="1"/>
  <c r="AM75" i="1"/>
  <c r="AZ75" i="1"/>
  <c r="P78" i="1"/>
  <c r="AC78" i="1"/>
  <c r="J91" i="1"/>
  <c r="AJ91" i="1"/>
  <c r="AW91" i="1"/>
  <c r="BC113" i="1"/>
  <c r="AZ113" i="1"/>
  <c r="T120" i="1"/>
  <c r="AG120" i="1"/>
  <c r="AT120" i="1"/>
  <c r="BH120" i="1" s="1"/>
  <c r="BG120" i="1"/>
  <c r="Z11" i="3"/>
  <c r="G13" i="3"/>
  <c r="AA22" i="3"/>
  <c r="R43" i="3"/>
  <c r="R42" i="3" s="1"/>
  <c r="R41" i="3" s="1"/>
  <c r="R40" i="3" s="1"/>
  <c r="R39" i="3" s="1"/>
  <c r="AE43" i="3"/>
  <c r="AE42" i="3" s="1"/>
  <c r="AE41" i="3" s="1"/>
  <c r="AE40" i="3" s="1"/>
  <c r="T47" i="3"/>
  <c r="R49" i="3"/>
  <c r="AE49" i="3"/>
  <c r="AE47" i="3" s="1"/>
  <c r="AZ91" i="1"/>
  <c r="X104" i="1"/>
  <c r="BE104" i="1"/>
  <c r="G114" i="1"/>
  <c r="AE113" i="1"/>
  <c r="AB113" i="1"/>
  <c r="T117" i="1"/>
  <c r="AG117" i="1"/>
  <c r="AT117" i="1"/>
  <c r="BG117" i="1"/>
  <c r="G121" i="1"/>
  <c r="P21" i="3"/>
  <c r="AA25" i="3"/>
  <c r="R51" i="3"/>
  <c r="AE51" i="3"/>
  <c r="O69" i="1"/>
  <c r="AY69" i="1"/>
  <c r="AY68" i="1" s="1"/>
  <c r="AY50" i="1" s="1"/>
  <c r="T72" i="1"/>
  <c r="AG72" i="1"/>
  <c r="AT72" i="1"/>
  <c r="BG72" i="1"/>
  <c r="T74" i="1"/>
  <c r="AG74" i="1"/>
  <c r="AT74" i="1"/>
  <c r="BG74" i="1"/>
  <c r="P75" i="1"/>
  <c r="AC75" i="1"/>
  <c r="AC68" i="1" s="1"/>
  <c r="AC50" i="1" s="1"/>
  <c r="AC42" i="1" s="1"/>
  <c r="AJ78" i="1"/>
  <c r="AW78" i="1"/>
  <c r="G80" i="1"/>
  <c r="T83" i="1"/>
  <c r="AG83" i="1"/>
  <c r="AT83" i="1"/>
  <c r="BH83" i="1" s="1"/>
  <c r="BG83" i="1"/>
  <c r="T86" i="1"/>
  <c r="T85" i="1" s="1"/>
  <c r="AG86" i="1"/>
  <c r="AH85" i="1"/>
  <c r="AU85" i="1"/>
  <c r="AH94" i="1"/>
  <c r="AH93" i="1" s="1"/>
  <c r="AH92" i="1" s="1"/>
  <c r="AH91" i="1" s="1"/>
  <c r="AN98" i="1"/>
  <c r="AN97" i="1" s="1"/>
  <c r="AN96" i="1" s="1"/>
  <c r="AN91" i="1" s="1"/>
  <c r="G107" i="1"/>
  <c r="AS106" i="1"/>
  <c r="AS105" i="1" s="1"/>
  <c r="AS104" i="1" s="1"/>
  <c r="S113" i="1"/>
  <c r="P113" i="1"/>
  <c r="T121" i="1"/>
  <c r="AG121" i="1"/>
  <c r="AT121" i="1"/>
  <c r="BG121" i="1"/>
  <c r="E22" i="3"/>
  <c r="Q22" i="3"/>
  <c r="Q21" i="3" s="1"/>
  <c r="AD22" i="3"/>
  <c r="AC25" i="3"/>
  <c r="O25" i="3"/>
  <c r="O21" i="3" s="1"/>
  <c r="AB25" i="3"/>
  <c r="J47" i="3"/>
  <c r="R52" i="3"/>
  <c r="AE52" i="3"/>
  <c r="K78" i="1"/>
  <c r="X78" i="1"/>
  <c r="AK78" i="1"/>
  <c r="AX78" i="1"/>
  <c r="T80" i="1"/>
  <c r="AG80" i="1"/>
  <c r="AT80" i="1"/>
  <c r="BG80" i="1"/>
  <c r="BC78" i="1"/>
  <c r="I85" i="1"/>
  <c r="V85" i="1"/>
  <c r="V68" i="1" s="1"/>
  <c r="V50" i="1" s="1"/>
  <c r="AI85" i="1"/>
  <c r="AI68" i="1" s="1"/>
  <c r="AV85" i="1"/>
  <c r="T90" i="1"/>
  <c r="AG90" i="1"/>
  <c r="AT90" i="1"/>
  <c r="BG90" i="1"/>
  <c r="AB98" i="1"/>
  <c r="AB97" i="1" s="1"/>
  <c r="AB96" i="1" s="1"/>
  <c r="AB91" i="1" s="1"/>
  <c r="T107" i="1"/>
  <c r="AG107" i="1"/>
  <c r="AG106" i="1" s="1"/>
  <c r="AG105" i="1" s="1"/>
  <c r="AG104" i="1" s="1"/>
  <c r="AT107" i="1"/>
  <c r="BG107" i="1"/>
  <c r="BH107" i="1" s="1"/>
  <c r="G110" i="1"/>
  <c r="G109" i="1" s="1"/>
  <c r="AG110" i="1"/>
  <c r="AG109" i="1" s="1"/>
  <c r="AT110" i="1"/>
  <c r="T114" i="1"/>
  <c r="U113" i="1"/>
  <c r="AT114" i="1"/>
  <c r="AU113" i="1"/>
  <c r="D113" i="1"/>
  <c r="G118" i="1"/>
  <c r="S10" i="3"/>
  <c r="S9" i="3" s="1"/>
  <c r="R23" i="3"/>
  <c r="AE23" i="3"/>
  <c r="AE22" i="3" s="1"/>
  <c r="E25" i="3"/>
  <c r="Q25" i="3"/>
  <c r="AD25" i="3"/>
  <c r="AE32" i="3"/>
  <c r="R53" i="3"/>
  <c r="AE53" i="3"/>
  <c r="AN69" i="1"/>
  <c r="AN68" i="1" s="1"/>
  <c r="G73" i="1"/>
  <c r="G69" i="1" s="1"/>
  <c r="E75" i="1"/>
  <c r="E68" i="1" s="1"/>
  <c r="R75" i="1"/>
  <c r="R68" i="1" s="1"/>
  <c r="L78" i="1"/>
  <c r="Y78" i="1"/>
  <c r="Y68" i="1" s="1"/>
  <c r="AL78" i="1"/>
  <c r="AY78" i="1"/>
  <c r="AQ78" i="1"/>
  <c r="G84" i="1"/>
  <c r="J85" i="1"/>
  <c r="J68" i="1" s="1"/>
  <c r="W85" i="1"/>
  <c r="W68" i="1" s="1"/>
  <c r="AJ85" i="1"/>
  <c r="G87" i="1"/>
  <c r="G85" i="1" s="1"/>
  <c r="AO91" i="1"/>
  <c r="AS98" i="1"/>
  <c r="AS97" i="1" s="1"/>
  <c r="AS96" i="1" s="1"/>
  <c r="AS91" i="1" s="1"/>
  <c r="P98" i="1"/>
  <c r="P97" i="1" s="1"/>
  <c r="P96" i="1" s="1"/>
  <c r="P91" i="1" s="1"/>
  <c r="AC98" i="1"/>
  <c r="AC97" i="1" s="1"/>
  <c r="AC96" i="1" s="1"/>
  <c r="AC91" i="1" s="1"/>
  <c r="I106" i="1"/>
  <c r="I105" i="1" s="1"/>
  <c r="T110" i="1"/>
  <c r="T109" i="1" s="1"/>
  <c r="I113" i="1"/>
  <c r="AI113" i="1"/>
  <c r="AV113" i="1"/>
  <c r="T118" i="1"/>
  <c r="AG118" i="1"/>
  <c r="AT118" i="1"/>
  <c r="BG118" i="1"/>
  <c r="G122" i="1"/>
  <c r="R24" i="3"/>
  <c r="AE24" i="3"/>
  <c r="R26" i="3"/>
  <c r="R25" i="3" s="1"/>
  <c r="AE26" i="3"/>
  <c r="AE25" i="3" s="1"/>
  <c r="I28" i="3"/>
  <c r="V28" i="3"/>
  <c r="R36" i="3"/>
  <c r="Y47" i="3"/>
  <c r="R54" i="3"/>
  <c r="AE54" i="3"/>
  <c r="BB75" i="1"/>
  <c r="M78" i="1"/>
  <c r="Z78" i="1"/>
  <c r="AM78" i="1"/>
  <c r="AE78" i="1"/>
  <c r="AE68" i="1" s="1"/>
  <c r="T84" i="1"/>
  <c r="AG84" i="1"/>
  <c r="AT84" i="1"/>
  <c r="BG84" i="1"/>
  <c r="T87" i="1"/>
  <c r="AG87" i="1"/>
  <c r="AG85" i="1" s="1"/>
  <c r="AT87" i="1"/>
  <c r="BG87" i="1"/>
  <c r="D85" i="1"/>
  <c r="AP91" i="1"/>
  <c r="T99" i="1"/>
  <c r="AT99" i="1"/>
  <c r="BG99" i="1"/>
  <c r="D98" i="1"/>
  <c r="D97" i="1" s="1"/>
  <c r="D96" i="1" s="1"/>
  <c r="D91" i="1" s="1"/>
  <c r="S104" i="1"/>
  <c r="H106" i="1"/>
  <c r="H105" i="1" s="1"/>
  <c r="H104" i="1" s="1"/>
  <c r="W104" i="1"/>
  <c r="G108" i="1"/>
  <c r="W113" i="1"/>
  <c r="AJ113" i="1"/>
  <c r="AW113" i="1"/>
  <c r="T122" i="1"/>
  <c r="AG122" i="1"/>
  <c r="AT122" i="1"/>
  <c r="BG122" i="1"/>
  <c r="D8" i="3"/>
  <c r="D7" i="3" s="1"/>
  <c r="D59" i="3" s="1"/>
  <c r="I21" i="3"/>
  <c r="H21" i="3"/>
  <c r="R27" i="3"/>
  <c r="AE27" i="3"/>
  <c r="J28" i="3"/>
  <c r="G35" i="3"/>
  <c r="G21" i="3" s="1"/>
  <c r="Y39" i="3"/>
  <c r="M47" i="3"/>
  <c r="R55" i="3"/>
  <c r="AE55" i="3"/>
  <c r="T76" i="1"/>
  <c r="AG76" i="1"/>
  <c r="AG75" i="1" s="1"/>
  <c r="AT76" i="1"/>
  <c r="AT75" i="1" s="1"/>
  <c r="BH75" i="1" s="1"/>
  <c r="BG76" i="1"/>
  <c r="BG75" i="1" s="1"/>
  <c r="N78" i="1"/>
  <c r="AA78" i="1"/>
  <c r="S78" i="1"/>
  <c r="L85" i="1"/>
  <c r="AL85" i="1"/>
  <c r="AQ91" i="1"/>
  <c r="K104" i="1"/>
  <c r="AK104" i="1"/>
  <c r="AX104" i="1"/>
  <c r="T108" i="1"/>
  <c r="AG108" i="1"/>
  <c r="AT108" i="1"/>
  <c r="BG108" i="1"/>
  <c r="K113" i="1"/>
  <c r="X113" i="1"/>
  <c r="AK113" i="1"/>
  <c r="T115" i="1"/>
  <c r="AG115" i="1"/>
  <c r="AT115" i="1"/>
  <c r="BG115" i="1"/>
  <c r="H35" i="3"/>
  <c r="U35" i="3"/>
  <c r="U21" i="3" s="1"/>
  <c r="M39" i="3"/>
  <c r="AA47" i="3"/>
  <c r="R56" i="3"/>
  <c r="AE56" i="3"/>
  <c r="AQ75" i="1"/>
  <c r="O78" i="1"/>
  <c r="T81" i="1"/>
  <c r="AG81" i="1"/>
  <c r="AT81" i="1"/>
  <c r="BG81" i="1"/>
  <c r="Z85" i="1"/>
  <c r="W91" i="1"/>
  <c r="AR91" i="1"/>
  <c r="L104" i="1"/>
  <c r="AH104" i="1"/>
  <c r="Y104" i="1"/>
  <c r="AL104" i="1"/>
  <c r="AY104" i="1"/>
  <c r="L113" i="1"/>
  <c r="Y113" i="1"/>
  <c r="T119" i="1"/>
  <c r="AG119" i="1"/>
  <c r="AT119" i="1"/>
  <c r="BG119" i="1"/>
  <c r="X10" i="3"/>
  <c r="X9" i="3" s="1"/>
  <c r="W10" i="3"/>
  <c r="W9" i="3" s="1"/>
  <c r="D15" i="3"/>
  <c r="L28" i="3"/>
  <c r="L21" i="3" s="1"/>
  <c r="V35" i="3"/>
  <c r="R38" i="3"/>
  <c r="O47" i="3"/>
  <c r="R57" i="3"/>
  <c r="AE57" i="3"/>
  <c r="AZ78" i="1"/>
  <c r="AK85" i="1"/>
  <c r="AX85" i="1"/>
  <c r="T88" i="1"/>
  <c r="AG88" i="1"/>
  <c r="AT88" i="1"/>
  <c r="BG88" i="1"/>
  <c r="AM104" i="1"/>
  <c r="I109" i="1"/>
  <c r="G112" i="1"/>
  <c r="G111" i="1" s="1"/>
  <c r="M113" i="1"/>
  <c r="T123" i="1"/>
  <c r="AG123" i="1"/>
  <c r="AT123" i="1"/>
  <c r="BG123" i="1"/>
  <c r="D22" i="2"/>
  <c r="D21" i="2" s="1"/>
  <c r="D20" i="2" s="1"/>
  <c r="J11" i="3"/>
  <c r="J35" i="3"/>
  <c r="W35" i="3"/>
  <c r="W21" i="3" s="1"/>
  <c r="AB39" i="3"/>
  <c r="F47" i="3"/>
  <c r="R58" i="3"/>
  <c r="AE58" i="3"/>
  <c r="L39" i="3"/>
  <c r="AE39" i="3"/>
  <c r="P39" i="3"/>
  <c r="E39" i="3"/>
  <c r="T10" i="3"/>
  <c r="T9" i="3" s="1"/>
  <c r="T21" i="3"/>
  <c r="O39" i="3"/>
  <c r="X21" i="3"/>
  <c r="Q39" i="3"/>
  <c r="V10" i="3"/>
  <c r="V9" i="3" s="1"/>
  <c r="V21" i="3"/>
  <c r="AA39" i="3"/>
  <c r="H10" i="3"/>
  <c r="H9" i="3" s="1"/>
  <c r="J21" i="3"/>
  <c r="AC39" i="3"/>
  <c r="J10" i="3"/>
  <c r="J9" i="3" s="1"/>
  <c r="K11" i="3"/>
  <c r="K10" i="3" s="1"/>
  <c r="K9" i="3" s="1"/>
  <c r="J13" i="3"/>
  <c r="Z17" i="3"/>
  <c r="W28" i="3"/>
  <c r="AE46" i="3"/>
  <c r="AE45" i="3" s="1"/>
  <c r="AE44" i="3" s="1"/>
  <c r="P17" i="3"/>
  <c r="T19" i="3"/>
  <c r="F35" i="3"/>
  <c r="AA35" i="3"/>
  <c r="AC17" i="3"/>
  <c r="AC16" i="3" s="1"/>
  <c r="U19" i="3"/>
  <c r="E28" i="3"/>
  <c r="E21" i="3" s="1"/>
  <c r="S35" i="3"/>
  <c r="M35" i="3"/>
  <c r="M21" i="3" s="1"/>
  <c r="F42" i="3"/>
  <c r="F41" i="3" s="1"/>
  <c r="F40" i="3" s="1"/>
  <c r="F39" i="3" s="1"/>
  <c r="R12" i="3"/>
  <c r="R11" i="3" s="1"/>
  <c r="V19" i="3"/>
  <c r="F28" i="3"/>
  <c r="R32" i="3"/>
  <c r="S42" i="3"/>
  <c r="S41" i="3" s="1"/>
  <c r="S40" i="3" s="1"/>
  <c r="S39" i="3" s="1"/>
  <c r="S47" i="3"/>
  <c r="AA11" i="3"/>
  <c r="AA17" i="3"/>
  <c r="K19" i="3"/>
  <c r="W19" i="3"/>
  <c r="S28" i="3"/>
  <c r="AE33" i="3"/>
  <c r="Y28" i="3"/>
  <c r="Y21" i="3" s="1"/>
  <c r="M13" i="3"/>
  <c r="M10" i="3" s="1"/>
  <c r="M9" i="3" s="1"/>
  <c r="T17" i="3"/>
  <c r="T16" i="3" s="1"/>
  <c r="T15" i="3" s="1"/>
  <c r="X19" i="3"/>
  <c r="F25" i="3"/>
  <c r="N13" i="3"/>
  <c r="N10" i="3" s="1"/>
  <c r="N9" i="3" s="1"/>
  <c r="Z13" i="3"/>
  <c r="Z10" i="3" s="1"/>
  <c r="Z9" i="3" s="1"/>
  <c r="U17" i="3"/>
  <c r="Y19" i="3"/>
  <c r="Y16" i="3" s="1"/>
  <c r="S25" i="3"/>
  <c r="R29" i="3"/>
  <c r="R33" i="3"/>
  <c r="G11" i="3"/>
  <c r="G10" i="3" s="1"/>
  <c r="G9" i="3" s="1"/>
  <c r="F13" i="3"/>
  <c r="F10" i="3" s="1"/>
  <c r="F9" i="3" s="1"/>
  <c r="J17" i="3"/>
  <c r="V17" i="3"/>
  <c r="V16" i="3" s="1"/>
  <c r="Z19" i="3"/>
  <c r="F22" i="3"/>
  <c r="W17" i="3"/>
  <c r="W16" i="3" s="1"/>
  <c r="AA19" i="3"/>
  <c r="R31" i="3"/>
  <c r="AE31" i="3"/>
  <c r="X17" i="3"/>
  <c r="P19" i="3"/>
  <c r="AB19" i="3"/>
  <c r="AB16" i="3" s="1"/>
  <c r="R30" i="3"/>
  <c r="R34" i="3"/>
  <c r="H22" i="2"/>
  <c r="H21" i="2" s="1"/>
  <c r="H20" i="2" s="1"/>
  <c r="Q17" i="2"/>
  <c r="Q16" i="2" s="1"/>
  <c r="N11" i="2"/>
  <c r="N10" i="2" s="1"/>
  <c r="N9" i="2" s="1"/>
  <c r="N8" i="2" s="1"/>
  <c r="N7" i="2" s="1"/>
  <c r="N27" i="2" s="1"/>
  <c r="O11" i="2"/>
  <c r="O10" i="2" s="1"/>
  <c r="O9" i="2" s="1"/>
  <c r="O8" i="2" s="1"/>
  <c r="O7" i="2" s="1"/>
  <c r="O27" i="2" s="1"/>
  <c r="D11" i="2"/>
  <c r="D10" i="2" s="1"/>
  <c r="D9" i="2" s="1"/>
  <c r="D8" i="2" s="1"/>
  <c r="D7" i="2" s="1"/>
  <c r="D27" i="2" s="1"/>
  <c r="P11" i="2"/>
  <c r="P10" i="2" s="1"/>
  <c r="P9" i="2" s="1"/>
  <c r="P8" i="2" s="1"/>
  <c r="P7" i="2" s="1"/>
  <c r="P27" i="2" s="1"/>
  <c r="E25" i="2"/>
  <c r="E22" i="2" s="1"/>
  <c r="E21" i="2" s="1"/>
  <c r="E20" i="2" s="1"/>
  <c r="F11" i="2"/>
  <c r="F10" i="2" s="1"/>
  <c r="F9" i="2" s="1"/>
  <c r="F8" i="2" s="1"/>
  <c r="F7" i="2" s="1"/>
  <c r="F27" i="2" s="1"/>
  <c r="E17" i="2"/>
  <c r="E16" i="2" s="1"/>
  <c r="G11" i="2"/>
  <c r="G10" i="2" s="1"/>
  <c r="G9" i="2" s="1"/>
  <c r="G8" i="2" s="1"/>
  <c r="G7" i="2" s="1"/>
  <c r="G27" i="2" s="1"/>
  <c r="H11" i="2"/>
  <c r="H10" i="2" s="1"/>
  <c r="H9" i="2" s="1"/>
  <c r="H8" i="2" s="1"/>
  <c r="I11" i="2"/>
  <c r="I10" i="2" s="1"/>
  <c r="I9" i="2" s="1"/>
  <c r="I8" i="2" s="1"/>
  <c r="I7" i="2" s="1"/>
  <c r="I27" i="2" s="1"/>
  <c r="J11" i="2"/>
  <c r="J10" i="2" s="1"/>
  <c r="J9" i="2" s="1"/>
  <c r="J8" i="2" s="1"/>
  <c r="J7" i="2" s="1"/>
  <c r="J27" i="2" s="1"/>
  <c r="K11" i="2"/>
  <c r="K10" i="2" s="1"/>
  <c r="K9" i="2" s="1"/>
  <c r="K8" i="2" s="1"/>
  <c r="K7" i="2" s="1"/>
  <c r="K27" i="2" s="1"/>
  <c r="L11" i="2"/>
  <c r="L10" i="2" s="1"/>
  <c r="L9" i="2" s="1"/>
  <c r="L8" i="2" s="1"/>
  <c r="L7" i="2" s="1"/>
  <c r="L27" i="2" s="1"/>
  <c r="AT16" i="1"/>
  <c r="BG16" i="1"/>
  <c r="T22" i="1"/>
  <c r="BH23" i="1"/>
  <c r="E44" i="1"/>
  <c r="E43" i="1" s="1"/>
  <c r="F11" i="1"/>
  <c r="F10" i="1" s="1"/>
  <c r="T14" i="1"/>
  <c r="AT45" i="1"/>
  <c r="BH46" i="1"/>
  <c r="AT14" i="1"/>
  <c r="BH14" i="1" s="1"/>
  <c r="BG17" i="1"/>
  <c r="BH17" i="1" s="1"/>
  <c r="BH34" i="1"/>
  <c r="X44" i="1"/>
  <c r="X43" i="1" s="1"/>
  <c r="N51" i="1"/>
  <c r="AA51" i="1"/>
  <c r="BA51" i="1"/>
  <c r="G15" i="1"/>
  <c r="G32" i="1"/>
  <c r="AB51" i="1"/>
  <c r="T15" i="1"/>
  <c r="AG15" i="1"/>
  <c r="AT15" i="1"/>
  <c r="BG15" i="1"/>
  <c r="AS11" i="1"/>
  <c r="AS10" i="1" s="1"/>
  <c r="AS9" i="1" s="1"/>
  <c r="AS8" i="1" s="1"/>
  <c r="BE11" i="1"/>
  <c r="BE10" i="1" s="1"/>
  <c r="BE9" i="1" s="1"/>
  <c r="BE8" i="1" s="1"/>
  <c r="T16" i="1"/>
  <c r="D45" i="1"/>
  <c r="D44" i="1" s="1"/>
  <c r="D43" i="1" s="1"/>
  <c r="AU54" i="1"/>
  <c r="AU51" i="1" s="1"/>
  <c r="S56" i="1"/>
  <c r="S51" i="1" s="1"/>
  <c r="AE56" i="1"/>
  <c r="AE51" i="1" s="1"/>
  <c r="AR56" i="1"/>
  <c r="AR51" i="1" s="1"/>
  <c r="AR50" i="1" s="1"/>
  <c r="AR42" i="1" s="1"/>
  <c r="G63" i="1"/>
  <c r="AT94" i="1"/>
  <c r="H22" i="1"/>
  <c r="H9" i="1" s="1"/>
  <c r="H8" i="1" s="1"/>
  <c r="H56" i="1"/>
  <c r="H51" i="1" s="1"/>
  <c r="T57" i="1"/>
  <c r="AF56" i="1"/>
  <c r="AF51" i="1" s="1"/>
  <c r="AF50" i="1" s="1"/>
  <c r="AF42" i="1" s="1"/>
  <c r="AI91" i="1"/>
  <c r="U22" i="1"/>
  <c r="F33" i="1"/>
  <c r="F32" i="1" s="1"/>
  <c r="L47" i="1"/>
  <c r="L44" i="1" s="1"/>
  <c r="L43" i="1" s="1"/>
  <c r="AT53" i="1"/>
  <c r="BG53" i="1"/>
  <c r="BG52" i="1" s="1"/>
  <c r="AH54" i="1"/>
  <c r="AT54" i="1" s="1"/>
  <c r="BH54" i="1" s="1"/>
  <c r="AH56" i="1"/>
  <c r="I56" i="1"/>
  <c r="I51" i="1" s="1"/>
  <c r="U56" i="1"/>
  <c r="AT57" i="1"/>
  <c r="BG57" i="1"/>
  <c r="AG59" i="1"/>
  <c r="AH22" i="1"/>
  <c r="BG78" i="1"/>
  <c r="G60" i="1"/>
  <c r="N68" i="1"/>
  <c r="AA68" i="1"/>
  <c r="G48" i="1"/>
  <c r="G47" i="1" s="1"/>
  <c r="G44" i="1" s="1"/>
  <c r="G43" i="1" s="1"/>
  <c r="T60" i="1"/>
  <c r="AG60" i="1"/>
  <c r="AT60" i="1"/>
  <c r="BG60" i="1"/>
  <c r="BF68" i="1"/>
  <c r="O68" i="1"/>
  <c r="G78" i="1"/>
  <c r="BD91" i="1"/>
  <c r="M91" i="1"/>
  <c r="AM91" i="1"/>
  <c r="Q68" i="1"/>
  <c r="Q50" i="1" s="1"/>
  <c r="Q42" i="1" s="1"/>
  <c r="R91" i="1"/>
  <c r="BB91" i="1"/>
  <c r="AA91" i="1"/>
  <c r="O91" i="1"/>
  <c r="G23" i="1"/>
  <c r="G22" i="1" s="1"/>
  <c r="T49" i="1"/>
  <c r="T47" i="1" s="1"/>
  <c r="T44" i="1" s="1"/>
  <c r="T43" i="1" s="1"/>
  <c r="BB56" i="1"/>
  <c r="BB51" i="1" s="1"/>
  <c r="BG58" i="1"/>
  <c r="BH58" i="1" s="1"/>
  <c r="T61" i="1"/>
  <c r="AG49" i="1"/>
  <c r="AG47" i="1" s="1"/>
  <c r="AG44" i="1" s="1"/>
  <c r="AG43" i="1" s="1"/>
  <c r="AP56" i="1"/>
  <c r="AP51" i="1" s="1"/>
  <c r="AP50" i="1" s="1"/>
  <c r="BC56" i="1"/>
  <c r="BC51" i="1" s="1"/>
  <c r="T69" i="1"/>
  <c r="F56" i="1"/>
  <c r="R56" i="1"/>
  <c r="R51" i="1" s="1"/>
  <c r="AD56" i="1"/>
  <c r="AD51" i="1" s="1"/>
  <c r="AD50" i="1" s="1"/>
  <c r="AQ56" i="1"/>
  <c r="AQ51" i="1" s="1"/>
  <c r="BD56" i="1"/>
  <c r="BD51" i="1" s="1"/>
  <c r="BD50" i="1" s="1"/>
  <c r="BD42" i="1" s="1"/>
  <c r="AV68" i="1"/>
  <c r="AV50" i="1" s="1"/>
  <c r="AV42" i="1" s="1"/>
  <c r="AF91" i="1"/>
  <c r="H98" i="1"/>
  <c r="H97" i="1" s="1"/>
  <c r="H96" i="1" s="1"/>
  <c r="H91" i="1" s="1"/>
  <c r="G100" i="1"/>
  <c r="G98" i="1" s="1"/>
  <c r="G97" i="1" s="1"/>
  <c r="G96" i="1" s="1"/>
  <c r="G91" i="1" s="1"/>
  <c r="AJ104" i="1"/>
  <c r="T100" i="1"/>
  <c r="T98" i="1" s="1"/>
  <c r="T97" i="1" s="1"/>
  <c r="T96" i="1" s="1"/>
  <c r="AG100" i="1"/>
  <c r="AT100" i="1"/>
  <c r="BG100" i="1"/>
  <c r="BG98" i="1" s="1"/>
  <c r="BG97" i="1" s="1"/>
  <c r="BG96" i="1" s="1"/>
  <c r="T103" i="1"/>
  <c r="T102" i="1" s="1"/>
  <c r="T101" i="1" s="1"/>
  <c r="AG103" i="1"/>
  <c r="AG102" i="1" s="1"/>
  <c r="AG101" i="1" s="1"/>
  <c r="AT103" i="1"/>
  <c r="R104" i="1"/>
  <c r="F63" i="1"/>
  <c r="AU98" i="1"/>
  <c r="AU97" i="1" s="1"/>
  <c r="AU96" i="1" s="1"/>
  <c r="AU91" i="1" s="1"/>
  <c r="AP104" i="1"/>
  <c r="BG64" i="1"/>
  <c r="BG63" i="1" s="1"/>
  <c r="E104" i="1"/>
  <c r="BC104" i="1"/>
  <c r="AT86" i="1"/>
  <c r="Q91" i="1"/>
  <c r="BA91" i="1"/>
  <c r="AG99" i="1"/>
  <c r="T106" i="1"/>
  <c r="T105" i="1" s="1"/>
  <c r="AT106" i="1"/>
  <c r="BG106" i="1"/>
  <c r="BG105" i="1" s="1"/>
  <c r="D104" i="1"/>
  <c r="AT109" i="1"/>
  <c r="BG86" i="1"/>
  <c r="Q104" i="1"/>
  <c r="AD104" i="1"/>
  <c r="AG57" i="1"/>
  <c r="G76" i="1"/>
  <c r="G75" i="1" s="1"/>
  <c r="S91" i="1"/>
  <c r="BC91" i="1"/>
  <c r="BG89" i="1"/>
  <c r="BH89" i="1" s="1"/>
  <c r="E91" i="1"/>
  <c r="AX98" i="1"/>
  <c r="AX97" i="1" s="1"/>
  <c r="AX96" i="1" s="1"/>
  <c r="AX91" i="1" s="1"/>
  <c r="AE104" i="1"/>
  <c r="AG114" i="1"/>
  <c r="U106" i="1"/>
  <c r="U105" i="1" s="1"/>
  <c r="F109" i="1"/>
  <c r="F104" i="1" s="1"/>
  <c r="BG110" i="1"/>
  <c r="BG109" i="1" s="1"/>
  <c r="H113" i="1"/>
  <c r="BG114" i="1"/>
  <c r="G115" i="1"/>
  <c r="F51" i="1" l="1"/>
  <c r="AH9" i="1"/>
  <c r="AH8" i="1" s="1"/>
  <c r="U9" i="1"/>
  <c r="U8" i="1" s="1"/>
  <c r="AR7" i="1"/>
  <c r="AR124" i="1" s="1"/>
  <c r="BH38" i="1"/>
  <c r="AT98" i="1"/>
  <c r="T75" i="1"/>
  <c r="T68" i="1" s="1"/>
  <c r="BG69" i="1"/>
  <c r="BG68" i="1" s="1"/>
  <c r="BF50" i="1"/>
  <c r="BF42" i="1" s="1"/>
  <c r="BH49" i="1"/>
  <c r="AZ68" i="1"/>
  <c r="AZ50" i="1" s="1"/>
  <c r="AZ42" i="1" s="1"/>
  <c r="BH122" i="1"/>
  <c r="BH99" i="1"/>
  <c r="O9" i="1"/>
  <c r="O8" i="1" s="1"/>
  <c r="AB9" i="1"/>
  <c r="AB8" i="1" s="1"/>
  <c r="BH76" i="1"/>
  <c r="G11" i="1"/>
  <c r="G10" i="1" s="1"/>
  <c r="G9" i="1" s="1"/>
  <c r="G8" i="1" s="1"/>
  <c r="AG78" i="1"/>
  <c r="BA9" i="1"/>
  <c r="BA8" i="1" s="1"/>
  <c r="BA50" i="1"/>
  <c r="BA42" i="1" s="1"/>
  <c r="M68" i="1"/>
  <c r="U104" i="1"/>
  <c r="BG85" i="1"/>
  <c r="AD42" i="1"/>
  <c r="BB68" i="1"/>
  <c r="AM68" i="1"/>
  <c r="BH79" i="1"/>
  <c r="BG33" i="1"/>
  <c r="AT11" i="1"/>
  <c r="G56" i="1"/>
  <c r="G51" i="1" s="1"/>
  <c r="E50" i="1"/>
  <c r="BC9" i="1"/>
  <c r="BC8" i="1" s="1"/>
  <c r="AU68" i="1"/>
  <c r="AY42" i="1"/>
  <c r="BH115" i="1"/>
  <c r="BH39" i="1"/>
  <c r="E9" i="1"/>
  <c r="E8" i="1" s="1"/>
  <c r="AP9" i="1"/>
  <c r="AP8" i="1" s="1"/>
  <c r="AP7" i="1" s="1"/>
  <c r="AP124" i="1" s="1"/>
  <c r="AL9" i="1"/>
  <c r="AL8" i="1" s="1"/>
  <c r="BH59" i="1"/>
  <c r="BG91" i="1"/>
  <c r="AP42" i="1"/>
  <c r="AG11" i="1"/>
  <c r="AG10" i="1" s="1"/>
  <c r="AH49" i="1"/>
  <c r="T78" i="1"/>
  <c r="AG69" i="1"/>
  <c r="AX9" i="1"/>
  <c r="AX8" i="1" s="1"/>
  <c r="BF7" i="1"/>
  <c r="BF124" i="1" s="1"/>
  <c r="U68" i="1"/>
  <c r="BG32" i="1"/>
  <c r="AG113" i="1"/>
  <c r="AE50" i="1"/>
  <c r="AE42" i="1" s="1"/>
  <c r="AB50" i="1"/>
  <c r="AB42" i="1" s="1"/>
  <c r="AB7" i="1" s="1"/>
  <c r="AB124" i="1" s="1"/>
  <c r="AG32" i="1"/>
  <c r="E42" i="1"/>
  <c r="E7" i="1" s="1"/>
  <c r="E124" i="1" s="1"/>
  <c r="I68" i="1"/>
  <c r="I50" i="1" s="1"/>
  <c r="I42" i="1" s="1"/>
  <c r="BH87" i="1"/>
  <c r="BH118" i="1"/>
  <c r="BH80" i="1"/>
  <c r="D9" i="1"/>
  <c r="D8" i="1" s="1"/>
  <c r="BH25" i="1"/>
  <c r="AN9" i="1"/>
  <c r="AN8" i="1" s="1"/>
  <c r="AG22" i="1"/>
  <c r="BH27" i="1"/>
  <c r="BH30" i="1"/>
  <c r="BH112" i="1"/>
  <c r="U51" i="1"/>
  <c r="U50" i="1" s="1"/>
  <c r="U42" i="1" s="1"/>
  <c r="U7" i="1" s="1"/>
  <c r="U124" i="1" s="1"/>
  <c r="AU50" i="1"/>
  <c r="AU42" i="1" s="1"/>
  <c r="Z68" i="1"/>
  <c r="Z50" i="1" s="1"/>
  <c r="Z42" i="1" s="1"/>
  <c r="AM50" i="1"/>
  <c r="AM42" i="1" s="1"/>
  <c r="BH82" i="1"/>
  <c r="Z9" i="1"/>
  <c r="Z8" i="1" s="1"/>
  <c r="F50" i="1"/>
  <c r="F42" i="1" s="1"/>
  <c r="T113" i="1"/>
  <c r="BA7" i="1"/>
  <c r="BA124" i="1" s="1"/>
  <c r="H68" i="1"/>
  <c r="H50" i="1" s="1"/>
  <c r="H42" i="1" s="1"/>
  <c r="H7" i="1" s="1"/>
  <c r="H124" i="1" s="1"/>
  <c r="AN50" i="1"/>
  <c r="AN42" i="1" s="1"/>
  <c r="AE9" i="1"/>
  <c r="AE8" i="1" s="1"/>
  <c r="BE50" i="1"/>
  <c r="BE42" i="1" s="1"/>
  <c r="BE7" i="1" s="1"/>
  <c r="BE124" i="1" s="1"/>
  <c r="D68" i="1"/>
  <c r="D50" i="1" s="1"/>
  <c r="D42" i="1" s="1"/>
  <c r="D7" i="1" s="1"/>
  <c r="D124" i="1" s="1"/>
  <c r="M50" i="1"/>
  <c r="T104" i="1"/>
  <c r="AG98" i="1"/>
  <c r="AG97" i="1" s="1"/>
  <c r="AG96" i="1" s="1"/>
  <c r="AG91" i="1" s="1"/>
  <c r="T91" i="1"/>
  <c r="BH81" i="1"/>
  <c r="BH90" i="1"/>
  <c r="AD9" i="1"/>
  <c r="AD8" i="1" s="1"/>
  <c r="AD7" i="1" s="1"/>
  <c r="AD124" i="1" s="1"/>
  <c r="K68" i="1"/>
  <c r="K50" i="1" s="1"/>
  <c r="K42" i="1" s="1"/>
  <c r="K7" i="1" s="1"/>
  <c r="K124" i="1" s="1"/>
  <c r="BH28" i="1"/>
  <c r="AM9" i="1"/>
  <c r="AM8" i="1" s="1"/>
  <c r="BH37" i="1"/>
  <c r="BH24" i="1"/>
  <c r="AO50" i="1"/>
  <c r="AO42" i="1" s="1"/>
  <c r="AO7" i="1" s="1"/>
  <c r="AO124" i="1" s="1"/>
  <c r="AT113" i="1"/>
  <c r="AT78" i="1"/>
  <c r="BH78" i="1" s="1"/>
  <c r="T11" i="1"/>
  <c r="T10" i="1" s="1"/>
  <c r="T9" i="1" s="1"/>
  <c r="T8" i="1" s="1"/>
  <c r="I104" i="1"/>
  <c r="AI50" i="1"/>
  <c r="BH61" i="1"/>
  <c r="AQ9" i="1"/>
  <c r="AQ8" i="1" s="1"/>
  <c r="AC9" i="1"/>
  <c r="AC8" i="1" s="1"/>
  <c r="AC7" i="1" s="1"/>
  <c r="AC124" i="1" s="1"/>
  <c r="BH18" i="1"/>
  <c r="M9" i="1"/>
  <c r="M8" i="1" s="1"/>
  <c r="BH36" i="1"/>
  <c r="AG9" i="1"/>
  <c r="AG8" i="1" s="1"/>
  <c r="BH22" i="1"/>
  <c r="AD28" i="3"/>
  <c r="R37" i="3"/>
  <c r="R35" i="3" s="1"/>
  <c r="L68" i="1"/>
  <c r="L50" i="1" s="1"/>
  <c r="L42" i="1" s="1"/>
  <c r="L7" i="1" s="1"/>
  <c r="L124" i="1" s="1"/>
  <c r="N35" i="3"/>
  <c r="N21" i="3" s="1"/>
  <c r="Q9" i="1"/>
  <c r="Q8" i="1" s="1"/>
  <c r="Q7" i="1" s="1"/>
  <c r="Q124" i="1" s="1"/>
  <c r="P9" i="1"/>
  <c r="P8" i="1" s="1"/>
  <c r="W50" i="1"/>
  <c r="W42" i="1" s="1"/>
  <c r="W7" i="1" s="1"/>
  <c r="W124" i="1" s="1"/>
  <c r="BH110" i="1"/>
  <c r="AE30" i="3"/>
  <c r="AC28" i="3"/>
  <c r="AE34" i="3"/>
  <c r="BH121" i="1"/>
  <c r="BH74" i="1"/>
  <c r="BC68" i="1"/>
  <c r="BC50" i="1" s="1"/>
  <c r="BC42" i="1" s="1"/>
  <c r="BC7" i="1" s="1"/>
  <c r="BC124" i="1" s="1"/>
  <c r="BH19" i="1"/>
  <c r="AY9" i="1"/>
  <c r="AY8" i="1" s="1"/>
  <c r="AY7" i="1" s="1"/>
  <c r="AY124" i="1" s="1"/>
  <c r="BG44" i="1"/>
  <c r="BG43" i="1" s="1"/>
  <c r="Y9" i="1"/>
  <c r="Y8" i="1" s="1"/>
  <c r="G113" i="1"/>
  <c r="BB50" i="1"/>
  <c r="BB42" i="1" s="1"/>
  <c r="BB7" i="1" s="1"/>
  <c r="BB124" i="1" s="1"/>
  <c r="AA10" i="3"/>
  <c r="AA9" i="3" s="1"/>
  <c r="BG113" i="1"/>
  <c r="S21" i="3"/>
  <c r="AB35" i="3"/>
  <c r="BH88" i="1"/>
  <c r="R22" i="3"/>
  <c r="AQ68" i="1"/>
  <c r="AQ50" i="1" s="1"/>
  <c r="AQ42" i="1" s="1"/>
  <c r="BH71" i="1"/>
  <c r="N9" i="1"/>
  <c r="N8" i="1" s="1"/>
  <c r="AU9" i="1"/>
  <c r="AU8" i="1" s="1"/>
  <c r="AW7" i="1"/>
  <c r="AW124" i="1" s="1"/>
  <c r="W15" i="3"/>
  <c r="W8" i="3" s="1"/>
  <c r="W7" i="3" s="1"/>
  <c r="W59" i="3" s="1"/>
  <c r="G106" i="1"/>
  <c r="G105" i="1" s="1"/>
  <c r="G104" i="1" s="1"/>
  <c r="AL68" i="1"/>
  <c r="AL50" i="1" s="1"/>
  <c r="AL42" i="1" s="1"/>
  <c r="AL7" i="1" s="1"/>
  <c r="AL124" i="1" s="1"/>
  <c r="AG63" i="1"/>
  <c r="S68" i="1"/>
  <c r="S50" i="1" s="1"/>
  <c r="S42" i="1" s="1"/>
  <c r="S7" i="1" s="1"/>
  <c r="S124" i="1" s="1"/>
  <c r="AF7" i="1"/>
  <c r="AF124" i="1" s="1"/>
  <c r="U16" i="3"/>
  <c r="U15" i="3" s="1"/>
  <c r="U8" i="3" s="1"/>
  <c r="U7" i="3" s="1"/>
  <c r="U59" i="3" s="1"/>
  <c r="AE38" i="3"/>
  <c r="BH108" i="1"/>
  <c r="BH72" i="1"/>
  <c r="BH117" i="1"/>
  <c r="T63" i="1"/>
  <c r="BH29" i="1"/>
  <c r="R9" i="1"/>
  <c r="R8" i="1" s="1"/>
  <c r="BH35" i="1"/>
  <c r="P68" i="1"/>
  <c r="P50" i="1" s="1"/>
  <c r="P42" i="1" s="1"/>
  <c r="BH21" i="1"/>
  <c r="BH31" i="1"/>
  <c r="Y50" i="1"/>
  <c r="Y42" i="1" s="1"/>
  <c r="Y7" i="1" s="1"/>
  <c r="Y124" i="1" s="1"/>
  <c r="AX68" i="1"/>
  <c r="AX50" i="1" s="1"/>
  <c r="AX42" i="1" s="1"/>
  <c r="V42" i="1"/>
  <c r="V7" i="1" s="1"/>
  <c r="V124" i="1" s="1"/>
  <c r="AV7" i="1"/>
  <c r="AV124" i="1" s="1"/>
  <c r="BH123" i="1"/>
  <c r="BH119" i="1"/>
  <c r="AK68" i="1"/>
  <c r="AK50" i="1" s="1"/>
  <c r="J50" i="1"/>
  <c r="J42" i="1" s="1"/>
  <c r="J7" i="1" s="1"/>
  <c r="J124" i="1" s="1"/>
  <c r="BG11" i="1"/>
  <c r="BG10" i="1" s="1"/>
  <c r="BG9" i="1" s="1"/>
  <c r="BG8" i="1" s="1"/>
  <c r="V15" i="3"/>
  <c r="T8" i="3"/>
  <c r="T7" i="3" s="1"/>
  <c r="T59" i="3" s="1"/>
  <c r="BH84" i="1"/>
  <c r="BD9" i="1"/>
  <c r="BD8" i="1" s="1"/>
  <c r="BD7" i="1" s="1"/>
  <c r="BD124" i="1" s="1"/>
  <c r="X68" i="1"/>
  <c r="X50" i="1" s="1"/>
  <c r="X42" i="1" s="1"/>
  <c r="X7" i="1" s="1"/>
  <c r="X124" i="1" s="1"/>
  <c r="M42" i="1"/>
  <c r="M7" i="1" s="1"/>
  <c r="M124" i="1" s="1"/>
  <c r="AZ9" i="1"/>
  <c r="AZ8" i="1" s="1"/>
  <c r="AZ7" i="1" s="1"/>
  <c r="AZ124" i="1" s="1"/>
  <c r="BH13" i="1"/>
  <c r="BH40" i="1"/>
  <c r="BH20" i="1"/>
  <c r="Y15" i="3"/>
  <c r="Y8" i="3" s="1"/>
  <c r="Y7" i="3" s="1"/>
  <c r="Y59" i="3" s="1"/>
  <c r="E17" i="3"/>
  <c r="AD17" i="3"/>
  <c r="F17" i="3"/>
  <c r="L17" i="3"/>
  <c r="K17" i="3"/>
  <c r="K16" i="3" s="1"/>
  <c r="K15" i="3" s="1"/>
  <c r="R28" i="3"/>
  <c r="R21" i="3" s="1"/>
  <c r="H17" i="3"/>
  <c r="H16" i="3" s="1"/>
  <c r="H15" i="3" s="1"/>
  <c r="N17" i="3"/>
  <c r="AA16" i="3"/>
  <c r="H19" i="3"/>
  <c r="M19" i="3"/>
  <c r="AE29" i="3"/>
  <c r="S17" i="3"/>
  <c r="S16" i="3" s="1"/>
  <c r="S15" i="3" s="1"/>
  <c r="S8" i="3" s="1"/>
  <c r="S7" i="3" s="1"/>
  <c r="S59" i="3" s="1"/>
  <c r="P16" i="3"/>
  <c r="P15" i="3" s="1"/>
  <c r="AD13" i="3"/>
  <c r="AD10" i="3" s="1"/>
  <c r="AD9" i="3" s="1"/>
  <c r="AC13" i="3"/>
  <c r="AC10" i="3" s="1"/>
  <c r="AC9" i="3" s="1"/>
  <c r="Q13" i="3"/>
  <c r="Q10" i="3" s="1"/>
  <c r="Q9" i="3" s="1"/>
  <c r="P13" i="3"/>
  <c r="P10" i="3" s="1"/>
  <c r="P9" i="3" s="1"/>
  <c r="P8" i="3" s="1"/>
  <c r="P7" i="3" s="1"/>
  <c r="P59" i="3" s="1"/>
  <c r="L13" i="3"/>
  <c r="L10" i="3" s="1"/>
  <c r="L9" i="3" s="1"/>
  <c r="E19" i="3"/>
  <c r="AD19" i="3"/>
  <c r="AE36" i="3"/>
  <c r="AE12" i="3"/>
  <c r="AE11" i="3" s="1"/>
  <c r="O19" i="3"/>
  <c r="J19" i="3"/>
  <c r="J16" i="3" s="1"/>
  <c r="J15" i="3" s="1"/>
  <c r="J8" i="3" s="1"/>
  <c r="J7" i="3" s="1"/>
  <c r="J59" i="3" s="1"/>
  <c r="L19" i="3"/>
  <c r="H8" i="3"/>
  <c r="H7" i="3" s="1"/>
  <c r="H59" i="3" s="1"/>
  <c r="F21" i="3"/>
  <c r="AE37" i="3"/>
  <c r="F19" i="3"/>
  <c r="AB28" i="3"/>
  <c r="AB21" i="3" s="1"/>
  <c r="AB15" i="3" s="1"/>
  <c r="Z16" i="3"/>
  <c r="Z15" i="3" s="1"/>
  <c r="Z8" i="3" s="1"/>
  <c r="Z7" i="3" s="1"/>
  <c r="Z59" i="3" s="1"/>
  <c r="AD35" i="3"/>
  <c r="AD21" i="3" s="1"/>
  <c r="M17" i="3"/>
  <c r="G17" i="3"/>
  <c r="G16" i="3" s="1"/>
  <c r="G15" i="3" s="1"/>
  <c r="G8" i="3" s="1"/>
  <c r="G7" i="3" s="1"/>
  <c r="G59" i="3" s="1"/>
  <c r="I19" i="3"/>
  <c r="N19" i="3"/>
  <c r="O17" i="3"/>
  <c r="I17" i="3"/>
  <c r="AA28" i="3"/>
  <c r="AA21" i="3" s="1"/>
  <c r="X16" i="3"/>
  <c r="X15" i="3" s="1"/>
  <c r="X8" i="3" s="1"/>
  <c r="X7" i="3" s="1"/>
  <c r="X59" i="3" s="1"/>
  <c r="O13" i="3"/>
  <c r="O10" i="3" s="1"/>
  <c r="O9" i="3" s="1"/>
  <c r="K8" i="3"/>
  <c r="K7" i="3" s="1"/>
  <c r="K59" i="3" s="1"/>
  <c r="V8" i="3"/>
  <c r="V7" i="3" s="1"/>
  <c r="V59" i="3" s="1"/>
  <c r="AB13" i="3"/>
  <c r="AB10" i="3" s="1"/>
  <c r="AB9" i="3" s="1"/>
  <c r="H7" i="2"/>
  <c r="H27" i="2" s="1"/>
  <c r="E11" i="2"/>
  <c r="E10" i="2" s="1"/>
  <c r="E9" i="2" s="1"/>
  <c r="E8" i="2" s="1"/>
  <c r="E7" i="2" s="1"/>
  <c r="E27" i="2" s="1"/>
  <c r="Q12" i="2"/>
  <c r="Q11" i="2" s="1"/>
  <c r="Q10" i="2" s="1"/>
  <c r="Q9" i="2" s="1"/>
  <c r="Q8" i="2" s="1"/>
  <c r="Q7" i="2" s="1"/>
  <c r="Q27" i="2" s="1"/>
  <c r="AT10" i="1"/>
  <c r="BH64" i="1"/>
  <c r="AT105" i="1"/>
  <c r="BH106" i="1"/>
  <c r="BH103" i="1"/>
  <c r="AT102" i="1"/>
  <c r="AT32" i="1"/>
  <c r="BH32" i="1" s="1"/>
  <c r="BH33" i="1"/>
  <c r="T56" i="1"/>
  <c r="AG56" i="1"/>
  <c r="BH114" i="1"/>
  <c r="AS7" i="1"/>
  <c r="AS124" i="1" s="1"/>
  <c r="O50" i="1"/>
  <c r="O42" i="1" s="1"/>
  <c r="O7" i="1" s="1"/>
  <c r="O124" i="1" s="1"/>
  <c r="AA50" i="1"/>
  <c r="AA42" i="1" s="1"/>
  <c r="AA7" i="1" s="1"/>
  <c r="AA124" i="1" s="1"/>
  <c r="BH113" i="1"/>
  <c r="N50" i="1"/>
  <c r="N42" i="1" s="1"/>
  <c r="N7" i="1" s="1"/>
  <c r="N124" i="1" s="1"/>
  <c r="BH69" i="1"/>
  <c r="AT93" i="1"/>
  <c r="BH94" i="1"/>
  <c r="AT85" i="1"/>
  <c r="BH86" i="1"/>
  <c r="BH53" i="1"/>
  <c r="AT52" i="1"/>
  <c r="BH100" i="1"/>
  <c r="AG68" i="1"/>
  <c r="BH60" i="1"/>
  <c r="R50" i="1"/>
  <c r="R42" i="1" s="1"/>
  <c r="R7" i="1" s="1"/>
  <c r="R124" i="1" s="1"/>
  <c r="AH51" i="1"/>
  <c r="AH50" i="1" s="1"/>
  <c r="AT97" i="1"/>
  <c r="BH98" i="1"/>
  <c r="AH47" i="1"/>
  <c r="AH44" i="1" s="1"/>
  <c r="AH43" i="1" s="1"/>
  <c r="BH109" i="1"/>
  <c r="BG56" i="1"/>
  <c r="BG51" i="1" s="1"/>
  <c r="G68" i="1"/>
  <c r="G50" i="1" s="1"/>
  <c r="G42" i="1" s="1"/>
  <c r="AI49" i="1"/>
  <c r="BH63" i="1"/>
  <c r="BH15" i="1"/>
  <c r="BH57" i="1"/>
  <c r="AT56" i="1"/>
  <c r="BG104" i="1"/>
  <c r="BH16" i="1"/>
  <c r="BH45" i="1"/>
  <c r="F9" i="1"/>
  <c r="F8" i="1" s="1"/>
  <c r="F7" i="1" s="1"/>
  <c r="F124" i="1" s="1"/>
  <c r="BH85" i="1" l="1"/>
  <c r="T51" i="1"/>
  <c r="T50" i="1" s="1"/>
  <c r="T42" i="1" s="1"/>
  <c r="T7" i="1" s="1"/>
  <c r="T124" i="1" s="1"/>
  <c r="Z7" i="1"/>
  <c r="Z124" i="1" s="1"/>
  <c r="AT68" i="1"/>
  <c r="BH68" i="1" s="1"/>
  <c r="AN7" i="1"/>
  <c r="AN124" i="1" s="1"/>
  <c r="AE7" i="1"/>
  <c r="AE124" i="1" s="1"/>
  <c r="AX7" i="1"/>
  <c r="AX124" i="1" s="1"/>
  <c r="I7" i="1"/>
  <c r="I124" i="1" s="1"/>
  <c r="BG50" i="1"/>
  <c r="BG42" i="1" s="1"/>
  <c r="BG7" i="1" s="1"/>
  <c r="BG124" i="1" s="1"/>
  <c r="BH11" i="1"/>
  <c r="AH42" i="1"/>
  <c r="AH7" i="1" s="1"/>
  <c r="AH124" i="1" s="1"/>
  <c r="AG51" i="1"/>
  <c r="AG50" i="1" s="1"/>
  <c r="AG42" i="1" s="1"/>
  <c r="AG7" i="1" s="1"/>
  <c r="AG124" i="1" s="1"/>
  <c r="AQ7" i="1"/>
  <c r="AQ124" i="1" s="1"/>
  <c r="BH56" i="1"/>
  <c r="AM7" i="1"/>
  <c r="AM124" i="1" s="1"/>
  <c r="G7" i="1"/>
  <c r="G124" i="1" s="1"/>
  <c r="AE20" i="3"/>
  <c r="AE19" i="3" s="1"/>
  <c r="F16" i="3"/>
  <c r="F15" i="3" s="1"/>
  <c r="F8" i="3" s="1"/>
  <c r="F7" i="3" s="1"/>
  <c r="F59" i="3" s="1"/>
  <c r="AD16" i="3"/>
  <c r="AD15" i="3" s="1"/>
  <c r="AD8" i="3" s="1"/>
  <c r="AD7" i="3" s="1"/>
  <c r="AD59" i="3" s="1"/>
  <c r="AU7" i="1"/>
  <c r="AU124" i="1" s="1"/>
  <c r="P7" i="1"/>
  <c r="P124" i="1" s="1"/>
  <c r="AE28" i="3"/>
  <c r="O16" i="3"/>
  <c r="O15" i="3" s="1"/>
  <c r="O8" i="3" s="1"/>
  <c r="O7" i="3" s="1"/>
  <c r="O59" i="3" s="1"/>
  <c r="AE14" i="3"/>
  <c r="AE13" i="3" s="1"/>
  <c r="AE10" i="3" s="1"/>
  <c r="AE9" i="3" s="1"/>
  <c r="L16" i="3"/>
  <c r="L15" i="3" s="1"/>
  <c r="L8" i="3" s="1"/>
  <c r="L7" i="3" s="1"/>
  <c r="L59" i="3" s="1"/>
  <c r="E16" i="3"/>
  <c r="E15" i="3" s="1"/>
  <c r="E8" i="3" s="1"/>
  <c r="E7" i="3" s="1"/>
  <c r="E59" i="3" s="1"/>
  <c r="AA15" i="3"/>
  <c r="AA8" i="3" s="1"/>
  <c r="AA7" i="3" s="1"/>
  <c r="AA59" i="3" s="1"/>
  <c r="M16" i="3"/>
  <c r="M15" i="3" s="1"/>
  <c r="M8" i="3" s="1"/>
  <c r="M7" i="3" s="1"/>
  <c r="M59" i="3" s="1"/>
  <c r="Q19" i="3"/>
  <c r="AC8" i="3"/>
  <c r="AC7" i="3" s="1"/>
  <c r="AC59" i="3" s="1"/>
  <c r="N16" i="3"/>
  <c r="N15" i="3" s="1"/>
  <c r="N8" i="3" s="1"/>
  <c r="N7" i="3" s="1"/>
  <c r="N59" i="3" s="1"/>
  <c r="Q17" i="3"/>
  <c r="Q16" i="3" s="1"/>
  <c r="Q15" i="3" s="1"/>
  <c r="Q8" i="3" s="1"/>
  <c r="Q7" i="3" s="1"/>
  <c r="Q59" i="3" s="1"/>
  <c r="AE35" i="3"/>
  <c r="R14" i="3"/>
  <c r="R13" i="3" s="1"/>
  <c r="R10" i="3" s="1"/>
  <c r="R9" i="3" s="1"/>
  <c r="AB8" i="3"/>
  <c r="AB7" i="3" s="1"/>
  <c r="AB59" i="3" s="1"/>
  <c r="I16" i="3"/>
  <c r="I15" i="3" s="1"/>
  <c r="I8" i="3" s="1"/>
  <c r="I7" i="3" s="1"/>
  <c r="I59" i="3" s="1"/>
  <c r="AC35" i="3"/>
  <c r="AC21" i="3" s="1"/>
  <c r="AC15" i="3" s="1"/>
  <c r="AE18" i="3"/>
  <c r="AE17" i="3" s="1"/>
  <c r="AE16" i="3" s="1"/>
  <c r="AT9" i="1"/>
  <c r="BH10" i="1"/>
  <c r="AT92" i="1"/>
  <c r="BH93" i="1"/>
  <c r="AI47" i="1"/>
  <c r="AI44" i="1" s="1"/>
  <c r="AI43" i="1" s="1"/>
  <c r="AI42" i="1" s="1"/>
  <c r="AI7" i="1" s="1"/>
  <c r="AI124" i="1" s="1"/>
  <c r="AT101" i="1"/>
  <c r="BH101" i="1" s="1"/>
  <c r="BH102" i="1"/>
  <c r="BH52" i="1"/>
  <c r="AT51" i="1"/>
  <c r="AT104" i="1"/>
  <c r="BH104" i="1" s="1"/>
  <c r="BH105" i="1"/>
  <c r="AT96" i="1"/>
  <c r="BH96" i="1" s="1"/>
  <c r="BH97" i="1"/>
  <c r="AJ49" i="1"/>
  <c r="AJ47" i="1" s="1"/>
  <c r="AJ44" i="1" s="1"/>
  <c r="AJ43" i="1" s="1"/>
  <c r="AJ42" i="1" s="1"/>
  <c r="AJ7" i="1" s="1"/>
  <c r="AJ124" i="1" s="1"/>
  <c r="AK49" i="1" l="1"/>
  <c r="AK47" i="1" s="1"/>
  <c r="AK44" i="1" s="1"/>
  <c r="AK43" i="1" s="1"/>
  <c r="AK42" i="1" s="1"/>
  <c r="AK7" i="1" s="1"/>
  <c r="AK124" i="1" s="1"/>
  <c r="AE21" i="3"/>
  <c r="R18" i="3"/>
  <c r="R17" i="3" s="1"/>
  <c r="AE15" i="3"/>
  <c r="AE8" i="3" s="1"/>
  <c r="AE7" i="3" s="1"/>
  <c r="AE59" i="3" s="1"/>
  <c r="R20" i="3"/>
  <c r="R19" i="3" s="1"/>
  <c r="AT91" i="1"/>
  <c r="BH91" i="1" s="1"/>
  <c r="BH92" i="1"/>
  <c r="AT49" i="1"/>
  <c r="AT47" i="1" s="1"/>
  <c r="AT8" i="1"/>
  <c r="BH9" i="1"/>
  <c r="AT50" i="1"/>
  <c r="BH50" i="1" s="1"/>
  <c r="BH51" i="1"/>
  <c r="R16" i="3" l="1"/>
  <c r="R15" i="3" s="1"/>
  <c r="R8" i="3" s="1"/>
  <c r="R7" i="3" s="1"/>
  <c r="R59" i="3" s="1"/>
  <c r="BH8" i="1"/>
  <c r="BH47" i="1"/>
  <c r="AT44" i="1"/>
  <c r="BH44" i="1" l="1"/>
  <c r="AT43" i="1"/>
  <c r="AT42" i="1" l="1"/>
  <c r="BH43" i="1"/>
  <c r="BH42" i="1" l="1"/>
  <c r="AT7" i="1"/>
  <c r="BH7" i="1" l="1"/>
  <c r="AT124" i="1"/>
  <c r="J4" i="3"/>
</calcChain>
</file>

<file path=xl/sharedStrings.xml><?xml version="1.0" encoding="utf-8"?>
<sst xmlns="http://schemas.openxmlformats.org/spreadsheetml/2006/main" count="565" uniqueCount="315">
  <si>
    <t>DEPARTAMENTO ADMINISTRATIVO NACIONAL DE ESTADÍSTICA - DANE</t>
  </si>
  <si>
    <t>CÓDIGO: GFI-020-PDT-003-f-001</t>
  </si>
  <si>
    <t>Informe Mensual de Ejecución del Presupuesto de Gastos</t>
  </si>
  <si>
    <t>VERSIÓN : 06</t>
  </si>
  <si>
    <t>Apropiaciones de la Vigencia 2026</t>
  </si>
  <si>
    <t>SECCION:  0401</t>
  </si>
  <si>
    <r>
      <t>Mes</t>
    </r>
    <r>
      <rPr>
        <b/>
        <u/>
        <sz val="9"/>
        <rFont val="Calibri"/>
        <family val="2"/>
        <scheme val="minor"/>
      </rPr>
      <t xml:space="preserve"> </t>
    </r>
    <r>
      <rPr>
        <u/>
        <sz val="9"/>
        <rFont val="Calibri"/>
        <family val="2"/>
        <scheme val="minor"/>
      </rPr>
      <t xml:space="preserve">junio </t>
    </r>
    <r>
      <rPr>
        <b/>
        <sz val="9"/>
        <rFont val="Calibri"/>
        <family val="2"/>
        <scheme val="minor"/>
      </rPr>
      <t xml:space="preserve">Vigencia </t>
    </r>
    <r>
      <rPr>
        <b/>
        <u/>
        <sz val="9"/>
        <rFont val="Calibri"/>
        <family val="2"/>
        <scheme val="minor"/>
      </rPr>
      <t>2026</t>
    </r>
  </si>
  <si>
    <t>UNIDAD EJECUTORA:040101</t>
  </si>
  <si>
    <t>Presupuesto General y Modificaciones</t>
  </si>
  <si>
    <t>RUBRO</t>
  </si>
  <si>
    <t>REC</t>
  </si>
  <si>
    <t>DESCRIPCION</t>
  </si>
  <si>
    <t>APR. INICIAL</t>
  </si>
  <si>
    <t>APR. ADICIONADA</t>
  </si>
  <si>
    <t>APR. REDUCIDA</t>
  </si>
  <si>
    <t>APR. VIGENTE</t>
  </si>
  <si>
    <t>CDP
Enero</t>
  </si>
  <si>
    <t>CDP
Febrero</t>
  </si>
  <si>
    <t>CDP
Marzo</t>
  </si>
  <si>
    <t>CDP
Abril</t>
  </si>
  <si>
    <t>CDP
Mayo</t>
  </si>
  <si>
    <t>CDP
Junio</t>
  </si>
  <si>
    <t>CDP
Julio</t>
  </si>
  <si>
    <t>CDP
Agosto</t>
  </si>
  <si>
    <t>CDP
Septiembre</t>
  </si>
  <si>
    <t>CDP
Octubre</t>
  </si>
  <si>
    <t>CDP
Noviembre</t>
  </si>
  <si>
    <t>CDP
Diciembre</t>
  </si>
  <si>
    <t>CDP
Acumulados</t>
  </si>
  <si>
    <t>Compromiso
Enero</t>
  </si>
  <si>
    <t>Compromiso
Febrero</t>
  </si>
  <si>
    <t>Compromiso
Marzo</t>
  </si>
  <si>
    <t>Compromiso
Abril</t>
  </si>
  <si>
    <t>Compromiso
Mayo</t>
  </si>
  <si>
    <t>Compromiso
Junio</t>
  </si>
  <si>
    <t>Compromiso
Julio</t>
  </si>
  <si>
    <t>Compromiso
Agosto</t>
  </si>
  <si>
    <t>Compromiso
Septiembre</t>
  </si>
  <si>
    <t>Compromiso
Octubre</t>
  </si>
  <si>
    <t>Compromiso
Noviembre</t>
  </si>
  <si>
    <t>Compromiso
Diciembre</t>
  </si>
  <si>
    <t>Compromiso
Acumulados</t>
  </si>
  <si>
    <t>Obligación
Enero</t>
  </si>
  <si>
    <t>Obligación
Febrero</t>
  </si>
  <si>
    <t>Obligación
Marzo</t>
  </si>
  <si>
    <t>Obligación
Abril</t>
  </si>
  <si>
    <t>Obligación
Mayo</t>
  </si>
  <si>
    <t>Obligación
Junio</t>
  </si>
  <si>
    <t>Obligación
Julio</t>
  </si>
  <si>
    <t>Obligación
Agosto</t>
  </si>
  <si>
    <t>Obligación
Septiembre</t>
  </si>
  <si>
    <t>Obligación
Octubre</t>
  </si>
  <si>
    <t>Obligación
Noviembre</t>
  </si>
  <si>
    <t>Obligación
Diciembre</t>
  </si>
  <si>
    <t>Obligación
Acumulados</t>
  </si>
  <si>
    <t>Pagos
Enero</t>
  </si>
  <si>
    <t>Pagos
Febrero</t>
  </si>
  <si>
    <t>Pagos
Marzo</t>
  </si>
  <si>
    <t>Pagos
Abril</t>
  </si>
  <si>
    <t>Pagos
Mayo</t>
  </si>
  <si>
    <t>Pagos
Junio</t>
  </si>
  <si>
    <t>Pagos
Julio</t>
  </si>
  <si>
    <t>Pagos
Agosto</t>
  </si>
  <si>
    <t>Pagos
Septiembre</t>
  </si>
  <si>
    <t>Pagos
Octubre</t>
  </si>
  <si>
    <t>Pagos
Noviembre</t>
  </si>
  <si>
    <t>Pagos
Diciembre</t>
  </si>
  <si>
    <t>Pagos
Acumulados</t>
  </si>
  <si>
    <t>A</t>
  </si>
  <si>
    <t>FUNCIONAMIENTO</t>
  </si>
  <si>
    <t>A-01</t>
  </si>
  <si>
    <t>GASTOS DE PERSONAL</t>
  </si>
  <si>
    <t>A-01-01</t>
  </si>
  <si>
    <t>PLANTA DE PERSONAL PERMANENTE</t>
  </si>
  <si>
    <t>A-01-01-01</t>
  </si>
  <si>
    <t>SALARIO</t>
  </si>
  <si>
    <t>A-01-01-01-001</t>
  </si>
  <si>
    <t>FACTORES SALARIALES COMUNES</t>
  </si>
  <si>
    <t>A-01-01-01-001-001</t>
  </si>
  <si>
    <t>10</t>
  </si>
  <si>
    <t>SUELDO BÁSICO</t>
  </si>
  <si>
    <t>A-01-01-01-001-002</t>
  </si>
  <si>
    <t>GASTOS DE REPRESENTACIÓN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</si>
  <si>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</si>
  <si>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</si>
  <si>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</si>
  <si>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</si>
  <si>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</si>
  <si>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</si>
  <si>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</si>
  <si>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</si>
  <si>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</si>
  <si>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</si>
  <si>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</si>
  <si>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</si>
  <si>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</si>
  <si>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</si>
  <si>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</si>
  <si>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</si>
  <si>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</t>
  </si>
  <si>
    <t>CONTRIBUCIONES INHERENTES A LA NÓMINA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</si>
  <si>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</si>
  <si>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</si>
  <si>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</si>
  <si>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</si>
  <si>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</si>
  <si>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</si>
  <si>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</si>
  <si>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</si>
  <si>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</si>
  <si>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</si>
  <si>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</si>
  <si>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</si>
  <si>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</si>
  <si>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</si>
  <si>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</si>
  <si>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APORTES A LA ESAP</t>
  </si>
  <si>
    <t>A-01-01-02-009</t>
  </si>
  <si>
    <t>APORTES A ESCUELAS INDUSTRIALES E INSTITUTOS TÉCNICOS</t>
  </si>
  <si>
    <t>A-01-01-03</t>
  </si>
  <si>
    <t>REMUNERACIONES NO CONSTITUTIVAS DE FACTOR SALARIAL</t>
  </si>
  <si>
    <t>A-01-01-03-001</t>
  </si>
  <si>
    <t>PRESTACIONES SOCIALES SEGÚN DEFINICIÓN LEGAL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</si>
  <si>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</si>
  <si>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</si>
  <si>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</si>
  <si>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</si>
  <si>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</si>
  <si>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</si>
  <si>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</si>
  <si>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</si>
  <si>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A-01-01-03-005</t>
  </si>
  <si>
    <t>PRIMA DE RIESGO</t>
  </si>
  <si>
    <t>A-01-01-03-013</t>
  </si>
  <si>
    <t>ESTÍMULOS A LOS EMPLEADOS DEL ESTADO</t>
  </si>
  <si>
    <t>A-01-01-03-016</t>
  </si>
  <si>
    <t>PRIMA DE COORDINACIÓN</t>
  </si>
  <si>
    <t>A-01-01-03-030</t>
  </si>
  <si>
    <t>BONIFICACIÓN DE DIRECCIÓN</t>
  </si>
  <si>
    <t>A-02</t>
  </si>
  <si>
    <t>ADQUISICIÓN DE BIENES Y SERVICIOS</t>
  </si>
  <si>
    <t>A-02-01</t>
  </si>
  <si>
    <t>ADQUISICIÓN DE ACTIVOS NO FINANCIEROS</t>
  </si>
  <si>
    <t>A-02-01-01</t>
  </si>
  <si>
    <t>ACTIVOS FIJOS</t>
  </si>
  <si>
    <t>A-02-01-01-003</t>
  </si>
  <si>
    <t>ACTIVOS FIJOS NO CLASIFICADOS COMO MAQUINARIA Y EQUIPO</t>
  </si>
  <si>
    <t>A-02-01-01-003-008</t>
  </si>
  <si>
    <t>MUEBLES, INSTRUMENTOS MUSICALES, ARTÍCULOS DE DEPORTE Y ANTIGÜEDADES</t>
  </si>
  <si>
    <t>A-02-01-01-004</t>
  </si>
  <si>
    <t>MAQUINARIA Y EQUIPO</t>
  </si>
  <si>
    <t>A-02-01-01-004-008</t>
  </si>
  <si>
    <t>APARATOS MÉDICOS, INSTRUMENTOS ÓPTICOS Y DE PRECISIÓN, RELOJES</t>
  </si>
  <si>
    <t>A-02-01-01-004-009</t>
  </si>
  <si>
    <t>EQUIPO DE TRANSPORTE</t>
  </si>
  <si>
    <t>A-02-02</t>
  </si>
  <si>
    <t>ADQUISIONES DIFERENTES DE ACTIVOS</t>
  </si>
  <si>
    <t>A-02-02-01</t>
  </si>
  <si>
    <t>MATERIALES Y SUMINISTROS</t>
  </si>
  <si>
    <t>A-02-02-01-001</t>
  </si>
  <si>
    <t>MINERALES; ELECTRICIDAD, GAS Y AGUA</t>
  </si>
  <si>
    <t>A-02-02-01-001-005</t>
  </si>
  <si>
    <t>PIEDRA, ARENA Y ARCILLA</t>
  </si>
  <si>
    <t>A-02-02-01-002</t>
  </si>
  <si>
    <t>PRODUCTOS ALIMENTICIOS, BEBIDAS Y TABACO; TEXTILES, PRENDAS DE VESTIR Y PRODUCTOS DE CUERO</t>
  </si>
  <si>
    <t>A-02-02-01-002-008</t>
  </si>
  <si>
    <t>DOTACIÓN (PRENDAS DE VESTIR Y CALZADO)</t>
  </si>
  <si>
    <t>A-02-02-01-003</t>
  </si>
  <si>
    <t>OTROS BIENES TRANSPORTABLES (EXCEPTO PRODUCTOS METÁLICOS, MAQUINARIA Y EQUIPO)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</si>
  <si>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</si>
  <si>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</si>
  <si>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</si>
  <si>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</si>
  <si>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</si>
  <si>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</si>
  <si>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</si>
  <si>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</si>
  <si>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</si>
  <si>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</si>
  <si>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</si>
  <si>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</si>
  <si>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</t>
  </si>
  <si>
    <t>PRODUCTOS METÁLICOS Y PAQUETES DE SOFTWARE</t>
  </si>
  <si>
    <t>A-02-02-01-004-002</t>
  </si>
  <si>
    <t>PRODUCTOS METÁLICOS ELABORADOS (EXCEPTO MAQUINARIA Y EQUIPO)</t>
  </si>
  <si>
    <t>A-02-02-01-004-003</t>
  </si>
  <si>
    <t>MAQUINARIA PARA USO GENERAL</t>
  </si>
  <si>
    <t>A-02-02-01-004-005</t>
  </si>
  <si>
    <t>MAQUINARIA DE OFICINA, CONTABILIDAD E INFORMÁTICA</t>
  </si>
  <si>
    <t>A-02-02-01-004-006</t>
  </si>
  <si>
    <t>MAQUINARIA Y APARATOS ELÉCTRICOS</t>
  </si>
  <si>
    <t>A-02-02-02</t>
  </si>
  <si>
    <t>ADQUISICIÓN DE SERVICIOS</t>
  </si>
  <si>
    <t>A-02-02-02-006</t>
  </si>
  <si>
    <t>SERVICIOS DE ALOJAMIENTO; SERVICIOS DE SUMINISTRO DE COMIDAS Y BEBIDAS; SERVICIOS DE TRANSPORTE; Y SERVICIOS DE DISTRIBUCIÓN DE ELECTRICIDAD, GAS Y AGUA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</si>
  <si>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</si>
  <si>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</si>
  <si>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</si>
  <si>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</si>
  <si>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</si>
  <si>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</si>
  <si>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</si>
  <si>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</si>
  <si>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</si>
  <si>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</si>
  <si>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</t>
  </si>
  <si>
    <t>SERVICIOS FINANCIEROS Y SERVICIOS CONEXOS, SERVICIOS INMOBILIARIOS Y SERVICIOS DE LEASING</t>
  </si>
  <si>
    <t>A-02-02-02-007-001</t>
  </si>
  <si>
    <t>SERVICIOS FINANCIEROS Y SERVICIOS CONEXOS</t>
  </si>
  <si>
    <t>A-02-02-02-007-002</t>
  </si>
  <si>
    <t>SERVICIOS INMOBILIARIOS</t>
  </si>
  <si>
    <t>A-02-02-02-008</t>
  </si>
  <si>
    <t>SERVICIOS PRESTADOS A LAS EMPRESAS Y SERVICIOS DE PRODUCCIÓN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</si>
  <si>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</si>
  <si>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</si>
  <si>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</si>
  <si>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</si>
  <si>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</si>
  <si>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</si>
  <si>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</si>
  <si>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</si>
  <si>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</si>
  <si>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</si>
  <si>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</si>
  <si>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</si>
  <si>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</t>
  </si>
  <si>
    <t>SERVICIOS PARA LA COMUNIDAD, SOCIALES Y PERSONALES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</si>
  <si>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</si>
  <si>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</si>
  <si>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</si>
  <si>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</si>
  <si>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</si>
  <si>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</si>
  <si>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A-02-02-02-009-007</t>
  </si>
  <si>
    <t>OTROS SERVICIOS</t>
  </si>
  <si>
    <t>A-02-02-02-010</t>
  </si>
  <si>
    <t>VIÁTICOS DE LOS FUNCIONARIOS EN COMISIÓN</t>
  </si>
  <si>
    <t>A-03</t>
  </si>
  <si>
    <t>TRANSFERENCIAS CORRIENTES</t>
  </si>
  <si>
    <t>A-03-02</t>
  </si>
  <si>
    <t>A GOBIERNOS Y ORGANIZACIONES INTERNACIONALES</t>
  </si>
  <si>
    <t>A-03-02-02</t>
  </si>
  <si>
    <t>A ORGANIZACIONES INTERNACIONALES</t>
  </si>
  <si>
    <t>A-03-02-02-105</t>
  </si>
  <si>
    <t>ORGANIZACIONES PARA LA COOPERACIÓN Y EL DESARROLLO ECONÓMICO OCDE</t>
  </si>
  <si>
    <t>A-03-02-02-105-002</t>
  </si>
  <si>
    <t>DISTINTAS A MEMBRESÍAS</t>
  </si>
  <si>
    <t>A-03-04</t>
  </si>
  <si>
    <t>PRESTACIONES SOCIALES</t>
  </si>
  <si>
    <t>A-03-04-02</t>
  </si>
  <si>
    <t>PRESTACIONES SOCIALES RELACIONADAS CON EL EMPLEO</t>
  </si>
  <si>
    <t>A-03-04-02-012</t>
  </si>
  <si>
    <t>INCAPACIDADES Y LICENCIAS DE MATERNIDAD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</si>
  <si>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</si>
  <si>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</si>
  <si>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</si>
  <si>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</si>
  <si>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A-03-10</t>
  </si>
  <si>
    <t>SENTENCIAS Y CONCILIACIONES</t>
  </si>
  <si>
    <t>A-03-10-01</t>
  </si>
  <si>
    <t>FALLOS NACIONALES</t>
  </si>
  <si>
    <t>A-03-10-01-001</t>
  </si>
  <si>
    <t>SENTENCIAS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</si>
  <si>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</si>
  <si>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</si>
  <si>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</si>
  <si>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</si>
  <si>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</si>
  <si>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</si>
  <si>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A-08-01-02-001</t>
  </si>
  <si>
    <t>IMPUESTO PREDIAL Y SOBRETASA AMBIENTAL</t>
  </si>
  <si>
    <t>A-08-01-02-006</t>
  </si>
  <si>
    <t>IMPUESTO SOBRE VEHÍCULOS AUTOMOTORES</t>
  </si>
  <si>
    <t>A-08-04</t>
  </si>
  <si>
    <t>CONTRIBUCIONES</t>
  </si>
  <si>
    <t>A-08-04-01</t>
  </si>
  <si>
    <t>CUOTA DE FISCALIZACIÓN Y AUDITAJE</t>
  </si>
  <si>
    <t>A-08-05</t>
  </si>
  <si>
    <t>MULTAS, SANCIONES E INTERESES DE MORA</t>
  </si>
  <si>
    <t>A-08-05-01-003</t>
  </si>
  <si>
    <t>SANCIONES ADMINISTRATIVAS</t>
  </si>
  <si>
    <t>C</t>
  </si>
  <si>
    <t>INVERSIÓN</t>
  </si>
  <si>
    <t>C-0401-1003-30-20104D</t>
  </si>
  <si>
    <t>2. SEGURIDAD HUMANA Y JUSTICIA SOCIAL / D. DATOS SECTORIALES PARA AUMENTAR EL APROVECHAMIENTO DE DATOS EN EL PAÍS</t>
  </si>
  <si>
    <t>C-0401-1003-31-20104D</t>
  </si>
  <si>
    <t>C-0401-1003-32-20104D</t>
  </si>
  <si>
    <t>C-0401-1003-33-20104D</t>
  </si>
  <si>
    <t>C-0401-1003-34-20104D</t>
  </si>
  <si>
    <t>C-0401-1003-35-20104D</t>
  </si>
  <si>
    <t>C-0499-1003-9-53105B</t>
  </si>
  <si>
    <t>5. CONVERGENCIA REGIONAL / B. ENTIDADES PÚBLICAS TERRITORIALES Y NACIONALES FORTALECIDAS</t>
  </si>
  <si>
    <t>C-0499-1003-10-53105B</t>
  </si>
  <si>
    <t>C-0499-1003-11-53105B</t>
  </si>
  <si>
    <t>C-0499-1003-12-53105B</t>
  </si>
  <si>
    <t>TOTAL PRESUPUESTO DE LA SECCIÓN</t>
  </si>
  <si>
    <t>DEPARTAMENTO ADMINISTRATIVO NACIONAL DE ESTADISTICA - DANE</t>
  </si>
  <si>
    <t>Cuentas por Pagar 2025</t>
  </si>
  <si>
    <r>
      <t>Mes junio</t>
    </r>
    <r>
      <rPr>
        <b/>
        <u/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Vigencia 2026</t>
    </r>
  </si>
  <si>
    <t>UNIDAD EJECUTORA: 040101</t>
  </si>
  <si>
    <t>DESCRIPCIÓN</t>
  </si>
  <si>
    <t>Obligaciones</t>
  </si>
  <si>
    <t>ADQUISICIÓN DE BIENES  Y SERVICIOS</t>
  </si>
  <si>
    <t>ADQUISICIONES DIFERENTES DE ACTIVOS</t>
  </si>
  <si>
    <t>COMERCIO Y DISTRIBUCIÓN; ALOJAMIENTO; SERVICIOS DE SUMINISTRO DE COMIDAS Y BEBIDAS; SERVICIOS DE TRANSPORTE; Y SERVICIOS DE DISTRIBUCIÓN DE ELECTRICIDAD, GAS Y AGUA</t>
  </si>
  <si>
    <t>TOTALES</t>
  </si>
  <si>
    <t>CÓDIGO:  GFI-020-PDT-003-f-001</t>
  </si>
  <si>
    <t>Reservas de Apropiación - 2025</t>
  </si>
  <si>
    <t>UNIDAD EJECUTORA:  040101</t>
  </si>
  <si>
    <t>Reservas Constituidas</t>
  </si>
  <si>
    <t>Compromisos Vigentes</t>
  </si>
  <si>
    <t>SERVICIOS FINANCIEROS Y SERVICIOS CONEXOS, SERVICIOS INMOBILIARIOS Y SERVICIOS DE ARRENDAMIENTO Y LEASING</t>
  </si>
  <si>
    <t>A-03-10-01-002</t>
  </si>
  <si>
    <t>CONCILIACIONES</t>
  </si>
  <si>
    <t>C-0401-1003-36-20104D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</si>
</sst>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;[Red]#,##0"/>
    <numFmt numFmtId="165" formatCode="_(* #,##0.00_);_(* \(#,##0.00\);_(* &quot;-&quot;??_);_(@_)"/>
    <numFmt numFmtId="166" formatCode="_-* #,##0_-;\-* #,##0_-;_-* &quot;-&quot;??_-;_-@_-"/>
    <numFmt numFmtId="167" formatCode="_(* #,##0_);_(* \(#,##0\);_(* &quot;-&quot;??_);_(@_)"/>
    <numFmt numFmtId="168" formatCode="#,##0.00;[Red]#,##0.00"/>
  </numFmts>
  <fonts count="24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color theme="2"/>
      <name val="Calibri"/>
      <family val="2"/>
      <scheme val="minor"/>
    </font>
    <font>
      <b/>
      <sz val="10"/>
      <color theme="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9"/>
      <color theme="0"/>
      <name val="Calibri"/>
      <family val="2"/>
      <scheme val="minor"/>
    </font>
    <font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004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rgb="FFD3D3D3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</cellStyleXfs>
  <cellXfs count="366">
    <xf numFmtId="0" fontId="0" fillId="0" borderId="0" xfId="0"/>
    <xf numFmtId="164" fontId="2" fillId="2" borderId="1" xfId="0" applyNumberFormat="1" applyFont="1" applyFill="1" applyBorder="1"/>
    <xf numFmtId="164" fontId="3" fillId="2" borderId="2" xfId="0" applyNumberFormat="1" applyFont="1" applyFill="1" applyBorder="1"/>
    <xf numFmtId="164" fontId="3" fillId="2" borderId="3" xfId="0" applyNumberFormat="1" applyFont="1" applyFill="1" applyBorder="1"/>
    <xf numFmtId="165" fontId="2" fillId="2" borderId="0" xfId="1" applyFont="1" applyFill="1" applyAlignment="1">
      <alignment vertical="center"/>
    </xf>
    <xf numFmtId="164" fontId="2" fillId="2" borderId="0" xfId="0" applyNumberFormat="1" applyFont="1" applyFill="1"/>
    <xf numFmtId="164" fontId="2" fillId="2" borderId="4" xfId="0" applyNumberFormat="1" applyFont="1" applyFill="1" applyBorder="1"/>
    <xf numFmtId="164" fontId="3" fillId="2" borderId="0" xfId="0" applyNumberFormat="1" applyFont="1" applyFill="1"/>
    <xf numFmtId="164" fontId="3" fillId="2" borderId="5" xfId="0" applyNumberFormat="1" applyFont="1" applyFill="1" applyBorder="1"/>
    <xf numFmtId="164" fontId="2" fillId="2" borderId="6" xfId="0" applyNumberFormat="1" applyFont="1" applyFill="1" applyBorder="1"/>
    <xf numFmtId="164" fontId="3" fillId="2" borderId="7" xfId="0" applyNumberFormat="1" applyFont="1" applyFill="1" applyBorder="1"/>
    <xf numFmtId="164" fontId="3" fillId="2" borderId="8" xfId="0" applyNumberFormat="1" applyFont="1" applyFill="1" applyBorder="1"/>
    <xf numFmtId="164" fontId="3" fillId="2" borderId="0" xfId="0" applyNumberFormat="1" applyFont="1" applyFill="1" applyAlignment="1" applyProtection="1">
      <alignment horizontal="left"/>
      <protection locked="0"/>
    </xf>
    <xf numFmtId="164" fontId="2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right"/>
    </xf>
    <xf numFmtId="164" fontId="3" fillId="2" borderId="6" xfId="0" applyNumberFormat="1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/>
    <xf numFmtId="164" fontId="2" fillId="2" borderId="7" xfId="0" applyNumberFormat="1" applyFont="1" applyFill="1" applyBorder="1"/>
    <xf numFmtId="165" fontId="2" fillId="2" borderId="0" xfId="1" applyFont="1" applyFill="1"/>
    <xf numFmtId="164" fontId="6" fillId="3" borderId="12" xfId="0" applyNumberFormat="1" applyFont="1" applyFill="1" applyBorder="1" applyAlignment="1">
      <alignment horizontal="center" vertical="center" wrapText="1" readingOrder="1"/>
    </xf>
    <xf numFmtId="165" fontId="3" fillId="2" borderId="0" xfId="1" applyFont="1" applyFill="1" applyAlignment="1">
      <alignment horizontal="center" vertical="center"/>
    </xf>
    <xf numFmtId="164" fontId="7" fillId="3" borderId="13" xfId="0" applyNumberFormat="1" applyFont="1" applyFill="1" applyBorder="1" applyAlignment="1">
      <alignment vertical="center" wrapText="1" readingOrder="1"/>
    </xf>
    <xf numFmtId="164" fontId="7" fillId="3" borderId="13" xfId="0" applyNumberFormat="1" applyFont="1" applyFill="1" applyBorder="1" applyAlignment="1">
      <alignment horizontal="center" vertical="center" wrapText="1" readingOrder="1"/>
    </xf>
    <xf numFmtId="165" fontId="2" fillId="2" borderId="0" xfId="1" applyFont="1" applyFill="1" applyBorder="1" applyAlignment="1">
      <alignment vertical="center"/>
    </xf>
    <xf numFmtId="164" fontId="7" fillId="3" borderId="12" xfId="0" applyNumberFormat="1" applyFont="1" applyFill="1" applyBorder="1" applyAlignment="1">
      <alignment vertical="center" wrapText="1" readingOrder="1"/>
    </xf>
    <xf numFmtId="164" fontId="7" fillId="3" borderId="12" xfId="0" applyNumberFormat="1" applyFont="1" applyFill="1" applyBorder="1" applyAlignment="1">
      <alignment horizontal="center" vertical="center" wrapText="1" readingOrder="1"/>
    </xf>
    <xf numFmtId="164" fontId="3" fillId="4" borderId="13" xfId="0" applyNumberFormat="1" applyFont="1" applyFill="1" applyBorder="1" applyAlignment="1">
      <alignment vertical="center" wrapText="1" readingOrder="1"/>
    </xf>
    <xf numFmtId="164" fontId="3" fillId="4" borderId="13" xfId="0" applyNumberFormat="1" applyFont="1" applyFill="1" applyBorder="1" applyAlignment="1">
      <alignment horizontal="center" vertical="center" wrapText="1" readingOrder="1"/>
    </xf>
    <xf numFmtId="164" fontId="3" fillId="5" borderId="12" xfId="0" applyNumberFormat="1" applyFont="1" applyFill="1" applyBorder="1" applyAlignment="1">
      <alignment vertical="center" wrapText="1" readingOrder="1"/>
    </xf>
    <xf numFmtId="164" fontId="3" fillId="5" borderId="12" xfId="0" applyNumberFormat="1" applyFont="1" applyFill="1" applyBorder="1" applyAlignment="1">
      <alignment horizontal="center" vertical="center" wrapText="1" readingOrder="1"/>
    </xf>
    <xf numFmtId="164" fontId="3" fillId="6" borderId="12" xfId="0" applyNumberFormat="1" applyFont="1" applyFill="1" applyBorder="1" applyAlignment="1">
      <alignment horizontal="left" vertical="center" wrapText="1" readingOrder="1"/>
    </xf>
    <xf numFmtId="49" fontId="3" fillId="6" borderId="12" xfId="0" applyNumberFormat="1" applyFont="1" applyFill="1" applyBorder="1" applyAlignment="1">
      <alignment horizontal="center" vertical="center" wrapText="1" readingOrder="1"/>
    </xf>
    <xf numFmtId="164" fontId="3" fillId="6" borderId="12" xfId="0" applyNumberFormat="1" applyFont="1" applyFill="1" applyBorder="1" applyAlignment="1">
      <alignment vertical="center" wrapText="1" readingOrder="1"/>
    </xf>
    <xf numFmtId="164" fontId="2" fillId="2" borderId="14" xfId="0" applyNumberFormat="1" applyFont="1" applyFill="1" applyBorder="1" applyAlignment="1">
      <alignment horizontal="left" vertical="center" wrapText="1" readingOrder="1"/>
    </xf>
    <xf numFmtId="49" fontId="2" fillId="2" borderId="14" xfId="0" applyNumberFormat="1" applyFont="1" applyFill="1" applyBorder="1" applyAlignment="1">
      <alignment horizontal="center" vertical="center" wrapText="1" readingOrder="1"/>
    </xf>
    <xf numFmtId="164" fontId="2" fillId="2" borderId="14" xfId="0" applyNumberFormat="1" applyFont="1" applyFill="1" applyBorder="1" applyAlignment="1">
      <alignment vertical="center" wrapText="1" readingOrder="1"/>
    </xf>
    <xf numFmtId="164" fontId="2" fillId="2" borderId="15" xfId="0" applyNumberFormat="1" applyFont="1" applyFill="1" applyBorder="1" applyAlignment="1">
      <alignment horizontal="left" vertical="center" wrapText="1" readingOrder="1"/>
    </xf>
    <xf numFmtId="164" fontId="2" fillId="2" borderId="15" xfId="0" applyNumberFormat="1" applyFont="1" applyFill="1" applyBorder="1" applyAlignment="1">
      <alignment vertical="center" wrapText="1" readingOrder="1"/>
    </xf>
    <xf numFmtId="0" fontId="2" fillId="2" borderId="15" xfId="0" applyFont="1" applyFill="1" applyBorder="1" applyAlignment="1">
      <alignment horizontal="left" vertical="center" wrapText="1" readingOrder="1"/>
    </xf>
    <xf numFmtId="0" fontId="2" fillId="2" borderId="15" xfId="0" applyFont="1" applyFill="1" applyBorder="1" applyAlignment="1">
      <alignment vertical="center" wrapText="1" readingOrder="1"/>
    </xf>
    <xf numFmtId="49" fontId="3" fillId="5" borderId="12" xfId="0" applyNumberFormat="1" applyFont="1" applyFill="1" applyBorder="1" applyAlignment="1">
      <alignment horizontal="center" vertical="center" wrapText="1" readingOrder="1"/>
    </xf>
    <xf numFmtId="49" fontId="2" fillId="2" borderId="15" xfId="0" applyNumberFormat="1" applyFont="1" applyFill="1" applyBorder="1" applyAlignment="1">
      <alignment horizontal="center" vertical="center" wrapText="1" readingOrder="1"/>
    </xf>
    <xf numFmtId="164" fontId="2" fillId="2" borderId="16" xfId="0" applyNumberFormat="1" applyFont="1" applyFill="1" applyBorder="1" applyAlignment="1">
      <alignment vertical="center" wrapText="1" readingOrder="1"/>
    </xf>
    <xf numFmtId="164" fontId="3" fillId="5" borderId="13" xfId="0" applyNumberFormat="1" applyFont="1" applyFill="1" applyBorder="1" applyAlignment="1">
      <alignment vertical="center" wrapText="1" readingOrder="1"/>
    </xf>
    <xf numFmtId="49" fontId="3" fillId="5" borderId="13" xfId="0" applyNumberFormat="1" applyFont="1" applyFill="1" applyBorder="1" applyAlignment="1">
      <alignment horizontal="center" vertical="center" wrapText="1" readingOrder="1"/>
    </xf>
    <xf numFmtId="164" fontId="3" fillId="5" borderId="17" xfId="0" applyNumberFormat="1" applyFont="1" applyFill="1" applyBorder="1" applyAlignment="1">
      <alignment vertical="center" wrapText="1" readingOrder="1"/>
    </xf>
    <xf numFmtId="164" fontId="3" fillId="5" borderId="18" xfId="0" applyNumberFormat="1" applyFont="1" applyFill="1" applyBorder="1" applyAlignment="1">
      <alignment vertical="center" wrapText="1" readingOrder="1"/>
    </xf>
    <xf numFmtId="164" fontId="3" fillId="5" borderId="19" xfId="0" applyNumberFormat="1" applyFont="1" applyFill="1" applyBorder="1" applyAlignment="1">
      <alignment vertical="center" wrapText="1" readingOrder="1"/>
    </xf>
    <xf numFmtId="164" fontId="3" fillId="6" borderId="20" xfId="0" applyNumberFormat="1" applyFont="1" applyFill="1" applyBorder="1" applyAlignment="1">
      <alignment vertical="center" wrapText="1" readingOrder="1"/>
    </xf>
    <xf numFmtId="164" fontId="3" fillId="6" borderId="17" xfId="0" applyNumberFormat="1" applyFont="1" applyFill="1" applyBorder="1" applyAlignment="1">
      <alignment vertical="center" wrapText="1" readingOrder="1"/>
    </xf>
    <xf numFmtId="164" fontId="3" fillId="6" borderId="21" xfId="0" applyNumberFormat="1" applyFont="1" applyFill="1" applyBorder="1" applyAlignment="1">
      <alignment vertical="center" wrapText="1" readingOrder="1"/>
    </xf>
    <xf numFmtId="164" fontId="3" fillId="6" borderId="22" xfId="0" applyNumberFormat="1" applyFont="1" applyFill="1" applyBorder="1" applyAlignment="1">
      <alignment vertical="center" wrapText="1" readingOrder="1"/>
    </xf>
    <xf numFmtId="164" fontId="3" fillId="6" borderId="23" xfId="0" applyNumberFormat="1" applyFont="1" applyFill="1" applyBorder="1" applyAlignment="1">
      <alignment vertical="center" wrapText="1" readingOrder="1"/>
    </xf>
    <xf numFmtId="164" fontId="3" fillId="6" borderId="24" xfId="0" applyNumberFormat="1" applyFont="1" applyFill="1" applyBorder="1" applyAlignment="1">
      <alignment vertical="center" wrapText="1" readingOrder="1"/>
    </xf>
    <xf numFmtId="164" fontId="3" fillId="6" borderId="25" xfId="0" applyNumberFormat="1" applyFont="1" applyFill="1" applyBorder="1" applyAlignment="1">
      <alignment vertical="center" wrapText="1" readingOrder="1"/>
    </xf>
    <xf numFmtId="164" fontId="2" fillId="2" borderId="26" xfId="0" applyNumberFormat="1" applyFont="1" applyFill="1" applyBorder="1" applyAlignment="1">
      <alignment horizontal="left" vertical="center" wrapText="1" readingOrder="1"/>
    </xf>
    <xf numFmtId="164" fontId="2" fillId="2" borderId="27" xfId="0" applyNumberFormat="1" applyFont="1" applyFill="1" applyBorder="1" applyAlignment="1">
      <alignment vertical="center" wrapText="1" readingOrder="1"/>
    </xf>
    <xf numFmtId="164" fontId="2" fillId="2" borderId="28" xfId="0" applyNumberFormat="1" applyFont="1" applyFill="1" applyBorder="1" applyAlignment="1">
      <alignment vertical="center" wrapText="1" readingOrder="1"/>
    </xf>
    <xf numFmtId="164" fontId="2" fillId="2" borderId="13" xfId="0" applyNumberFormat="1" applyFont="1" applyFill="1" applyBorder="1" applyAlignment="1">
      <alignment vertical="center" wrapText="1" readingOrder="1"/>
    </xf>
    <xf numFmtId="164" fontId="2" fillId="2" borderId="29" xfId="0" applyNumberFormat="1" applyFont="1" applyFill="1" applyBorder="1" applyAlignment="1">
      <alignment vertical="center" wrapText="1" readingOrder="1"/>
    </xf>
    <xf numFmtId="164" fontId="2" fillId="2" borderId="30" xfId="0" applyNumberFormat="1" applyFont="1" applyFill="1" applyBorder="1" applyAlignment="1">
      <alignment vertical="center" wrapText="1" readingOrder="1"/>
    </xf>
    <xf numFmtId="164" fontId="2" fillId="2" borderId="31" xfId="0" applyNumberFormat="1" applyFont="1" applyFill="1" applyBorder="1" applyAlignment="1">
      <alignment vertical="center" wrapText="1" readingOrder="1"/>
    </xf>
    <xf numFmtId="164" fontId="2" fillId="2" borderId="32" xfId="0" applyNumberFormat="1" applyFont="1" applyFill="1" applyBorder="1" applyAlignment="1">
      <alignment vertical="center" wrapText="1" readingOrder="1"/>
    </xf>
    <xf numFmtId="164" fontId="2" fillId="2" borderId="26" xfId="0" applyNumberFormat="1" applyFont="1" applyFill="1" applyBorder="1" applyAlignment="1">
      <alignment vertical="center" wrapText="1" readingOrder="1"/>
    </xf>
    <xf numFmtId="164" fontId="2" fillId="2" borderId="33" xfId="0" applyNumberFormat="1" applyFont="1" applyFill="1" applyBorder="1" applyAlignment="1">
      <alignment horizontal="left" vertical="center" wrapText="1" readingOrder="1"/>
    </xf>
    <xf numFmtId="164" fontId="2" fillId="2" borderId="34" xfId="0" applyNumberFormat="1" applyFont="1" applyFill="1" applyBorder="1" applyAlignment="1">
      <alignment vertical="center" wrapText="1" readingOrder="1"/>
    </xf>
    <xf numFmtId="164" fontId="2" fillId="2" borderId="35" xfId="0" applyNumberFormat="1" applyFont="1" applyFill="1" applyBorder="1" applyAlignment="1">
      <alignment vertical="center" wrapText="1" readingOrder="1"/>
    </xf>
    <xf numFmtId="164" fontId="2" fillId="2" borderId="36" xfId="0" applyNumberFormat="1" applyFont="1" applyFill="1" applyBorder="1" applyAlignment="1">
      <alignment vertical="center" wrapText="1" readingOrder="1"/>
    </xf>
    <xf numFmtId="164" fontId="2" fillId="2" borderId="37" xfId="0" applyNumberFormat="1" applyFont="1" applyFill="1" applyBorder="1" applyAlignment="1">
      <alignment vertical="center" wrapText="1" readingOrder="1"/>
    </xf>
    <xf numFmtId="164" fontId="2" fillId="2" borderId="38" xfId="0" applyNumberFormat="1" applyFont="1" applyFill="1" applyBorder="1" applyAlignment="1">
      <alignment vertical="center" wrapText="1" readingOrder="1"/>
    </xf>
    <xf numFmtId="164" fontId="2" fillId="2" borderId="39" xfId="0" applyNumberFormat="1" applyFont="1" applyFill="1" applyBorder="1" applyAlignment="1">
      <alignment horizontal="left" vertical="center" wrapText="1" readingOrder="1"/>
    </xf>
    <xf numFmtId="49" fontId="2" fillId="2" borderId="40" xfId="0" applyNumberFormat="1" applyFont="1" applyFill="1" applyBorder="1" applyAlignment="1">
      <alignment horizontal="center" vertical="center" wrapText="1" readingOrder="1"/>
    </xf>
    <xf numFmtId="164" fontId="2" fillId="2" borderId="40" xfId="0" applyNumberFormat="1" applyFont="1" applyFill="1" applyBorder="1" applyAlignment="1">
      <alignment vertical="center" wrapText="1" readingOrder="1"/>
    </xf>
    <xf numFmtId="164" fontId="2" fillId="2" borderId="41" xfId="0" applyNumberFormat="1" applyFont="1" applyFill="1" applyBorder="1" applyAlignment="1">
      <alignment vertical="center" wrapText="1" readingOrder="1"/>
    </xf>
    <xf numFmtId="164" fontId="2" fillId="2" borderId="42" xfId="0" applyNumberFormat="1" applyFont="1" applyFill="1" applyBorder="1" applyAlignment="1">
      <alignment vertical="center" wrapText="1" readingOrder="1"/>
    </xf>
    <xf numFmtId="164" fontId="2" fillId="2" borderId="43" xfId="0" applyNumberFormat="1" applyFont="1" applyFill="1" applyBorder="1" applyAlignment="1">
      <alignment vertical="center" wrapText="1" readingOrder="1"/>
    </xf>
    <xf numFmtId="164" fontId="2" fillId="2" borderId="44" xfId="0" applyNumberFormat="1" applyFont="1" applyFill="1" applyBorder="1" applyAlignment="1">
      <alignment vertical="center" wrapText="1" readingOrder="1"/>
    </xf>
    <xf numFmtId="164" fontId="2" fillId="2" borderId="45" xfId="0" applyNumberFormat="1" applyFont="1" applyFill="1" applyBorder="1" applyAlignment="1">
      <alignment vertical="center" wrapText="1" readingOrder="1"/>
    </xf>
    <xf numFmtId="164" fontId="2" fillId="2" borderId="46" xfId="0" applyNumberFormat="1" applyFont="1" applyFill="1" applyBorder="1" applyAlignment="1">
      <alignment vertical="center" wrapText="1" readingOrder="1"/>
    </xf>
    <xf numFmtId="164" fontId="2" fillId="2" borderId="47" xfId="0" applyNumberFormat="1" applyFont="1" applyFill="1" applyBorder="1" applyAlignment="1">
      <alignment vertical="center" wrapText="1" readingOrder="1"/>
    </xf>
    <xf numFmtId="164" fontId="2" fillId="6" borderId="30" xfId="0" applyNumberFormat="1" applyFont="1" applyFill="1" applyBorder="1" applyAlignment="1">
      <alignment vertical="center" wrapText="1" readingOrder="1"/>
    </xf>
    <xf numFmtId="164" fontId="3" fillId="6" borderId="30" xfId="0" applyNumberFormat="1" applyFont="1" applyFill="1" applyBorder="1" applyAlignment="1">
      <alignment vertical="center" wrapText="1" readingOrder="1"/>
    </xf>
    <xf numFmtId="165" fontId="3" fillId="2" borderId="0" xfId="1" applyFont="1" applyFill="1" applyBorder="1" applyAlignment="1">
      <alignment vertical="center"/>
    </xf>
    <xf numFmtId="164" fontId="7" fillId="3" borderId="20" xfId="0" applyNumberFormat="1" applyFont="1" applyFill="1" applyBorder="1" applyAlignment="1">
      <alignment vertical="center" wrapText="1" readingOrder="1"/>
    </xf>
    <xf numFmtId="164" fontId="7" fillId="3" borderId="48" xfId="0" applyNumberFormat="1" applyFont="1" applyFill="1" applyBorder="1" applyAlignment="1">
      <alignment vertical="center" wrapText="1" readingOrder="1"/>
    </xf>
    <xf numFmtId="164" fontId="7" fillId="3" borderId="49" xfId="0" applyNumberFormat="1" applyFont="1" applyFill="1" applyBorder="1" applyAlignment="1">
      <alignment vertical="center" wrapText="1" readingOrder="1"/>
    </xf>
    <xf numFmtId="164" fontId="7" fillId="3" borderId="50" xfId="0" applyNumberFormat="1" applyFont="1" applyFill="1" applyBorder="1" applyAlignment="1">
      <alignment vertical="center" wrapText="1" readingOrder="1"/>
    </xf>
    <xf numFmtId="164" fontId="3" fillId="4" borderId="12" xfId="0" applyNumberFormat="1" applyFont="1" applyFill="1" applyBorder="1" applyAlignment="1">
      <alignment vertical="center" wrapText="1" readingOrder="1"/>
    </xf>
    <xf numFmtId="164" fontId="3" fillId="4" borderId="12" xfId="0" applyNumberFormat="1" applyFont="1" applyFill="1" applyBorder="1" applyAlignment="1">
      <alignment horizontal="center" vertical="center" wrapText="1" readingOrder="1"/>
    </xf>
    <xf numFmtId="164" fontId="3" fillId="6" borderId="12" xfId="0" applyNumberFormat="1" applyFont="1" applyFill="1" applyBorder="1" applyAlignment="1">
      <alignment horizontal="center" vertical="center" wrapText="1" readingOrder="1"/>
    </xf>
    <xf numFmtId="164" fontId="2" fillId="0" borderId="13" xfId="0" applyNumberFormat="1" applyFont="1" applyBorder="1" applyAlignment="1">
      <alignment horizontal="left" vertical="center" wrapText="1" readingOrder="1"/>
    </xf>
    <xf numFmtId="49" fontId="2" fillId="0" borderId="13" xfId="0" applyNumberFormat="1" applyFont="1" applyBorder="1" applyAlignment="1">
      <alignment horizontal="center" vertical="center" wrapText="1" readingOrder="1"/>
    </xf>
    <xf numFmtId="164" fontId="2" fillId="0" borderId="13" xfId="0" applyNumberFormat="1" applyFont="1" applyBorder="1" applyAlignment="1">
      <alignment vertical="center" wrapText="1" readingOrder="1"/>
    </xf>
    <xf numFmtId="165" fontId="2" fillId="0" borderId="0" xfId="1" applyFont="1" applyFill="1" applyBorder="1" applyAlignment="1">
      <alignment vertical="center"/>
    </xf>
    <xf numFmtId="164" fontId="3" fillId="0" borderId="0" xfId="0" applyNumberFormat="1" applyFont="1"/>
    <xf numFmtId="164" fontId="8" fillId="0" borderId="32" xfId="0" applyNumberFormat="1" applyFont="1" applyBorder="1" applyAlignment="1">
      <alignment vertical="center" wrapText="1" readingOrder="1"/>
    </xf>
    <xf numFmtId="164" fontId="8" fillId="0" borderId="51" xfId="0" applyNumberFormat="1" applyFont="1" applyBorder="1" applyAlignment="1">
      <alignment horizontal="center" vertical="center" wrapText="1" readingOrder="1"/>
    </xf>
    <xf numFmtId="164" fontId="8" fillId="0" borderId="52" xfId="0" applyNumberFormat="1" applyFont="1" applyBorder="1" applyAlignment="1">
      <alignment vertical="center" wrapText="1" readingOrder="1"/>
    </xf>
    <xf numFmtId="164" fontId="8" fillId="0" borderId="51" xfId="0" applyNumberFormat="1" applyFont="1" applyBorder="1" applyAlignment="1">
      <alignment vertical="center" wrapText="1" readingOrder="1"/>
    </xf>
    <xf numFmtId="164" fontId="8" fillId="0" borderId="53" xfId="0" applyNumberFormat="1" applyFont="1" applyBorder="1" applyAlignment="1">
      <alignment vertical="center" wrapText="1" readingOrder="1"/>
    </xf>
    <xf numFmtId="164" fontId="8" fillId="0" borderId="54" xfId="0" applyNumberFormat="1" applyFont="1" applyBorder="1" applyAlignment="1">
      <alignment vertical="center" wrapText="1" readingOrder="1"/>
    </xf>
    <xf numFmtId="164" fontId="8" fillId="0" borderId="30" xfId="0" applyNumberFormat="1" applyFont="1" applyBorder="1" applyAlignment="1">
      <alignment vertical="center" wrapText="1" readingOrder="1"/>
    </xf>
    <xf numFmtId="164" fontId="2" fillId="0" borderId="55" xfId="0" applyNumberFormat="1" applyFont="1" applyBorder="1" applyAlignment="1">
      <alignment vertical="center" wrapText="1" readingOrder="1"/>
    </xf>
    <xf numFmtId="165" fontId="8" fillId="0" borderId="56" xfId="1" applyFont="1" applyFill="1" applyBorder="1" applyAlignment="1">
      <alignment vertical="center"/>
    </xf>
    <xf numFmtId="164" fontId="8" fillId="0" borderId="0" xfId="0" applyNumberFormat="1" applyFont="1"/>
    <xf numFmtId="164" fontId="2" fillId="0" borderId="57" xfId="0" applyNumberFormat="1" applyFont="1" applyBorder="1" applyAlignment="1">
      <alignment horizontal="left" vertical="center" wrapText="1" readingOrder="1"/>
    </xf>
    <xf numFmtId="49" fontId="2" fillId="0" borderId="58" xfId="0" applyNumberFormat="1" applyFont="1" applyBorder="1" applyAlignment="1">
      <alignment horizontal="center" vertical="center" wrapText="1" readingOrder="1"/>
    </xf>
    <xf numFmtId="164" fontId="8" fillId="0" borderId="59" xfId="0" applyNumberFormat="1" applyFont="1" applyBorder="1" applyAlignment="1">
      <alignment vertical="center" wrapText="1" readingOrder="1"/>
    </xf>
    <xf numFmtId="164" fontId="2" fillId="0" borderId="60" xfId="0" applyNumberFormat="1" applyFont="1" applyBorder="1" applyAlignment="1">
      <alignment vertical="center" wrapText="1" readingOrder="1"/>
    </xf>
    <xf numFmtId="164" fontId="2" fillId="0" borderId="61" xfId="0" applyNumberFormat="1" applyFont="1" applyBorder="1" applyAlignment="1">
      <alignment vertical="center" wrapText="1" readingOrder="1"/>
    </xf>
    <xf numFmtId="164" fontId="2" fillId="0" borderId="62" xfId="0" applyNumberFormat="1" applyFont="1" applyBorder="1" applyAlignment="1">
      <alignment vertical="center" wrapText="1" readingOrder="1"/>
    </xf>
    <xf numFmtId="165" fontId="2" fillId="0" borderId="56" xfId="1" applyFont="1" applyFill="1" applyBorder="1" applyAlignment="1">
      <alignment vertical="center"/>
    </xf>
    <xf numFmtId="164" fontId="3" fillId="4" borderId="49" xfId="0" applyNumberFormat="1" applyFont="1" applyFill="1" applyBorder="1" applyAlignment="1">
      <alignment vertical="center" wrapText="1" readingOrder="1"/>
    </xf>
    <xf numFmtId="164" fontId="3" fillId="4" borderId="49" xfId="0" applyNumberFormat="1" applyFont="1" applyFill="1" applyBorder="1" applyAlignment="1">
      <alignment horizontal="center" vertical="center" wrapText="1" readingOrder="1"/>
    </xf>
    <xf numFmtId="164" fontId="3" fillId="4" borderId="63" xfId="0" applyNumberFormat="1" applyFont="1" applyFill="1" applyBorder="1" applyAlignment="1">
      <alignment vertical="center" wrapText="1" readingOrder="1"/>
    </xf>
    <xf numFmtId="164" fontId="2" fillId="5" borderId="12" xfId="0" applyNumberFormat="1" applyFont="1" applyFill="1" applyBorder="1" applyAlignment="1">
      <alignment horizontal="center" vertical="center" wrapText="1" readingOrder="1"/>
    </xf>
    <xf numFmtId="164" fontId="3" fillId="5" borderId="64" xfId="0" applyNumberFormat="1" applyFont="1" applyFill="1" applyBorder="1" applyAlignment="1">
      <alignment vertical="center" wrapText="1" readingOrder="1"/>
    </xf>
    <xf numFmtId="164" fontId="3" fillId="5" borderId="20" xfId="0" applyNumberFormat="1" applyFont="1" applyFill="1" applyBorder="1" applyAlignment="1">
      <alignment vertical="center" wrapText="1" readingOrder="1"/>
    </xf>
    <xf numFmtId="164" fontId="3" fillId="6" borderId="13" xfId="0" applyNumberFormat="1" applyFont="1" applyFill="1" applyBorder="1" applyAlignment="1">
      <alignment vertical="center" wrapText="1" readingOrder="1"/>
    </xf>
    <xf numFmtId="164" fontId="3" fillId="6" borderId="13" xfId="0" applyNumberFormat="1" applyFont="1" applyFill="1" applyBorder="1" applyAlignment="1">
      <alignment horizontal="center" vertical="center" wrapText="1" readingOrder="1"/>
    </xf>
    <xf numFmtId="164" fontId="2" fillId="2" borderId="12" xfId="0" applyNumberFormat="1" applyFont="1" applyFill="1" applyBorder="1" applyAlignment="1">
      <alignment vertical="center" wrapText="1" readingOrder="1"/>
    </xf>
    <xf numFmtId="164" fontId="2" fillId="2" borderId="12" xfId="0" applyNumberFormat="1" applyFont="1" applyFill="1" applyBorder="1" applyAlignment="1">
      <alignment horizontal="center" vertical="center" wrapText="1" readingOrder="1"/>
    </xf>
    <xf numFmtId="164" fontId="2" fillId="2" borderId="24" xfId="0" applyNumberFormat="1" applyFont="1" applyFill="1" applyBorder="1" applyAlignment="1">
      <alignment vertical="center" wrapText="1" readingOrder="1"/>
    </xf>
    <xf numFmtId="164" fontId="2" fillId="2" borderId="20" xfId="0" applyNumberFormat="1" applyFont="1" applyFill="1" applyBorder="1" applyAlignment="1">
      <alignment vertical="center" wrapText="1" readingOrder="1"/>
    </xf>
    <xf numFmtId="164" fontId="2" fillId="2" borderId="50" xfId="0" applyNumberFormat="1" applyFont="1" applyFill="1" applyBorder="1" applyAlignment="1">
      <alignment vertical="center" wrapText="1" readingOrder="1"/>
    </xf>
    <xf numFmtId="164" fontId="2" fillId="2" borderId="22" xfId="0" applyNumberFormat="1" applyFont="1" applyFill="1" applyBorder="1" applyAlignment="1">
      <alignment vertical="center" wrapText="1" readingOrder="1"/>
    </xf>
    <xf numFmtId="164" fontId="2" fillId="0" borderId="50" xfId="0" applyNumberFormat="1" applyFont="1" applyBorder="1" applyAlignment="1">
      <alignment vertical="center" wrapText="1" readingOrder="1"/>
    </xf>
    <xf numFmtId="164" fontId="3" fillId="6" borderId="49" xfId="0" applyNumberFormat="1" applyFont="1" applyFill="1" applyBorder="1" applyAlignment="1">
      <alignment vertical="center" wrapText="1" readingOrder="1"/>
    </xf>
    <xf numFmtId="164" fontId="3" fillId="6" borderId="49" xfId="0" applyNumberFormat="1" applyFont="1" applyFill="1" applyBorder="1" applyAlignment="1">
      <alignment horizontal="center" vertical="center" wrapText="1" readingOrder="1"/>
    </xf>
    <xf numFmtId="164" fontId="3" fillId="6" borderId="61" xfId="0" applyNumberFormat="1" applyFont="1" applyFill="1" applyBorder="1" applyAlignment="1">
      <alignment vertical="center" wrapText="1" readingOrder="1"/>
    </xf>
    <xf numFmtId="164" fontId="2" fillId="6" borderId="14" xfId="0" applyNumberFormat="1" applyFont="1" applyFill="1" applyBorder="1" applyAlignment="1">
      <alignment vertical="center" wrapText="1" readingOrder="1"/>
    </xf>
    <xf numFmtId="164" fontId="2" fillId="2" borderId="15" xfId="0" applyNumberFormat="1" applyFont="1" applyFill="1" applyBorder="1" applyAlignment="1">
      <alignment horizontal="center" vertical="center" wrapText="1" readingOrder="1"/>
    </xf>
    <xf numFmtId="164" fontId="2" fillId="0" borderId="15" xfId="0" applyNumberFormat="1" applyFont="1" applyBorder="1" applyAlignment="1">
      <alignment vertical="center" wrapText="1" readingOrder="1"/>
    </xf>
    <xf numFmtId="164" fontId="2" fillId="2" borderId="14" xfId="0" applyNumberFormat="1" applyFont="1" applyFill="1" applyBorder="1" applyAlignment="1">
      <alignment horizontal="center" vertical="center" wrapText="1" readingOrder="1"/>
    </xf>
    <xf numFmtId="164" fontId="2" fillId="2" borderId="53" xfId="0" applyNumberFormat="1" applyFont="1" applyFill="1" applyBorder="1" applyAlignment="1">
      <alignment vertical="center" wrapText="1" readingOrder="1"/>
    </xf>
    <xf numFmtId="164" fontId="2" fillId="2" borderId="63" xfId="0" applyNumberFormat="1" applyFont="1" applyFill="1" applyBorder="1" applyAlignment="1">
      <alignment vertical="center" wrapText="1" readingOrder="1"/>
    </xf>
    <xf numFmtId="164" fontId="2" fillId="2" borderId="63" xfId="0" applyNumberFormat="1" applyFont="1" applyFill="1" applyBorder="1" applyAlignment="1">
      <alignment horizontal="center" vertical="center" wrapText="1" readingOrder="1"/>
    </xf>
    <xf numFmtId="164" fontId="2" fillId="0" borderId="63" xfId="0" applyNumberFormat="1" applyFont="1" applyBorder="1" applyAlignment="1">
      <alignment vertical="center" wrapText="1" readingOrder="1"/>
    </xf>
    <xf numFmtId="164" fontId="8" fillId="2" borderId="15" xfId="0" applyNumberFormat="1" applyFont="1" applyFill="1" applyBorder="1" applyAlignment="1">
      <alignment vertical="center" wrapText="1" readingOrder="1"/>
    </xf>
    <xf numFmtId="164" fontId="8" fillId="2" borderId="15" xfId="0" applyNumberFormat="1" applyFont="1" applyFill="1" applyBorder="1" applyAlignment="1">
      <alignment horizontal="center" vertical="center" wrapText="1" readingOrder="1"/>
    </xf>
    <xf numFmtId="164" fontId="8" fillId="2" borderId="0" xfId="0" applyNumberFormat="1" applyFont="1" applyFill="1" applyAlignment="1">
      <alignment vertical="center"/>
    </xf>
    <xf numFmtId="164" fontId="8" fillId="0" borderId="15" xfId="0" applyNumberFormat="1" applyFont="1" applyBorder="1" applyAlignment="1">
      <alignment vertical="center" wrapText="1" readingOrder="1"/>
    </xf>
    <xf numFmtId="165" fontId="8" fillId="2" borderId="0" xfId="1" applyFont="1" applyFill="1" applyBorder="1" applyAlignment="1">
      <alignment vertical="center"/>
    </xf>
    <xf numFmtId="164" fontId="9" fillId="2" borderId="0" xfId="0" applyNumberFormat="1" applyFont="1" applyFill="1"/>
    <xf numFmtId="164" fontId="2" fillId="0" borderId="14" xfId="0" applyNumberFormat="1" applyFont="1" applyBorder="1" applyAlignment="1">
      <alignment vertical="center" wrapText="1" readingOrder="1"/>
    </xf>
    <xf numFmtId="164" fontId="2" fillId="2" borderId="40" xfId="0" applyNumberFormat="1" applyFont="1" applyFill="1" applyBorder="1" applyAlignment="1">
      <alignment horizontal="center" vertical="center" wrapText="1" readingOrder="1"/>
    </xf>
    <xf numFmtId="164" fontId="2" fillId="2" borderId="58" xfId="0" applyNumberFormat="1" applyFont="1" applyFill="1" applyBorder="1" applyAlignment="1">
      <alignment vertical="center" wrapText="1" readingOrder="1"/>
    </xf>
    <xf numFmtId="164" fontId="2" fillId="0" borderId="40" xfId="0" applyNumberFormat="1" applyFont="1" applyBorder="1" applyAlignment="1">
      <alignment vertical="center" wrapText="1" readingOrder="1"/>
    </xf>
    <xf numFmtId="164" fontId="2" fillId="6" borderId="51" xfId="0" applyNumberFormat="1" applyFont="1" applyFill="1" applyBorder="1" applyAlignment="1">
      <alignment vertical="center" wrapText="1" readingOrder="1"/>
    </xf>
    <xf numFmtId="164" fontId="2" fillId="6" borderId="12" xfId="0" applyNumberFormat="1" applyFont="1" applyFill="1" applyBorder="1" applyAlignment="1">
      <alignment vertical="center" wrapText="1" readingOrder="1"/>
    </xf>
    <xf numFmtId="164" fontId="3" fillId="6" borderId="15" xfId="0" applyNumberFormat="1" applyFont="1" applyFill="1" applyBorder="1" applyAlignment="1">
      <alignment vertical="center" wrapText="1" readingOrder="1"/>
    </xf>
    <xf numFmtId="164" fontId="11" fillId="3" borderId="12" xfId="0" applyNumberFormat="1" applyFont="1" applyFill="1" applyBorder="1" applyAlignment="1">
      <alignment horizontal="left" vertical="center" wrapText="1" readingOrder="1"/>
    </xf>
    <xf numFmtId="164" fontId="11" fillId="3" borderId="12" xfId="0" applyNumberFormat="1" applyFont="1" applyFill="1" applyBorder="1" applyAlignment="1">
      <alignment horizontal="center" vertical="center" wrapText="1" readingOrder="1"/>
    </xf>
    <xf numFmtId="164" fontId="11" fillId="3" borderId="12" xfId="0" applyNumberFormat="1" applyFont="1" applyFill="1" applyBorder="1" applyAlignment="1">
      <alignment vertical="center" wrapText="1" readingOrder="1"/>
    </xf>
    <xf numFmtId="165" fontId="12" fillId="2" borderId="0" xfId="1" applyFont="1" applyFill="1" applyBorder="1" applyAlignment="1">
      <alignment vertical="center"/>
    </xf>
    <xf numFmtId="164" fontId="13" fillId="2" borderId="0" xfId="0" applyNumberFormat="1" applyFont="1" applyFill="1"/>
    <xf numFmtId="0" fontId="14" fillId="4" borderId="12" xfId="0" applyFont="1" applyFill="1" applyBorder="1" applyAlignment="1">
      <alignment vertical="center" wrapText="1" readingOrder="1"/>
    </xf>
    <xf numFmtId="0" fontId="14" fillId="4" borderId="12" xfId="0" applyFont="1" applyFill="1" applyBorder="1" applyAlignment="1">
      <alignment horizontal="center" vertical="center" wrapText="1" readingOrder="1"/>
    </xf>
    <xf numFmtId="164" fontId="2" fillId="6" borderId="12" xfId="0" applyNumberFormat="1" applyFont="1" applyFill="1" applyBorder="1" applyAlignment="1">
      <alignment horizontal="center" vertical="center" wrapText="1" readingOrder="1"/>
    </xf>
    <xf numFmtId="164" fontId="2" fillId="2" borderId="51" xfId="0" applyNumberFormat="1" applyFont="1" applyFill="1" applyBorder="1" applyAlignment="1">
      <alignment vertical="center" wrapText="1" readingOrder="1"/>
    </xf>
    <xf numFmtId="164" fontId="2" fillId="2" borderId="65" xfId="0" applyNumberFormat="1" applyFont="1" applyFill="1" applyBorder="1" applyAlignment="1">
      <alignment horizontal="center" vertical="center" wrapText="1" readingOrder="1"/>
    </xf>
    <xf numFmtId="164" fontId="2" fillId="2" borderId="49" xfId="0" applyNumberFormat="1" applyFont="1" applyFill="1" applyBorder="1" applyAlignment="1">
      <alignment horizontal="center" vertical="center" wrapText="1" readingOrder="1"/>
    </xf>
    <xf numFmtId="164" fontId="2" fillId="2" borderId="49" xfId="0" applyNumberFormat="1" applyFont="1" applyFill="1" applyBorder="1" applyAlignment="1">
      <alignment vertical="center" wrapText="1" readingOrder="1"/>
    </xf>
    <xf numFmtId="164" fontId="11" fillId="3" borderId="49" xfId="0" applyNumberFormat="1" applyFont="1" applyFill="1" applyBorder="1" applyAlignment="1">
      <alignment vertical="center" wrapText="1" readingOrder="1"/>
    </xf>
    <xf numFmtId="0" fontId="15" fillId="2" borderId="66" xfId="0" applyFont="1" applyFill="1" applyBorder="1" applyAlignment="1">
      <alignment vertical="center" wrapText="1" readingOrder="1"/>
    </xf>
    <xf numFmtId="164" fontId="2" fillId="2" borderId="58" xfId="0" applyNumberFormat="1" applyFont="1" applyFill="1" applyBorder="1" applyAlignment="1">
      <alignment horizontal="center" vertical="center" wrapText="1" readingOrder="1"/>
    </xf>
    <xf numFmtId="0" fontId="15" fillId="2" borderId="58" xfId="0" applyFont="1" applyFill="1" applyBorder="1" applyAlignment="1">
      <alignment vertical="center" wrapText="1" readingOrder="1"/>
    </xf>
    <xf numFmtId="164" fontId="3" fillId="2" borderId="63" xfId="0" applyNumberFormat="1" applyFont="1" applyFill="1" applyBorder="1" applyAlignment="1">
      <alignment vertical="center" wrapText="1" readingOrder="1"/>
    </xf>
    <xf numFmtId="164" fontId="11" fillId="3" borderId="20" xfId="0" applyNumberFormat="1" applyFont="1" applyFill="1" applyBorder="1" applyAlignment="1">
      <alignment vertical="center" wrapText="1" readingOrder="1"/>
    </xf>
    <xf numFmtId="164" fontId="11" fillId="3" borderId="50" xfId="0" applyNumberFormat="1" applyFont="1" applyFill="1" applyBorder="1" applyAlignment="1">
      <alignment vertical="center" wrapText="1" readingOrder="1"/>
    </xf>
    <xf numFmtId="0" fontId="15" fillId="0" borderId="14" xfId="0" applyFont="1" applyBorder="1" applyAlignment="1">
      <alignment vertical="center" wrapText="1" readingOrder="1"/>
    </xf>
    <xf numFmtId="164" fontId="2" fillId="0" borderId="14" xfId="0" applyNumberFormat="1" applyFont="1" applyBorder="1" applyAlignment="1">
      <alignment horizontal="center" vertical="center" wrapText="1" readingOrder="1"/>
    </xf>
    <xf numFmtId="0" fontId="15" fillId="0" borderId="14" xfId="0" applyFont="1" applyBorder="1" applyAlignment="1">
      <alignment horizontal="left" vertical="center" wrapText="1" readingOrder="1"/>
    </xf>
    <xf numFmtId="164" fontId="2" fillId="0" borderId="29" xfId="0" applyNumberFormat="1" applyFont="1" applyBorder="1" applyAlignment="1">
      <alignment vertical="center" wrapText="1" readingOrder="1"/>
    </xf>
    <xf numFmtId="164" fontId="2" fillId="0" borderId="30" xfId="0" applyNumberFormat="1" applyFont="1" applyBorder="1" applyAlignment="1">
      <alignment vertical="center" wrapText="1" readingOrder="1"/>
    </xf>
    <xf numFmtId="164" fontId="2" fillId="0" borderId="32" xfId="0" applyNumberFormat="1" applyFont="1" applyBorder="1" applyAlignment="1">
      <alignment vertical="center" wrapText="1" readingOrder="1"/>
    </xf>
    <xf numFmtId="164" fontId="2" fillId="0" borderId="27" xfId="0" applyNumberFormat="1" applyFont="1" applyBorder="1" applyAlignment="1">
      <alignment vertical="center" wrapText="1" readingOrder="1"/>
    </xf>
    <xf numFmtId="164" fontId="2" fillId="0" borderId="0" xfId="0" applyNumberFormat="1" applyFont="1"/>
    <xf numFmtId="0" fontId="15" fillId="2" borderId="15" xfId="0" applyFont="1" applyFill="1" applyBorder="1" applyAlignment="1">
      <alignment vertical="center" wrapText="1" readingOrder="1"/>
    </xf>
    <xf numFmtId="0" fontId="15" fillId="2" borderId="15" xfId="0" applyFont="1" applyFill="1" applyBorder="1" applyAlignment="1">
      <alignment horizontal="left" vertical="center" wrapText="1" readingOrder="1"/>
    </xf>
    <xf numFmtId="0" fontId="15" fillId="0" borderId="15" xfId="0" applyFont="1" applyBorder="1" applyAlignment="1">
      <alignment vertical="center" wrapText="1" readingOrder="1"/>
    </xf>
    <xf numFmtId="164" fontId="2" fillId="0" borderId="15" xfId="0" applyNumberFormat="1" applyFont="1" applyBorder="1" applyAlignment="1">
      <alignment horizontal="center" vertical="center" wrapText="1" readingOrder="1"/>
    </xf>
    <xf numFmtId="0" fontId="15" fillId="0" borderId="15" xfId="0" applyFont="1" applyBorder="1" applyAlignment="1">
      <alignment horizontal="left" vertical="center" wrapText="1" readingOrder="1"/>
    </xf>
    <xf numFmtId="164" fontId="2" fillId="0" borderId="36" xfId="0" applyNumberFormat="1" applyFont="1" applyBorder="1" applyAlignment="1">
      <alignment vertical="center" wrapText="1" readingOrder="1"/>
    </xf>
    <xf numFmtId="164" fontId="2" fillId="0" borderId="38" xfId="0" applyNumberFormat="1" applyFont="1" applyBorder="1" applyAlignment="1">
      <alignment vertical="center" wrapText="1" readingOrder="1"/>
    </xf>
    <xf numFmtId="164" fontId="2" fillId="0" borderId="34" xfId="0" applyNumberFormat="1" applyFont="1" applyBorder="1" applyAlignment="1">
      <alignment vertical="center" wrapText="1" readingOrder="1"/>
    </xf>
    <xf numFmtId="0" fontId="2" fillId="2" borderId="0" xfId="0" applyFont="1" applyFill="1"/>
    <xf numFmtId="0" fontId="15" fillId="2" borderId="40" xfId="0" applyFont="1" applyFill="1" applyBorder="1" applyAlignment="1">
      <alignment vertical="center" wrapText="1" readingOrder="1"/>
    </xf>
    <xf numFmtId="0" fontId="15" fillId="2" borderId="40" xfId="0" applyFont="1" applyFill="1" applyBorder="1" applyAlignment="1">
      <alignment horizontal="left" vertical="center" wrapText="1" readingOrder="1"/>
    </xf>
    <xf numFmtId="165" fontId="3" fillId="2" borderId="0" xfId="1" applyFont="1" applyFill="1" applyBorder="1"/>
    <xf numFmtId="165" fontId="2" fillId="2" borderId="0" xfId="1" applyFont="1" applyFill="1" applyBorder="1"/>
    <xf numFmtId="164" fontId="2" fillId="2" borderId="0" xfId="0" applyNumberFormat="1" applyFont="1" applyFill="1" applyAlignment="1">
      <alignment wrapText="1"/>
    </xf>
    <xf numFmtId="0" fontId="17" fillId="0" borderId="1" xfId="0" applyFont="1" applyBorder="1"/>
    <xf numFmtId="0" fontId="18" fillId="0" borderId="2" xfId="0" applyFont="1" applyBorder="1"/>
    <xf numFmtId="0" fontId="18" fillId="0" borderId="3" xfId="0" applyFont="1" applyBorder="1"/>
    <xf numFmtId="0" fontId="17" fillId="0" borderId="0" xfId="0" applyFont="1"/>
    <xf numFmtId="0" fontId="17" fillId="0" borderId="4" xfId="0" applyFont="1" applyBorder="1"/>
    <xf numFmtId="0" fontId="13" fillId="0" borderId="0" xfId="0" applyFont="1"/>
    <xf numFmtId="0" fontId="13" fillId="0" borderId="5" xfId="0" applyFont="1" applyBorder="1"/>
    <xf numFmtId="0" fontId="17" fillId="0" borderId="6" xfId="0" applyFont="1" applyBorder="1"/>
    <xf numFmtId="0" fontId="13" fillId="0" borderId="7" xfId="0" applyFont="1" applyBorder="1"/>
    <xf numFmtId="0" fontId="13" fillId="0" borderId="8" xfId="0" applyFont="1" applyBorder="1"/>
    <xf numFmtId="0" fontId="13" fillId="0" borderId="0" xfId="0" applyFont="1" applyAlignment="1" applyProtection="1">
      <alignment horizontal="left"/>
      <protection locked="0"/>
    </xf>
    <xf numFmtId="3" fontId="17" fillId="0" borderId="0" xfId="0" applyNumberFormat="1" applyFont="1"/>
    <xf numFmtId="3" fontId="19" fillId="0" borderId="0" xfId="0" applyNumberFormat="1" applyFont="1" applyAlignment="1">
      <alignment horizontal="right"/>
    </xf>
    <xf numFmtId="0" fontId="19" fillId="0" borderId="0" xfId="0" applyFont="1"/>
    <xf numFmtId="3" fontId="19" fillId="0" borderId="0" xfId="0" applyNumberFormat="1" applyFont="1"/>
    <xf numFmtId="164" fontId="20" fillId="3" borderId="12" xfId="0" applyNumberFormat="1" applyFont="1" applyFill="1" applyBorder="1" applyAlignment="1">
      <alignment horizontal="center" vertical="center" wrapText="1" readingOrder="1"/>
    </xf>
    <xf numFmtId="3" fontId="20" fillId="3" borderId="12" xfId="0" applyNumberFormat="1" applyFont="1" applyFill="1" applyBorder="1" applyAlignment="1">
      <alignment horizontal="center" vertical="center" wrapText="1" readingOrder="1"/>
    </xf>
    <xf numFmtId="164" fontId="11" fillId="3" borderId="13" xfId="0" applyNumberFormat="1" applyFont="1" applyFill="1" applyBorder="1" applyAlignment="1">
      <alignment vertical="center" wrapText="1" readingOrder="1"/>
    </xf>
    <xf numFmtId="0" fontId="12" fillId="0" borderId="0" xfId="0" applyFont="1"/>
    <xf numFmtId="0" fontId="14" fillId="7" borderId="13" xfId="0" applyFont="1" applyFill="1" applyBorder="1" applyAlignment="1">
      <alignment vertical="center" wrapText="1" readingOrder="1"/>
    </xf>
    <xf numFmtId="164" fontId="3" fillId="7" borderId="13" xfId="0" applyNumberFormat="1" applyFont="1" applyFill="1" applyBorder="1" applyAlignment="1">
      <alignment horizontal="center" vertical="center" wrapText="1" readingOrder="1"/>
    </xf>
    <xf numFmtId="164" fontId="3" fillId="7" borderId="13" xfId="0" applyNumberFormat="1" applyFont="1" applyFill="1" applyBorder="1" applyAlignment="1">
      <alignment vertical="center" wrapText="1" readingOrder="1"/>
    </xf>
    <xf numFmtId="0" fontId="2" fillId="0" borderId="0" xfId="0" applyFont="1"/>
    <xf numFmtId="0" fontId="3" fillId="0" borderId="0" xfId="0" applyFont="1"/>
    <xf numFmtId="0" fontId="14" fillId="5" borderId="12" xfId="0" applyFont="1" applyFill="1" applyBorder="1" applyAlignment="1">
      <alignment vertical="center" wrapText="1" readingOrder="1"/>
    </xf>
    <xf numFmtId="164" fontId="2" fillId="0" borderId="12" xfId="0" applyNumberFormat="1" applyFont="1" applyBorder="1" applyAlignment="1">
      <alignment horizontal="center" vertical="center" wrapText="1" readingOrder="1"/>
    </xf>
    <xf numFmtId="164" fontId="2" fillId="0" borderId="12" xfId="0" applyNumberFormat="1" applyFont="1" applyBorder="1" applyAlignment="1">
      <alignment vertical="center" wrapText="1" readingOrder="1"/>
    </xf>
    <xf numFmtId="3" fontId="15" fillId="0" borderId="12" xfId="0" applyNumberFormat="1" applyFont="1" applyBorder="1" applyAlignment="1">
      <alignment vertical="center" wrapText="1" readingOrder="1"/>
    </xf>
    <xf numFmtId="0" fontId="15" fillId="0" borderId="12" xfId="2" applyFont="1" applyBorder="1" applyAlignment="1">
      <alignment horizontal="center" vertical="center" wrapText="1" readingOrder="1"/>
    </xf>
    <xf numFmtId="164" fontId="13" fillId="7" borderId="12" xfId="0" applyNumberFormat="1" applyFont="1" applyFill="1" applyBorder="1" applyAlignment="1">
      <alignment horizontal="left" vertical="center" wrapText="1" readingOrder="1"/>
    </xf>
    <xf numFmtId="164" fontId="13" fillId="7" borderId="12" xfId="0" applyNumberFormat="1" applyFont="1" applyFill="1" applyBorder="1" applyAlignment="1">
      <alignment horizontal="center" vertical="center" wrapText="1" readingOrder="1"/>
    </xf>
    <xf numFmtId="164" fontId="13" fillId="7" borderId="12" xfId="0" applyNumberFormat="1" applyFont="1" applyFill="1" applyBorder="1" applyAlignment="1">
      <alignment vertical="center" wrapText="1" readingOrder="1"/>
    </xf>
    <xf numFmtId="164" fontId="13" fillId="4" borderId="12" xfId="0" applyNumberFormat="1" applyFont="1" applyFill="1" applyBorder="1" applyAlignment="1">
      <alignment horizontal="left" vertical="center" wrapText="1" readingOrder="1"/>
    </xf>
    <xf numFmtId="164" fontId="13" fillId="4" borderId="13" xfId="0" applyNumberFormat="1" applyFont="1" applyFill="1" applyBorder="1" applyAlignment="1">
      <alignment horizontal="center" vertical="center" wrapText="1" readingOrder="1"/>
    </xf>
    <xf numFmtId="164" fontId="13" fillId="4" borderId="12" xfId="0" applyNumberFormat="1" applyFont="1" applyFill="1" applyBorder="1" applyAlignment="1">
      <alignment vertical="center" wrapText="1" readingOrder="1"/>
    </xf>
    <xf numFmtId="164" fontId="13" fillId="5" borderId="12" xfId="0" applyNumberFormat="1" applyFont="1" applyFill="1" applyBorder="1" applyAlignment="1">
      <alignment horizontal="left" vertical="center" wrapText="1" readingOrder="1"/>
    </xf>
    <xf numFmtId="164" fontId="13" fillId="5" borderId="12" xfId="0" applyNumberFormat="1" applyFont="1" applyFill="1" applyBorder="1" applyAlignment="1">
      <alignment horizontal="center" vertical="center" wrapText="1" readingOrder="1"/>
    </xf>
    <xf numFmtId="164" fontId="13" fillId="5" borderId="12" xfId="0" applyNumberFormat="1" applyFont="1" applyFill="1" applyBorder="1" applyAlignment="1">
      <alignment horizontal="left" vertical="top" wrapText="1" readingOrder="1"/>
    </xf>
    <xf numFmtId="164" fontId="13" fillId="5" borderId="12" xfId="0" applyNumberFormat="1" applyFont="1" applyFill="1" applyBorder="1" applyAlignment="1">
      <alignment vertical="center" wrapText="1" readingOrder="1"/>
    </xf>
    <xf numFmtId="164" fontId="2" fillId="0" borderId="63" xfId="0" applyNumberFormat="1" applyFont="1" applyBorder="1" applyAlignment="1">
      <alignment horizontal="center" vertical="center" wrapText="1" readingOrder="1"/>
    </xf>
    <xf numFmtId="0" fontId="15" fillId="0" borderId="63" xfId="0" applyFont="1" applyBorder="1" applyAlignment="1">
      <alignment horizontal="left" vertical="center" wrapText="1" readingOrder="1"/>
    </xf>
    <xf numFmtId="3" fontId="15" fillId="0" borderId="63" xfId="0" applyNumberFormat="1" applyFont="1" applyBorder="1" applyAlignment="1">
      <alignment vertical="center" wrapText="1" readingOrder="1"/>
    </xf>
    <xf numFmtId="164" fontId="12" fillId="5" borderId="12" xfId="0" applyNumberFormat="1" applyFont="1" applyFill="1" applyBorder="1" applyAlignment="1">
      <alignment vertical="center" wrapText="1" readingOrder="1"/>
    </xf>
    <xf numFmtId="3" fontId="15" fillId="0" borderId="14" xfId="0" applyNumberFormat="1" applyFont="1" applyBorder="1" applyAlignment="1">
      <alignment vertical="center" wrapText="1" readingOrder="1"/>
    </xf>
    <xf numFmtId="3" fontId="11" fillId="3" borderId="12" xfId="0" applyNumberFormat="1" applyFont="1" applyFill="1" applyBorder="1" applyAlignment="1">
      <alignment vertical="center"/>
    </xf>
    <xf numFmtId="43" fontId="17" fillId="0" borderId="0" xfId="3" applyFont="1"/>
    <xf numFmtId="0" fontId="2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2" fillId="2" borderId="4" xfId="0" applyFont="1" applyFill="1" applyBorder="1"/>
    <xf numFmtId="0" fontId="3" fillId="2" borderId="0" xfId="0" applyFont="1" applyFill="1"/>
    <xf numFmtId="0" fontId="3" fillId="2" borderId="5" xfId="0" applyFont="1" applyFill="1" applyBorder="1"/>
    <xf numFmtId="0" fontId="2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0" xfId="0" applyFont="1" applyFill="1" applyAlignment="1" applyProtection="1">
      <alignment horizontal="left"/>
      <protection locked="0"/>
    </xf>
    <xf numFmtId="3" fontId="2" fillId="2" borderId="0" xfId="0" applyNumberFormat="1" applyFont="1" applyFill="1"/>
    <xf numFmtId="3" fontId="3" fillId="2" borderId="0" xfId="0" applyNumberFormat="1" applyFont="1" applyFill="1" applyAlignment="1">
      <alignment horizontal="right"/>
    </xf>
    <xf numFmtId="3" fontId="3" fillId="2" borderId="0" xfId="0" applyNumberFormat="1" applyFont="1" applyFill="1"/>
    <xf numFmtId="164" fontId="22" fillId="3" borderId="12" xfId="0" applyNumberFormat="1" applyFont="1" applyFill="1" applyBorder="1" applyAlignment="1">
      <alignment horizontal="center" vertical="center" wrapText="1" readingOrder="1"/>
    </xf>
    <xf numFmtId="3" fontId="22" fillId="3" borderId="12" xfId="0" applyNumberFormat="1" applyFont="1" applyFill="1" applyBorder="1" applyAlignment="1">
      <alignment horizontal="center" vertical="center" wrapText="1" readingOrder="1"/>
    </xf>
    <xf numFmtId="3" fontId="12" fillId="2" borderId="0" xfId="0" applyNumberFormat="1" applyFont="1" applyFill="1"/>
    <xf numFmtId="0" fontId="12" fillId="2" borderId="0" xfId="0" applyFont="1" applyFill="1"/>
    <xf numFmtId="0" fontId="23" fillId="2" borderId="0" xfId="0" applyFont="1" applyFill="1" applyAlignment="1">
      <alignment vertical="center" wrapText="1" readingOrder="1"/>
    </xf>
    <xf numFmtId="165" fontId="12" fillId="2" borderId="0" xfId="1" applyFont="1" applyFill="1"/>
    <xf numFmtId="0" fontId="13" fillId="2" borderId="0" xfId="0" applyFont="1" applyFill="1"/>
    <xf numFmtId="164" fontId="9" fillId="7" borderId="12" xfId="0" applyNumberFormat="1" applyFont="1" applyFill="1" applyBorder="1" applyAlignment="1">
      <alignment vertical="center" wrapText="1" readingOrder="1"/>
    </xf>
    <xf numFmtId="164" fontId="9" fillId="7" borderId="12" xfId="0" applyNumberFormat="1" applyFont="1" applyFill="1" applyBorder="1" applyAlignment="1">
      <alignment horizontal="center" vertical="center" wrapText="1" readingOrder="1"/>
    </xf>
    <xf numFmtId="0" fontId="15" fillId="2" borderId="0" xfId="0" applyFont="1" applyFill="1" applyAlignment="1">
      <alignment vertical="center" wrapText="1" readingOrder="1"/>
    </xf>
    <xf numFmtId="167" fontId="2" fillId="2" borderId="0" xfId="1" applyNumberFormat="1" applyFont="1" applyFill="1"/>
    <xf numFmtId="164" fontId="2" fillId="4" borderId="12" xfId="0" applyNumberFormat="1" applyFont="1" applyFill="1" applyBorder="1" applyAlignment="1">
      <alignment horizontal="center" vertical="center" wrapText="1" readingOrder="1"/>
    </xf>
    <xf numFmtId="3" fontId="2" fillId="0" borderId="0" xfId="0" applyNumberFormat="1" applyFont="1"/>
    <xf numFmtId="0" fontId="15" fillId="0" borderId="0" xfId="0" applyFont="1" applyAlignment="1">
      <alignment vertical="center" wrapText="1" readingOrder="1"/>
    </xf>
    <xf numFmtId="165" fontId="2" fillId="0" borderId="0" xfId="1" applyFont="1" applyFill="1"/>
    <xf numFmtId="164" fontId="2" fillId="5" borderId="12" xfId="0" applyNumberFormat="1" applyFont="1" applyFill="1" applyBorder="1" applyAlignment="1">
      <alignment vertical="center" wrapText="1" readingOrder="1"/>
    </xf>
    <xf numFmtId="164" fontId="3" fillId="7" borderId="12" xfId="0" applyNumberFormat="1" applyFont="1" applyFill="1" applyBorder="1" applyAlignment="1">
      <alignment vertical="center" wrapText="1" readingOrder="1"/>
    </xf>
    <xf numFmtId="164" fontId="3" fillId="7" borderId="12" xfId="0" applyNumberFormat="1" applyFont="1" applyFill="1" applyBorder="1" applyAlignment="1">
      <alignment horizontal="center" vertical="center" wrapText="1" readingOrder="1"/>
    </xf>
    <xf numFmtId="0" fontId="15" fillId="0" borderId="12" xfId="0" applyFont="1" applyBorder="1" applyAlignment="1">
      <alignment vertical="center" wrapText="1" readingOrder="1"/>
    </xf>
    <xf numFmtId="168" fontId="2" fillId="0" borderId="12" xfId="0" applyNumberFormat="1" applyFont="1" applyBorder="1" applyAlignment="1">
      <alignment vertical="center" wrapText="1" readingOrder="1"/>
    </xf>
    <xf numFmtId="164" fontId="3" fillId="2" borderId="12" xfId="0" applyNumberFormat="1" applyFont="1" applyFill="1" applyBorder="1" applyAlignment="1">
      <alignment vertical="center" wrapText="1" readingOrder="1"/>
    </xf>
    <xf numFmtId="0" fontId="14" fillId="7" borderId="12" xfId="0" applyFont="1" applyFill="1" applyBorder="1" applyAlignment="1">
      <alignment vertical="center" wrapText="1" readingOrder="1"/>
    </xf>
    <xf numFmtId="0" fontId="14" fillId="7" borderId="12" xfId="0" applyFont="1" applyFill="1" applyBorder="1" applyAlignment="1">
      <alignment horizontal="center" vertical="center" wrapText="1" readingOrder="1"/>
    </xf>
    <xf numFmtId="0" fontId="2" fillId="7" borderId="12" xfId="0" applyFont="1" applyFill="1" applyBorder="1"/>
    <xf numFmtId="164" fontId="3" fillId="7" borderId="12" xfId="0" applyNumberFormat="1" applyFont="1" applyFill="1" applyBorder="1" applyAlignment="1">
      <alignment horizontal="left" vertical="center" wrapText="1" readingOrder="1"/>
    </xf>
    <xf numFmtId="0" fontId="3" fillId="4" borderId="12" xfId="0" applyFont="1" applyFill="1" applyBorder="1"/>
    <xf numFmtId="164" fontId="3" fillId="4" borderId="12" xfId="0" applyNumberFormat="1" applyFont="1" applyFill="1" applyBorder="1" applyAlignment="1">
      <alignment horizontal="left" vertical="center" wrapText="1" readingOrder="1"/>
    </xf>
    <xf numFmtId="0" fontId="15" fillId="0" borderId="12" xfId="2" applyFont="1" applyBorder="1" applyAlignment="1">
      <alignment vertical="center" wrapText="1" readingOrder="1"/>
    </xf>
    <xf numFmtId="0" fontId="15" fillId="0" borderId="12" xfId="2" applyFont="1" applyBorder="1" applyAlignment="1">
      <alignment horizontal="left" vertical="top" wrapText="1" readingOrder="1"/>
    </xf>
    <xf numFmtId="168" fontId="2" fillId="2" borderId="12" xfId="0" applyNumberFormat="1" applyFont="1" applyFill="1" applyBorder="1" applyAlignment="1">
      <alignment vertical="center" wrapText="1" readingOrder="1"/>
    </xf>
    <xf numFmtId="167" fontId="2" fillId="2" borderId="0" xfId="0" applyNumberFormat="1" applyFont="1" applyFill="1"/>
    <xf numFmtId="168" fontId="11" fillId="3" borderId="12" xfId="0" applyNumberFormat="1" applyFont="1" applyFill="1" applyBorder="1" applyAlignment="1">
      <alignment vertical="center"/>
    </xf>
    <xf numFmtId="0" fontId="16" fillId="2" borderId="0" xfId="0" applyFont="1" applyFill="1"/>
    <xf numFmtId="165" fontId="16" fillId="2" borderId="0" xfId="1" applyFont="1" applyFill="1"/>
    <xf numFmtId="4" fontId="16" fillId="2" borderId="0" xfId="0" applyNumberFormat="1" applyFont="1" applyFill="1"/>
    <xf numFmtId="3" fontId="16" fillId="2" borderId="0" xfId="0" applyNumberFormat="1" applyFont="1" applyFill="1"/>
    <xf numFmtId="167" fontId="16" fillId="2" borderId="0" xfId="1" applyNumberFormat="1" applyFont="1" applyFill="1"/>
    <xf numFmtId="4" fontId="2" fillId="2" borderId="0" xfId="0" applyNumberFormat="1" applyFont="1" applyFill="1"/>
    <xf numFmtId="3" fontId="10" fillId="2" borderId="0" xfId="0" applyNumberFormat="1" applyFont="1" applyFill="1"/>
    <xf numFmtId="43" fontId="2" fillId="2" borderId="0" xfId="0" applyNumberFormat="1" applyFont="1" applyFill="1"/>
    <xf numFmtId="0" fontId="2" fillId="2" borderId="0" xfId="0" applyFont="1" applyFill="1" applyAlignment="1">
      <alignment vertical="center"/>
    </xf>
    <xf numFmtId="168" fontId="2" fillId="2" borderId="0" xfId="0" applyNumberFormat="1" applyFont="1" applyFill="1"/>
    <xf numFmtId="164" fontId="2" fillId="0" borderId="44" xfId="0" applyNumberFormat="1" applyFont="1" applyBorder="1" applyAlignment="1">
      <alignment vertical="center" wrapText="1" readingOrder="1"/>
    </xf>
    <xf numFmtId="164" fontId="8" fillId="0" borderId="13" xfId="0" applyNumberFormat="1" applyFont="1" applyBorder="1" applyAlignment="1">
      <alignment vertical="center" wrapText="1" readingOrder="1"/>
    </xf>
    <xf numFmtId="164" fontId="8" fillId="0" borderId="14" xfId="0" applyNumberFormat="1" applyFont="1" applyBorder="1" applyAlignment="1">
      <alignment vertical="center" wrapText="1" readingOrder="1"/>
    </xf>
    <xf numFmtId="164" fontId="8" fillId="0" borderId="58" xfId="0" applyNumberFormat="1" applyFont="1" applyBorder="1" applyAlignment="1">
      <alignment vertical="center" wrapText="1" readingOrder="1"/>
    </xf>
    <xf numFmtId="164" fontId="8" fillId="0" borderId="40" xfId="0" applyNumberFormat="1" applyFont="1" applyBorder="1" applyAlignment="1">
      <alignment vertical="center" wrapText="1" readingOrder="1"/>
    </xf>
    <xf numFmtId="164" fontId="8" fillId="0" borderId="67" xfId="0" applyNumberFormat="1" applyFont="1" applyBorder="1" applyAlignment="1">
      <alignment vertical="center" wrapText="1" readingOrder="1"/>
    </xf>
    <xf numFmtId="164" fontId="2" fillId="0" borderId="68" xfId="0" applyNumberFormat="1" applyFont="1" applyBorder="1" applyAlignment="1">
      <alignment vertical="center" wrapText="1" readingOrder="1"/>
    </xf>
    <xf numFmtId="164" fontId="2" fillId="0" borderId="54" xfId="0" applyNumberFormat="1" applyFont="1" applyBorder="1" applyAlignment="1">
      <alignment vertical="center" wrapText="1" readingOrder="1"/>
    </xf>
    <xf numFmtId="164" fontId="2" fillId="0" borderId="69" xfId="0" applyNumberFormat="1" applyFont="1" applyBorder="1" applyAlignment="1">
      <alignment vertical="center" wrapText="1" readingOrder="1"/>
    </xf>
    <xf numFmtId="164" fontId="2" fillId="0" borderId="57" xfId="0" applyNumberFormat="1" applyFont="1" applyBorder="1" applyAlignment="1">
      <alignment vertical="center" wrapText="1" readingOrder="1"/>
    </xf>
    <xf numFmtId="164" fontId="3" fillId="4" borderId="61" xfId="0" applyNumberFormat="1" applyFont="1" applyFill="1" applyBorder="1" applyAlignment="1">
      <alignment vertical="center" wrapText="1" readingOrder="1"/>
    </xf>
    <xf numFmtId="164" fontId="3" fillId="6" borderId="50" xfId="0" applyNumberFormat="1" applyFont="1" applyFill="1" applyBorder="1" applyAlignment="1">
      <alignment vertical="center" wrapText="1" readingOrder="1"/>
    </xf>
    <xf numFmtId="164" fontId="3" fillId="0" borderId="69" xfId="0" applyNumberFormat="1" applyFont="1" applyBorder="1"/>
    <xf numFmtId="164" fontId="8" fillId="0" borderId="31" xfId="0" applyNumberFormat="1" applyFont="1" applyBorder="1" applyAlignment="1">
      <alignment vertical="center" wrapText="1" readingOrder="1"/>
    </xf>
    <xf numFmtId="164" fontId="2" fillId="0" borderId="58" xfId="0" applyNumberFormat="1" applyFont="1" applyBorder="1" applyAlignment="1">
      <alignment vertical="center" wrapText="1" readingOrder="1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0" fontId="17" fillId="2" borderId="0" xfId="0" applyFont="1" applyFill="1"/>
    <xf numFmtId="3" fontId="17" fillId="2" borderId="0" xfId="0" applyNumberFormat="1" applyFont="1" applyFill="1"/>
    <xf numFmtId="164" fontId="17" fillId="2" borderId="0" xfId="0" applyNumberFormat="1" applyFont="1" applyFill="1"/>
    <xf numFmtId="0" fontId="19" fillId="2" borderId="0" xfId="0" applyFont="1" applyFill="1"/>
    <xf numFmtId="3" fontId="19" fillId="2" borderId="0" xfId="0" applyNumberFormat="1" applyFont="1" applyFill="1"/>
    <xf numFmtId="43" fontId="19" fillId="2" borderId="0" xfId="3" applyFont="1" applyFill="1"/>
    <xf numFmtId="166" fontId="19" fillId="2" borderId="0" xfId="3" applyNumberFormat="1" applyFont="1" applyFill="1"/>
    <xf numFmtId="43" fontId="17" fillId="2" borderId="0" xfId="3" applyFont="1" applyFill="1"/>
    <xf numFmtId="43" fontId="17" fillId="2" borderId="0" xfId="0" applyNumberFormat="1" applyFont="1" applyFill="1"/>
    <xf numFmtId="164" fontId="3" fillId="2" borderId="4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6" fillId="3" borderId="9" xfId="0" applyNumberFormat="1" applyFont="1" applyFill="1" applyBorder="1" applyAlignment="1">
      <alignment horizontal="center" vertical="center"/>
    </xf>
    <xf numFmtId="164" fontId="6" fillId="3" borderId="10" xfId="0" applyNumberFormat="1" applyFont="1" applyFill="1" applyBorder="1" applyAlignment="1">
      <alignment horizontal="center" vertical="center"/>
    </xf>
    <xf numFmtId="164" fontId="6" fillId="3" borderId="11" xfId="0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164" fontId="3" fillId="2" borderId="8" xfId="0" applyNumberFormat="1" applyFont="1" applyFill="1" applyBorder="1" applyAlignment="1">
      <alignment horizontal="center"/>
    </xf>
    <xf numFmtId="164" fontId="11" fillId="3" borderId="12" xfId="0" applyNumberFormat="1" applyFont="1" applyFill="1" applyBorder="1" applyAlignment="1">
      <alignment horizontal="center" vertical="center" wrapText="1" readingOrder="1"/>
    </xf>
    <xf numFmtId="164" fontId="3" fillId="2" borderId="5" xfId="0" applyNumberFormat="1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19" fillId="0" borderId="3" xfId="0" applyNumberFormat="1" applyFont="1" applyBorder="1" applyAlignment="1">
      <alignment horizontal="center"/>
    </xf>
    <xf numFmtId="164" fontId="19" fillId="0" borderId="6" xfId="0" applyNumberFormat="1" applyFont="1" applyBorder="1" applyAlignment="1">
      <alignment horizontal="center"/>
    </xf>
    <xf numFmtId="164" fontId="19" fillId="0" borderId="8" xfId="0" applyNumberFormat="1" applyFont="1" applyBorder="1" applyAlignment="1">
      <alignment horizontal="center"/>
    </xf>
    <xf numFmtId="0" fontId="11" fillId="3" borderId="50" xfId="0" applyFont="1" applyFill="1" applyBorder="1" applyAlignment="1">
      <alignment horizontal="center" vertical="center"/>
    </xf>
    <xf numFmtId="0" fontId="11" fillId="3" borderId="48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5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5" xfId="0" applyFon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164" fontId="3" fillId="6" borderId="48" xfId="0" applyNumberFormat="1" applyFont="1" applyFill="1" applyBorder="1" applyAlignment="1">
      <alignment vertical="center" wrapText="1" readingOrder="1"/>
    </xf>
    <xf numFmtId="164" fontId="2" fillId="2" borderId="70" xfId="0" applyNumberFormat="1" applyFont="1" applyFill="1" applyBorder="1" applyAlignment="1">
      <alignment vertical="center" wrapText="1" readingOrder="1"/>
    </xf>
    <xf numFmtId="164" fontId="2" fillId="2" borderId="71" xfId="0" applyNumberFormat="1" applyFont="1" applyFill="1" applyBorder="1" applyAlignment="1">
      <alignment vertical="center" wrapText="1" readingOrder="1"/>
    </xf>
    <xf numFmtId="164" fontId="2" fillId="2" borderId="72" xfId="0" applyNumberFormat="1" applyFont="1" applyFill="1" applyBorder="1" applyAlignment="1">
      <alignment vertical="center" wrapText="1" readingOrder="1"/>
    </xf>
    <xf numFmtId="164" fontId="9" fillId="0" borderId="54" xfId="0" applyNumberFormat="1" applyFont="1" applyBorder="1"/>
  </cellXfs>
  <cellStyles count="4">
    <cellStyle name="Millares" xfId="1" builtinId="3"/>
    <cellStyle name="Millares 2" xfId="3" xr:uid="{82C24467-3AE5-4D7D-B433-67367C98E3E7}"/>
    <cellStyle name="Normal" xfId="0" builtinId="0"/>
    <cellStyle name="Normal 2" xfId="2" xr:uid="{F51189A5-EAD7-4462-9BDA-2EB744B4F7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247650</xdr:rowOff>
    </xdr:from>
    <xdr:to>
      <xdr:col>2</xdr:col>
      <xdr:colOff>323850</xdr:colOff>
      <xdr:row>2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FD54E1-8846-4F4C-8831-600B73F3C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47650"/>
          <a:ext cx="1714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809626</xdr:colOff>
      <xdr:row>0</xdr:row>
      <xdr:rowOff>152401</xdr:rowOff>
    </xdr:from>
    <xdr:to>
      <xdr:col>2</xdr:col>
      <xdr:colOff>2428876</xdr:colOff>
      <xdr:row>2</xdr:row>
      <xdr:rowOff>285750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FAE86FA9-242F-4B84-B464-A30E07447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1" y="152401"/>
          <a:ext cx="1619250" cy="647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566257</xdr:colOff>
      <xdr:row>2</xdr:row>
      <xdr:rowOff>168671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588FBA-7AEA-4593-BFB3-670528C97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95057" cy="740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843359</xdr:colOff>
      <xdr:row>0</xdr:row>
      <xdr:rowOff>0</xdr:rowOff>
    </xdr:from>
    <xdr:to>
      <xdr:col>2</xdr:col>
      <xdr:colOff>2668984</xdr:colOff>
      <xdr:row>2</xdr:row>
      <xdr:rowOff>128984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17AD34EC-D914-46B2-9458-D0A53AD3C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2159" y="0"/>
          <a:ext cx="1825625" cy="700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213826</xdr:colOff>
      <xdr:row>0</xdr:row>
      <xdr:rowOff>97194</xdr:rowOff>
    </xdr:from>
    <xdr:to>
      <xdr:col>2</xdr:col>
      <xdr:colOff>402382</xdr:colOff>
      <xdr:row>2</xdr:row>
      <xdr:rowOff>105747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E7D310-01C1-4F38-BF8F-A5C5048B9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826" y="97194"/>
          <a:ext cx="1722081" cy="541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1137169</xdr:colOff>
      <xdr:row>0</xdr:row>
      <xdr:rowOff>0</xdr:rowOff>
    </xdr:from>
    <xdr:to>
      <xdr:col>2</xdr:col>
      <xdr:colOff>2756419</xdr:colOff>
      <xdr:row>2</xdr:row>
      <xdr:rowOff>184668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D5354041-919B-46E6-8750-E2D391068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0694" y="0"/>
          <a:ext cx="1619250" cy="718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98B20-6546-42FB-B4DB-F851C7ED0AAE}">
  <sheetPr>
    <tabColor theme="3" tint="0.59999389629810485"/>
  </sheetPr>
  <dimension ref="A1:BO139"/>
  <sheetViews>
    <sheetView tabSelected="1" zoomScale="110" zoomScaleNormal="110" workbookViewId="0">
      <pane ySplit="6" topLeftCell="A79" activePane="bottomLeft" state="frozen"/>
      <selection activeCell="G1" sqref="G1"/>
      <selection pane="bottomLeft" activeCell="C64" sqref="C64"/>
    </sheetView>
  </sheetViews>
  <sheetFormatPr baseColWidth="10" defaultRowHeight="12" x14ac:dyDescent="0.2"/>
  <cols>
    <col min="1" max="1" width="18.7109375" style="5" customWidth="1"/>
    <col min="2" max="2" width="4" style="13" bestFit="1" customWidth="1"/>
    <col min="3" max="3" width="36.7109375" style="5" customWidth="1"/>
    <col min="4" max="4" width="13.7109375" style="5" customWidth="1"/>
    <col min="5" max="5" width="13.5703125" style="5" customWidth="1"/>
    <col min="6" max="7" width="13.7109375" style="5" customWidth="1"/>
    <col min="8" max="12" width="13.7109375" style="5" hidden="1" customWidth="1"/>
    <col min="13" max="13" width="13.7109375" style="5" customWidth="1"/>
    <col min="14" max="19" width="13.7109375" style="5" hidden="1" customWidth="1"/>
    <col min="20" max="20" width="16.28515625" style="5" bestFit="1" customWidth="1"/>
    <col min="21" max="25" width="13.7109375" style="5" hidden="1" customWidth="1"/>
    <col min="26" max="26" width="13.7109375" style="5" customWidth="1"/>
    <col min="27" max="32" width="13.7109375" style="5" hidden="1" customWidth="1"/>
    <col min="33" max="33" width="13.7109375" style="5" customWidth="1"/>
    <col min="34" max="38" width="13.7109375" style="5" hidden="1" customWidth="1"/>
    <col min="39" max="39" width="13.7109375" style="5" customWidth="1"/>
    <col min="40" max="45" width="13.7109375" style="5" hidden="1" customWidth="1"/>
    <col min="46" max="46" width="13.7109375" style="5" customWidth="1"/>
    <col min="47" max="51" width="13.7109375" style="5" hidden="1" customWidth="1"/>
    <col min="52" max="52" width="13.7109375" style="5" customWidth="1"/>
    <col min="53" max="58" width="13.7109375" style="5" hidden="1" customWidth="1"/>
    <col min="59" max="59" width="13.7109375" style="5" customWidth="1"/>
    <col min="60" max="60" width="16.5703125" style="4" bestFit="1" customWidth="1"/>
    <col min="61" max="61" width="12.5703125" style="5" bestFit="1" customWidth="1"/>
    <col min="62" max="62" width="15.140625" style="5" bestFit="1" customWidth="1"/>
    <col min="63" max="63" width="17.5703125" style="5" bestFit="1" customWidth="1"/>
    <col min="64" max="67" width="15.140625" style="5" bestFit="1" customWidth="1"/>
    <col min="68" max="16384" width="11.42578125" style="5"/>
  </cols>
  <sheetData>
    <row r="1" spans="1:60" ht="20.25" customHeight="1" x14ac:dyDescent="0.2">
      <c r="A1" s="1"/>
      <c r="B1" s="2"/>
      <c r="C1" s="3"/>
      <c r="D1" s="322" t="s">
        <v>0</v>
      </c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323"/>
      <c r="AP1" s="323"/>
      <c r="AQ1" s="323"/>
      <c r="AR1" s="323"/>
      <c r="AS1" s="323"/>
      <c r="AT1" s="323"/>
      <c r="AU1" s="323"/>
      <c r="AV1" s="323"/>
      <c r="AW1" s="323"/>
      <c r="AX1" s="323"/>
      <c r="AY1" s="323"/>
      <c r="AZ1" s="323"/>
      <c r="BA1" s="323"/>
      <c r="BB1" s="323"/>
      <c r="BC1" s="323"/>
      <c r="BD1" s="323"/>
      <c r="BE1" s="323"/>
      <c r="BF1" s="324" t="s">
        <v>1</v>
      </c>
      <c r="BG1" s="325"/>
    </row>
    <row r="2" spans="1:60" ht="20.25" customHeight="1" x14ac:dyDescent="0.2">
      <c r="A2" s="6"/>
      <c r="B2" s="7"/>
      <c r="C2" s="8"/>
      <c r="D2" s="322" t="s">
        <v>2</v>
      </c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3"/>
      <c r="X2" s="323"/>
      <c r="Y2" s="323"/>
      <c r="Z2" s="323"/>
      <c r="AA2" s="323"/>
      <c r="AB2" s="323"/>
      <c r="AC2" s="323"/>
      <c r="AD2" s="323"/>
      <c r="AE2" s="323"/>
      <c r="AF2" s="323"/>
      <c r="AG2" s="323"/>
      <c r="AH2" s="323"/>
      <c r="AI2" s="323"/>
      <c r="AJ2" s="323"/>
      <c r="AK2" s="323"/>
      <c r="AL2" s="323"/>
      <c r="AM2" s="323"/>
      <c r="AN2" s="323"/>
      <c r="AO2" s="323"/>
      <c r="AP2" s="323"/>
      <c r="AQ2" s="323"/>
      <c r="AR2" s="323"/>
      <c r="AS2" s="323"/>
      <c r="AT2" s="323"/>
      <c r="AU2" s="323"/>
      <c r="AV2" s="323"/>
      <c r="AW2" s="323"/>
      <c r="AX2" s="323"/>
      <c r="AY2" s="323"/>
      <c r="AZ2" s="323"/>
      <c r="BA2" s="323"/>
      <c r="BB2" s="323"/>
      <c r="BC2" s="323"/>
      <c r="BD2" s="323"/>
      <c r="BE2" s="323"/>
      <c r="BF2" s="326" t="s">
        <v>3</v>
      </c>
      <c r="BG2" s="327"/>
    </row>
    <row r="3" spans="1:60" ht="27.75" customHeight="1" thickBot="1" x14ac:dyDescent="0.25">
      <c r="A3" s="9"/>
      <c r="B3" s="10"/>
      <c r="C3" s="11"/>
      <c r="D3" s="322" t="s">
        <v>4</v>
      </c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23"/>
      <c r="AB3" s="323"/>
      <c r="AC3" s="323"/>
      <c r="AD3" s="323"/>
      <c r="AE3" s="323"/>
      <c r="AF3" s="323"/>
      <c r="AG3" s="323"/>
      <c r="AH3" s="323"/>
      <c r="AI3" s="323"/>
      <c r="AJ3" s="323"/>
      <c r="AK3" s="323"/>
      <c r="AL3" s="323"/>
      <c r="AM3" s="323"/>
      <c r="AN3" s="323"/>
      <c r="AO3" s="323"/>
      <c r="AP3" s="323"/>
      <c r="AQ3" s="323"/>
      <c r="AR3" s="323"/>
      <c r="AS3" s="323"/>
      <c r="AT3" s="323"/>
      <c r="AU3" s="323"/>
      <c r="AV3" s="323"/>
      <c r="AW3" s="323"/>
      <c r="AX3" s="323"/>
      <c r="AY3" s="323"/>
      <c r="AZ3" s="323"/>
      <c r="BA3" s="323"/>
      <c r="BB3" s="323"/>
      <c r="BC3" s="323"/>
      <c r="BD3" s="323"/>
      <c r="BE3" s="323"/>
      <c r="BF3" s="328"/>
      <c r="BG3" s="329"/>
    </row>
    <row r="4" spans="1:60" ht="20.25" customHeight="1" thickBot="1" x14ac:dyDescent="0.25">
      <c r="A4" s="12" t="s">
        <v>5</v>
      </c>
      <c r="AU4" s="14"/>
      <c r="AV4" s="7"/>
      <c r="AW4" s="7"/>
      <c r="AX4" s="7"/>
      <c r="AY4" s="7"/>
      <c r="AZ4" s="7"/>
      <c r="BA4" s="7"/>
      <c r="BB4" s="7"/>
      <c r="BC4" s="7"/>
      <c r="BD4" s="7"/>
      <c r="BE4" s="7"/>
      <c r="BF4" s="330" t="s">
        <v>6</v>
      </c>
      <c r="BG4" s="331"/>
    </row>
    <row r="5" spans="1:60" ht="20.25" customHeight="1" thickBot="1" x14ac:dyDescent="0.25">
      <c r="A5" s="15" t="s">
        <v>7</v>
      </c>
      <c r="B5" s="16"/>
      <c r="C5" s="17"/>
      <c r="D5" s="332" t="s">
        <v>8</v>
      </c>
      <c r="E5" s="333"/>
      <c r="F5" s="333"/>
      <c r="G5" s="334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335"/>
      <c r="Z5" s="335"/>
      <c r="AA5" s="335"/>
      <c r="AB5" s="335"/>
      <c r="AC5" s="335"/>
      <c r="AD5" s="335"/>
      <c r="AE5" s="335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336"/>
      <c r="BG5" s="337"/>
      <c r="BH5" s="19"/>
    </row>
    <row r="6" spans="1:60" ht="35.25" customHeight="1" x14ac:dyDescent="0.2">
      <c r="A6" s="20" t="s">
        <v>9</v>
      </c>
      <c r="B6" s="20" t="s">
        <v>10</v>
      </c>
      <c r="C6" s="20" t="s">
        <v>11</v>
      </c>
      <c r="D6" s="20" t="s">
        <v>12</v>
      </c>
      <c r="E6" s="20" t="s">
        <v>13</v>
      </c>
      <c r="F6" s="20" t="s">
        <v>14</v>
      </c>
      <c r="G6" s="20" t="s">
        <v>15</v>
      </c>
      <c r="H6" s="20" t="s">
        <v>16</v>
      </c>
      <c r="I6" s="20" t="s">
        <v>17</v>
      </c>
      <c r="J6" s="20" t="s">
        <v>18</v>
      </c>
      <c r="K6" s="20" t="s">
        <v>19</v>
      </c>
      <c r="L6" s="20" t="s">
        <v>20</v>
      </c>
      <c r="M6" s="20" t="s">
        <v>21</v>
      </c>
      <c r="N6" s="20" t="s">
        <v>22</v>
      </c>
      <c r="O6" s="20" t="s">
        <v>23</v>
      </c>
      <c r="P6" s="20" t="s">
        <v>24</v>
      </c>
      <c r="Q6" s="20" t="s">
        <v>25</v>
      </c>
      <c r="R6" s="20" t="s">
        <v>26</v>
      </c>
      <c r="S6" s="20" t="s">
        <v>27</v>
      </c>
      <c r="T6" s="20" t="s">
        <v>28</v>
      </c>
      <c r="U6" s="20" t="s">
        <v>29</v>
      </c>
      <c r="V6" s="20" t="s">
        <v>30</v>
      </c>
      <c r="W6" s="20" t="s">
        <v>31</v>
      </c>
      <c r="X6" s="20" t="s">
        <v>32</v>
      </c>
      <c r="Y6" s="20" t="s">
        <v>33</v>
      </c>
      <c r="Z6" s="20" t="s">
        <v>34</v>
      </c>
      <c r="AA6" s="20" t="s">
        <v>35</v>
      </c>
      <c r="AB6" s="20" t="s">
        <v>36</v>
      </c>
      <c r="AC6" s="20" t="s">
        <v>37</v>
      </c>
      <c r="AD6" s="20" t="s">
        <v>38</v>
      </c>
      <c r="AE6" s="20" t="s">
        <v>39</v>
      </c>
      <c r="AF6" s="20" t="s">
        <v>40</v>
      </c>
      <c r="AG6" s="20" t="s">
        <v>41</v>
      </c>
      <c r="AH6" s="20" t="s">
        <v>42</v>
      </c>
      <c r="AI6" s="20" t="s">
        <v>43</v>
      </c>
      <c r="AJ6" s="20" t="s">
        <v>44</v>
      </c>
      <c r="AK6" s="20" t="s">
        <v>45</v>
      </c>
      <c r="AL6" s="20" t="s">
        <v>46</v>
      </c>
      <c r="AM6" s="20" t="s">
        <v>47</v>
      </c>
      <c r="AN6" s="20" t="s">
        <v>48</v>
      </c>
      <c r="AO6" s="20" t="s">
        <v>49</v>
      </c>
      <c r="AP6" s="20" t="s">
        <v>50</v>
      </c>
      <c r="AQ6" s="20" t="s">
        <v>51</v>
      </c>
      <c r="AR6" s="20" t="s">
        <v>52</v>
      </c>
      <c r="AS6" s="20" t="s">
        <v>53</v>
      </c>
      <c r="AT6" s="20" t="s">
        <v>54</v>
      </c>
      <c r="AU6" s="20" t="s">
        <v>55</v>
      </c>
      <c r="AV6" s="20" t="s">
        <v>56</v>
      </c>
      <c r="AW6" s="20" t="s">
        <v>57</v>
      </c>
      <c r="AX6" s="20" t="s">
        <v>58</v>
      </c>
      <c r="AY6" s="20" t="s">
        <v>59</v>
      </c>
      <c r="AZ6" s="20" t="s">
        <v>60</v>
      </c>
      <c r="BA6" s="20" t="s">
        <v>61</v>
      </c>
      <c r="BB6" s="20" t="s">
        <v>62</v>
      </c>
      <c r="BC6" s="20" t="s">
        <v>63</v>
      </c>
      <c r="BD6" s="20" t="s">
        <v>64</v>
      </c>
      <c r="BE6" s="20" t="s">
        <v>65</v>
      </c>
      <c r="BF6" s="20" t="s">
        <v>66</v>
      </c>
      <c r="BG6" s="20" t="s">
        <v>67</v>
      </c>
      <c r="BH6" s="21"/>
    </row>
    <row r="7" spans="1:60" ht="21" customHeight="1" x14ac:dyDescent="0.2">
      <c r="A7" s="22" t="s">
        <v>68</v>
      </c>
      <c r="B7" s="23"/>
      <c r="C7" s="22" t="s">
        <v>69</v>
      </c>
      <c r="D7" s="22">
        <f t="shared" ref="D7:BG7" si="0">+D8+D42+D91+D104</f>
        <v>180914447000</v>
      </c>
      <c r="E7" s="22">
        <f t="shared" si="0"/>
        <v>6356379299.3000002</v>
      </c>
      <c r="F7" s="22">
        <f t="shared" si="0"/>
        <v>6356379299.3000002</v>
      </c>
      <c r="G7" s="22">
        <f t="shared" si="0"/>
        <v>180914447000</v>
      </c>
      <c r="H7" s="22">
        <f t="shared" si="0"/>
        <v>167755522739.5</v>
      </c>
      <c r="I7" s="22">
        <f t="shared" si="0"/>
        <v>1593589939.1399999</v>
      </c>
      <c r="J7" s="22">
        <f t="shared" si="0"/>
        <v>3624153007.7200003</v>
      </c>
      <c r="K7" s="22">
        <f t="shared" si="0"/>
        <v>924311124.69000006</v>
      </c>
      <c r="L7" s="22">
        <f t="shared" si="0"/>
        <v>1737262962.9200001</v>
      </c>
      <c r="M7" s="22">
        <f t="shared" si="0"/>
        <v>1416442725.3099999</v>
      </c>
      <c r="N7" s="22">
        <f t="shared" si="0"/>
        <v>0</v>
      </c>
      <c r="O7" s="22">
        <f t="shared" si="0"/>
        <v>0</v>
      </c>
      <c r="P7" s="22">
        <f t="shared" si="0"/>
        <v>0</v>
      </c>
      <c r="Q7" s="22">
        <f t="shared" si="0"/>
        <v>0</v>
      </c>
      <c r="R7" s="22">
        <f t="shared" si="0"/>
        <v>0</v>
      </c>
      <c r="S7" s="22">
        <f t="shared" si="0"/>
        <v>0</v>
      </c>
      <c r="T7" s="22">
        <f t="shared" si="0"/>
        <v>177051282499.28</v>
      </c>
      <c r="U7" s="22">
        <f t="shared" si="0"/>
        <v>19960738238.18</v>
      </c>
      <c r="V7" s="22">
        <f t="shared" si="0"/>
        <v>13966275483.889999</v>
      </c>
      <c r="W7" s="22">
        <f t="shared" si="0"/>
        <v>10393399502.16</v>
      </c>
      <c r="X7" s="22">
        <f t="shared" si="0"/>
        <v>12107140388.709999</v>
      </c>
      <c r="Y7" s="22">
        <f t="shared" si="0"/>
        <v>14574856049.120001</v>
      </c>
      <c r="Z7" s="22">
        <f t="shared" si="0"/>
        <v>12668730869.860001</v>
      </c>
      <c r="AA7" s="22">
        <f t="shared" si="0"/>
        <v>0</v>
      </c>
      <c r="AB7" s="22">
        <f t="shared" si="0"/>
        <v>0</v>
      </c>
      <c r="AC7" s="22">
        <f t="shared" si="0"/>
        <v>0</v>
      </c>
      <c r="AD7" s="22">
        <f t="shared" si="0"/>
        <v>0</v>
      </c>
      <c r="AE7" s="22">
        <f t="shared" si="0"/>
        <v>0</v>
      </c>
      <c r="AF7" s="22">
        <f t="shared" si="0"/>
        <v>0</v>
      </c>
      <c r="AG7" s="22">
        <f t="shared" si="0"/>
        <v>83671140531.919998</v>
      </c>
      <c r="AH7" s="22">
        <f t="shared" si="0"/>
        <v>8848230685.3199997</v>
      </c>
      <c r="AI7" s="22">
        <f t="shared" si="0"/>
        <v>10858184210.129999</v>
      </c>
      <c r="AJ7" s="22">
        <f t="shared" si="0"/>
        <v>12114814123.879999</v>
      </c>
      <c r="AK7" s="22">
        <f t="shared" si="0"/>
        <v>14018439987.139999</v>
      </c>
      <c r="AL7" s="22">
        <f t="shared" si="0"/>
        <v>14176973603.65</v>
      </c>
      <c r="AM7" s="22">
        <f t="shared" si="0"/>
        <v>13842568625.389999</v>
      </c>
      <c r="AN7" s="22">
        <f t="shared" si="0"/>
        <v>0</v>
      </c>
      <c r="AO7" s="22">
        <f t="shared" si="0"/>
        <v>0</v>
      </c>
      <c r="AP7" s="22">
        <f t="shared" si="0"/>
        <v>0</v>
      </c>
      <c r="AQ7" s="22">
        <f t="shared" si="0"/>
        <v>0</v>
      </c>
      <c r="AR7" s="22">
        <f t="shared" si="0"/>
        <v>0</v>
      </c>
      <c r="AS7" s="22">
        <f t="shared" si="0"/>
        <v>0</v>
      </c>
      <c r="AT7" s="22">
        <f t="shared" si="0"/>
        <v>73859211235.509995</v>
      </c>
      <c r="AU7" s="22">
        <f t="shared" si="0"/>
        <v>8848230685.3199997</v>
      </c>
      <c r="AV7" s="22">
        <f t="shared" si="0"/>
        <v>10858184210.129999</v>
      </c>
      <c r="AW7" s="22">
        <f t="shared" si="0"/>
        <v>12114814123.879999</v>
      </c>
      <c r="AX7" s="22">
        <f t="shared" si="0"/>
        <v>14018439987.139999</v>
      </c>
      <c r="AY7" s="22">
        <f t="shared" si="0"/>
        <v>14176973603.65</v>
      </c>
      <c r="AZ7" s="22">
        <f t="shared" si="0"/>
        <v>13842568625.389999</v>
      </c>
      <c r="BA7" s="22">
        <f t="shared" si="0"/>
        <v>0</v>
      </c>
      <c r="BB7" s="22">
        <f t="shared" si="0"/>
        <v>0</v>
      </c>
      <c r="BC7" s="22">
        <f t="shared" si="0"/>
        <v>0</v>
      </c>
      <c r="BD7" s="22">
        <f t="shared" si="0"/>
        <v>0</v>
      </c>
      <c r="BE7" s="22">
        <f t="shared" si="0"/>
        <v>0</v>
      </c>
      <c r="BF7" s="22">
        <f t="shared" si="0"/>
        <v>0</v>
      </c>
      <c r="BG7" s="22">
        <f t="shared" si="0"/>
        <v>73859211235.509995</v>
      </c>
      <c r="BH7" s="24">
        <f>AT7-BG7</f>
        <v>0</v>
      </c>
    </row>
    <row r="8" spans="1:60" s="7" customFormat="1" ht="21" customHeight="1" x14ac:dyDescent="0.2">
      <c r="A8" s="25" t="s">
        <v>70</v>
      </c>
      <c r="B8" s="26"/>
      <c r="C8" s="25" t="s">
        <v>71</v>
      </c>
      <c r="D8" s="25">
        <f>+D9</f>
        <v>146352000000</v>
      </c>
      <c r="E8" s="25">
        <f t="shared" ref="E8:BG8" si="1">+E9</f>
        <v>0</v>
      </c>
      <c r="F8" s="25">
        <f t="shared" si="1"/>
        <v>0</v>
      </c>
      <c r="G8" s="25">
        <f t="shared" si="1"/>
        <v>146352000000</v>
      </c>
      <c r="H8" s="25">
        <f t="shared" si="1"/>
        <v>146352000000</v>
      </c>
      <c r="I8" s="25">
        <f t="shared" si="1"/>
        <v>-872408</v>
      </c>
      <c r="J8" s="25">
        <f t="shared" si="1"/>
        <v>872408</v>
      </c>
      <c r="K8" s="25">
        <f t="shared" si="1"/>
        <v>0</v>
      </c>
      <c r="L8" s="25">
        <f t="shared" si="1"/>
        <v>0</v>
      </c>
      <c r="M8" s="25">
        <f t="shared" si="1"/>
        <v>0</v>
      </c>
      <c r="N8" s="25">
        <f t="shared" si="1"/>
        <v>0</v>
      </c>
      <c r="O8" s="25">
        <f t="shared" si="1"/>
        <v>0</v>
      </c>
      <c r="P8" s="25">
        <f t="shared" si="1"/>
        <v>0</v>
      </c>
      <c r="Q8" s="25">
        <f t="shared" si="1"/>
        <v>0</v>
      </c>
      <c r="R8" s="25">
        <f t="shared" si="1"/>
        <v>0</v>
      </c>
      <c r="S8" s="25">
        <f t="shared" si="1"/>
        <v>0</v>
      </c>
      <c r="T8" s="25">
        <f>+T9</f>
        <v>146352000000</v>
      </c>
      <c r="U8" s="25">
        <f t="shared" si="1"/>
        <v>8394036568</v>
      </c>
      <c r="V8" s="25">
        <f t="shared" si="1"/>
        <v>9465955776</v>
      </c>
      <c r="W8" s="25">
        <f t="shared" si="1"/>
        <v>9904915076</v>
      </c>
      <c r="X8" s="25">
        <f t="shared" si="1"/>
        <v>11710888301</v>
      </c>
      <c r="Y8" s="25">
        <f t="shared" si="1"/>
        <v>11991644824</v>
      </c>
      <c r="Z8" s="25">
        <f t="shared" si="1"/>
        <v>11014231420</v>
      </c>
      <c r="AA8" s="25">
        <f t="shared" si="1"/>
        <v>0</v>
      </c>
      <c r="AB8" s="25">
        <f t="shared" si="1"/>
        <v>0</v>
      </c>
      <c r="AC8" s="25">
        <f t="shared" si="1"/>
        <v>0</v>
      </c>
      <c r="AD8" s="25">
        <f t="shared" si="1"/>
        <v>0</v>
      </c>
      <c r="AE8" s="25">
        <f t="shared" si="1"/>
        <v>0</v>
      </c>
      <c r="AF8" s="25">
        <f t="shared" si="1"/>
        <v>0</v>
      </c>
      <c r="AG8" s="25">
        <f t="shared" si="1"/>
        <v>62481671965</v>
      </c>
      <c r="AH8" s="25">
        <f t="shared" si="1"/>
        <v>8394036568</v>
      </c>
      <c r="AI8" s="25">
        <f t="shared" si="1"/>
        <v>9465955776</v>
      </c>
      <c r="AJ8" s="25">
        <f t="shared" si="1"/>
        <v>9482913946</v>
      </c>
      <c r="AK8" s="25">
        <f t="shared" si="1"/>
        <v>12091997460</v>
      </c>
      <c r="AL8" s="25">
        <f t="shared" si="1"/>
        <v>11877860403</v>
      </c>
      <c r="AM8" s="25">
        <f t="shared" si="1"/>
        <v>11125800068</v>
      </c>
      <c r="AN8" s="25">
        <f t="shared" si="1"/>
        <v>0</v>
      </c>
      <c r="AO8" s="25">
        <f t="shared" si="1"/>
        <v>0</v>
      </c>
      <c r="AP8" s="25">
        <f t="shared" si="1"/>
        <v>0</v>
      </c>
      <c r="AQ8" s="25">
        <f t="shared" si="1"/>
        <v>0</v>
      </c>
      <c r="AR8" s="25">
        <f t="shared" si="1"/>
        <v>0</v>
      </c>
      <c r="AS8" s="25">
        <f t="shared" si="1"/>
        <v>0</v>
      </c>
      <c r="AT8" s="25">
        <f t="shared" si="1"/>
        <v>62438564221</v>
      </c>
      <c r="AU8" s="25">
        <f t="shared" si="1"/>
        <v>8394036568</v>
      </c>
      <c r="AV8" s="25">
        <f t="shared" si="1"/>
        <v>9465955776</v>
      </c>
      <c r="AW8" s="25">
        <f t="shared" si="1"/>
        <v>9482913946</v>
      </c>
      <c r="AX8" s="25">
        <f t="shared" si="1"/>
        <v>12091997460</v>
      </c>
      <c r="AY8" s="25">
        <f t="shared" si="1"/>
        <v>11877860403</v>
      </c>
      <c r="AZ8" s="25">
        <f t="shared" si="1"/>
        <v>11125800068</v>
      </c>
      <c r="BA8" s="25">
        <f t="shared" si="1"/>
        <v>0</v>
      </c>
      <c r="BB8" s="25">
        <f t="shared" si="1"/>
        <v>0</v>
      </c>
      <c r="BC8" s="25">
        <f t="shared" si="1"/>
        <v>0</v>
      </c>
      <c r="BD8" s="25">
        <f t="shared" si="1"/>
        <v>0</v>
      </c>
      <c r="BE8" s="25">
        <f t="shared" si="1"/>
        <v>0</v>
      </c>
      <c r="BF8" s="25">
        <f t="shared" si="1"/>
        <v>0</v>
      </c>
      <c r="BG8" s="25">
        <f t="shared" si="1"/>
        <v>62438564221</v>
      </c>
      <c r="BH8" s="24">
        <f t="shared" ref="BH8:BH71" si="2">AT8-BG8</f>
        <v>0</v>
      </c>
    </row>
    <row r="9" spans="1:60" s="7" customFormat="1" ht="21" customHeight="1" x14ac:dyDescent="0.2">
      <c r="A9" s="27" t="s">
        <v>72</v>
      </c>
      <c r="B9" s="28"/>
      <c r="C9" s="27" t="s">
        <v>73</v>
      </c>
      <c r="D9" s="27">
        <f t="shared" ref="D9:BG9" si="3">SUM(D10,D22,D32)</f>
        <v>146352000000</v>
      </c>
      <c r="E9" s="27">
        <f t="shared" si="3"/>
        <v>0</v>
      </c>
      <c r="F9" s="27">
        <f t="shared" si="3"/>
        <v>0</v>
      </c>
      <c r="G9" s="27">
        <f t="shared" si="3"/>
        <v>146352000000</v>
      </c>
      <c r="H9" s="27">
        <f t="shared" si="3"/>
        <v>146352000000</v>
      </c>
      <c r="I9" s="27">
        <f t="shared" si="3"/>
        <v>-872408</v>
      </c>
      <c r="J9" s="27">
        <f t="shared" si="3"/>
        <v>872408</v>
      </c>
      <c r="K9" s="27">
        <f t="shared" si="3"/>
        <v>0</v>
      </c>
      <c r="L9" s="27">
        <f t="shared" si="3"/>
        <v>0</v>
      </c>
      <c r="M9" s="27">
        <f t="shared" si="3"/>
        <v>0</v>
      </c>
      <c r="N9" s="27">
        <f t="shared" si="3"/>
        <v>0</v>
      </c>
      <c r="O9" s="27">
        <f t="shared" si="3"/>
        <v>0</v>
      </c>
      <c r="P9" s="27">
        <f t="shared" si="3"/>
        <v>0</v>
      </c>
      <c r="Q9" s="27">
        <f t="shared" si="3"/>
        <v>0</v>
      </c>
      <c r="R9" s="27">
        <f t="shared" si="3"/>
        <v>0</v>
      </c>
      <c r="S9" s="27">
        <f t="shared" si="3"/>
        <v>0</v>
      </c>
      <c r="T9" s="27">
        <f>SUM(T10,T22,T32)</f>
        <v>146352000000</v>
      </c>
      <c r="U9" s="27">
        <f t="shared" si="3"/>
        <v>8394036568</v>
      </c>
      <c r="V9" s="27">
        <f t="shared" si="3"/>
        <v>9465955776</v>
      </c>
      <c r="W9" s="27">
        <f t="shared" si="3"/>
        <v>9904915076</v>
      </c>
      <c r="X9" s="27">
        <f t="shared" si="3"/>
        <v>11710888301</v>
      </c>
      <c r="Y9" s="27">
        <f t="shared" si="3"/>
        <v>11991644824</v>
      </c>
      <c r="Z9" s="27">
        <f t="shared" si="3"/>
        <v>11014231420</v>
      </c>
      <c r="AA9" s="27">
        <f t="shared" si="3"/>
        <v>0</v>
      </c>
      <c r="AB9" s="27">
        <f t="shared" si="3"/>
        <v>0</v>
      </c>
      <c r="AC9" s="27">
        <f t="shared" si="3"/>
        <v>0</v>
      </c>
      <c r="AD9" s="27">
        <f t="shared" si="3"/>
        <v>0</v>
      </c>
      <c r="AE9" s="27">
        <f t="shared" si="3"/>
        <v>0</v>
      </c>
      <c r="AF9" s="27">
        <f t="shared" si="3"/>
        <v>0</v>
      </c>
      <c r="AG9" s="27">
        <f t="shared" si="3"/>
        <v>62481671965</v>
      </c>
      <c r="AH9" s="27">
        <f t="shared" si="3"/>
        <v>8394036568</v>
      </c>
      <c r="AI9" s="27">
        <f t="shared" si="3"/>
        <v>9465955776</v>
      </c>
      <c r="AJ9" s="27">
        <f t="shared" si="3"/>
        <v>9482913946</v>
      </c>
      <c r="AK9" s="27">
        <f t="shared" si="3"/>
        <v>12091997460</v>
      </c>
      <c r="AL9" s="27">
        <f t="shared" si="3"/>
        <v>11877860403</v>
      </c>
      <c r="AM9" s="27">
        <f t="shared" si="3"/>
        <v>11125800068</v>
      </c>
      <c r="AN9" s="27">
        <f t="shared" si="3"/>
        <v>0</v>
      </c>
      <c r="AO9" s="27">
        <f t="shared" si="3"/>
        <v>0</v>
      </c>
      <c r="AP9" s="27">
        <f t="shared" si="3"/>
        <v>0</v>
      </c>
      <c r="AQ9" s="27">
        <f t="shared" si="3"/>
        <v>0</v>
      </c>
      <c r="AR9" s="27">
        <f t="shared" si="3"/>
        <v>0</v>
      </c>
      <c r="AS9" s="27">
        <f t="shared" si="3"/>
        <v>0</v>
      </c>
      <c r="AT9" s="27">
        <f t="shared" si="3"/>
        <v>62438564221</v>
      </c>
      <c r="AU9" s="27">
        <f t="shared" si="3"/>
        <v>8394036568</v>
      </c>
      <c r="AV9" s="27">
        <f t="shared" si="3"/>
        <v>9465955776</v>
      </c>
      <c r="AW9" s="27">
        <f t="shared" si="3"/>
        <v>9482913946</v>
      </c>
      <c r="AX9" s="27">
        <f t="shared" si="3"/>
        <v>12091997460</v>
      </c>
      <c r="AY9" s="27">
        <f t="shared" si="3"/>
        <v>11877860403</v>
      </c>
      <c r="AZ9" s="27">
        <f t="shared" si="3"/>
        <v>11125800068</v>
      </c>
      <c r="BA9" s="27">
        <f t="shared" si="3"/>
        <v>0</v>
      </c>
      <c r="BB9" s="27">
        <f t="shared" si="3"/>
        <v>0</v>
      </c>
      <c r="BC9" s="27">
        <f t="shared" si="3"/>
        <v>0</v>
      </c>
      <c r="BD9" s="27">
        <f t="shared" si="3"/>
        <v>0</v>
      </c>
      <c r="BE9" s="27">
        <f t="shared" si="3"/>
        <v>0</v>
      </c>
      <c r="BF9" s="27">
        <f t="shared" si="3"/>
        <v>0</v>
      </c>
      <c r="BG9" s="27">
        <f t="shared" si="3"/>
        <v>62438564221</v>
      </c>
      <c r="BH9" s="24">
        <f t="shared" si="2"/>
        <v>0</v>
      </c>
    </row>
    <row r="10" spans="1:60" s="7" customFormat="1" ht="21" customHeight="1" x14ac:dyDescent="0.2">
      <c r="A10" s="29" t="s">
        <v>74</v>
      </c>
      <c r="B10" s="30"/>
      <c r="C10" s="29" t="s">
        <v>75</v>
      </c>
      <c r="D10" s="29">
        <f>SUM(D11)</f>
        <v>98681000000</v>
      </c>
      <c r="E10" s="29">
        <f t="shared" ref="E10:BG10" si="4">SUM(E11)</f>
        <v>0</v>
      </c>
      <c r="F10" s="29">
        <f t="shared" si="4"/>
        <v>0</v>
      </c>
      <c r="G10" s="29">
        <f t="shared" si="4"/>
        <v>98681000000</v>
      </c>
      <c r="H10" s="29">
        <f t="shared" si="4"/>
        <v>98681000000</v>
      </c>
      <c r="I10" s="29">
        <f t="shared" si="4"/>
        <v>-872408</v>
      </c>
      <c r="J10" s="29">
        <f t="shared" si="4"/>
        <v>872408</v>
      </c>
      <c r="K10" s="29">
        <f t="shared" si="4"/>
        <v>0</v>
      </c>
      <c r="L10" s="29">
        <f t="shared" si="4"/>
        <v>0</v>
      </c>
      <c r="M10" s="29">
        <f t="shared" si="4"/>
        <v>0</v>
      </c>
      <c r="N10" s="29">
        <f t="shared" si="4"/>
        <v>0</v>
      </c>
      <c r="O10" s="29">
        <f t="shared" si="4"/>
        <v>0</v>
      </c>
      <c r="P10" s="29">
        <f t="shared" si="4"/>
        <v>0</v>
      </c>
      <c r="Q10" s="29">
        <f t="shared" si="4"/>
        <v>0</v>
      </c>
      <c r="R10" s="29">
        <f t="shared" si="4"/>
        <v>0</v>
      </c>
      <c r="S10" s="29">
        <f t="shared" si="4"/>
        <v>0</v>
      </c>
      <c r="T10" s="29">
        <f>SUM(T11)</f>
        <v>98681000000</v>
      </c>
      <c r="U10" s="29">
        <f t="shared" si="4"/>
        <v>5904917820</v>
      </c>
      <c r="V10" s="29">
        <f t="shared" si="4"/>
        <v>6564674158</v>
      </c>
      <c r="W10" s="29">
        <f t="shared" si="4"/>
        <v>6559484824</v>
      </c>
      <c r="X10" s="29">
        <f t="shared" si="4"/>
        <v>8434090095</v>
      </c>
      <c r="Y10" s="29">
        <f t="shared" si="4"/>
        <v>7453560623</v>
      </c>
      <c r="Z10" s="29">
        <f t="shared" si="4"/>
        <v>6839946251</v>
      </c>
      <c r="AA10" s="29">
        <f t="shared" si="4"/>
        <v>0</v>
      </c>
      <c r="AB10" s="29">
        <f t="shared" si="4"/>
        <v>0</v>
      </c>
      <c r="AC10" s="29">
        <f t="shared" si="4"/>
        <v>0</v>
      </c>
      <c r="AD10" s="29">
        <f t="shared" si="4"/>
        <v>0</v>
      </c>
      <c r="AE10" s="29">
        <f t="shared" si="4"/>
        <v>0</v>
      </c>
      <c r="AF10" s="29">
        <f t="shared" si="4"/>
        <v>0</v>
      </c>
      <c r="AG10" s="29">
        <f t="shared" si="4"/>
        <v>41756673771</v>
      </c>
      <c r="AH10" s="29">
        <f t="shared" si="4"/>
        <v>5904917820</v>
      </c>
      <c r="AI10" s="29">
        <f t="shared" si="4"/>
        <v>6564674158</v>
      </c>
      <c r="AJ10" s="29">
        <f t="shared" si="4"/>
        <v>6545171197</v>
      </c>
      <c r="AK10" s="29">
        <f t="shared" si="4"/>
        <v>8411732725</v>
      </c>
      <c r="AL10" s="29">
        <f t="shared" si="4"/>
        <v>7416799299</v>
      </c>
      <c r="AM10" s="29">
        <f t="shared" si="4"/>
        <v>6871115804</v>
      </c>
      <c r="AN10" s="29">
        <f t="shared" si="4"/>
        <v>0</v>
      </c>
      <c r="AO10" s="29">
        <f t="shared" si="4"/>
        <v>0</v>
      </c>
      <c r="AP10" s="29">
        <f t="shared" si="4"/>
        <v>0</v>
      </c>
      <c r="AQ10" s="29">
        <f t="shared" si="4"/>
        <v>0</v>
      </c>
      <c r="AR10" s="29">
        <f t="shared" si="4"/>
        <v>0</v>
      </c>
      <c r="AS10" s="29">
        <f t="shared" si="4"/>
        <v>0</v>
      </c>
      <c r="AT10" s="29">
        <f t="shared" si="4"/>
        <v>41714411003</v>
      </c>
      <c r="AU10" s="29">
        <f t="shared" si="4"/>
        <v>5904917820</v>
      </c>
      <c r="AV10" s="29">
        <f t="shared" si="4"/>
        <v>6564674158</v>
      </c>
      <c r="AW10" s="29">
        <f t="shared" si="4"/>
        <v>6545171197</v>
      </c>
      <c r="AX10" s="29">
        <f t="shared" si="4"/>
        <v>8411732725</v>
      </c>
      <c r="AY10" s="29">
        <f t="shared" si="4"/>
        <v>7416799299</v>
      </c>
      <c r="AZ10" s="29">
        <f t="shared" si="4"/>
        <v>6871115804</v>
      </c>
      <c r="BA10" s="29">
        <f t="shared" si="4"/>
        <v>0</v>
      </c>
      <c r="BB10" s="29">
        <f t="shared" si="4"/>
        <v>0</v>
      </c>
      <c r="BC10" s="29">
        <f t="shared" si="4"/>
        <v>0</v>
      </c>
      <c r="BD10" s="29">
        <f t="shared" si="4"/>
        <v>0</v>
      </c>
      <c r="BE10" s="29">
        <f t="shared" si="4"/>
        <v>0</v>
      </c>
      <c r="BF10" s="29">
        <f t="shared" si="4"/>
        <v>0</v>
      </c>
      <c r="BG10" s="29">
        <f t="shared" si="4"/>
        <v>41714411003</v>
      </c>
      <c r="BH10" s="24">
        <f t="shared" si="2"/>
        <v>0</v>
      </c>
    </row>
    <row r="11" spans="1:60" s="7" customFormat="1" ht="21" customHeight="1" x14ac:dyDescent="0.2">
      <c r="A11" s="31" t="s">
        <v>76</v>
      </c>
      <c r="B11" s="32"/>
      <c r="C11" s="33" t="s">
        <v>77</v>
      </c>
      <c r="D11" s="33">
        <f>SUM(D12:D21)</f>
        <v>98681000000</v>
      </c>
      <c r="E11" s="33">
        <f t="shared" ref="E11:BG11" si="5">SUM(E12:E21)</f>
        <v>0</v>
      </c>
      <c r="F11" s="33">
        <f t="shared" si="5"/>
        <v>0</v>
      </c>
      <c r="G11" s="33">
        <f t="shared" si="5"/>
        <v>98681000000</v>
      </c>
      <c r="H11" s="33">
        <f t="shared" si="5"/>
        <v>98681000000</v>
      </c>
      <c r="I11" s="33">
        <f t="shared" si="5"/>
        <v>-872408</v>
      </c>
      <c r="J11" s="33">
        <f t="shared" si="5"/>
        <v>872408</v>
      </c>
      <c r="K11" s="33">
        <f t="shared" si="5"/>
        <v>0</v>
      </c>
      <c r="L11" s="33">
        <f t="shared" si="5"/>
        <v>0</v>
      </c>
      <c r="M11" s="33">
        <f t="shared" si="5"/>
        <v>0</v>
      </c>
      <c r="N11" s="33">
        <f t="shared" si="5"/>
        <v>0</v>
      </c>
      <c r="O11" s="33">
        <f t="shared" si="5"/>
        <v>0</v>
      </c>
      <c r="P11" s="33">
        <f t="shared" si="5"/>
        <v>0</v>
      </c>
      <c r="Q11" s="33">
        <f t="shared" si="5"/>
        <v>0</v>
      </c>
      <c r="R11" s="33">
        <f t="shared" si="5"/>
        <v>0</v>
      </c>
      <c r="S11" s="33">
        <f t="shared" si="5"/>
        <v>0</v>
      </c>
      <c r="T11" s="33">
        <f>SUM(T12:T21)</f>
        <v>98681000000</v>
      </c>
      <c r="U11" s="33">
        <f t="shared" si="5"/>
        <v>5904917820</v>
      </c>
      <c r="V11" s="33">
        <f t="shared" si="5"/>
        <v>6564674158</v>
      </c>
      <c r="W11" s="33">
        <f t="shared" si="5"/>
        <v>6559484824</v>
      </c>
      <c r="X11" s="33">
        <f t="shared" si="5"/>
        <v>8434090095</v>
      </c>
      <c r="Y11" s="33">
        <f t="shared" si="5"/>
        <v>7453560623</v>
      </c>
      <c r="Z11" s="33">
        <f t="shared" si="5"/>
        <v>6839946251</v>
      </c>
      <c r="AA11" s="33">
        <f t="shared" si="5"/>
        <v>0</v>
      </c>
      <c r="AB11" s="33">
        <f t="shared" si="5"/>
        <v>0</v>
      </c>
      <c r="AC11" s="33">
        <f t="shared" si="5"/>
        <v>0</v>
      </c>
      <c r="AD11" s="33">
        <f t="shared" si="5"/>
        <v>0</v>
      </c>
      <c r="AE11" s="33">
        <f t="shared" si="5"/>
        <v>0</v>
      </c>
      <c r="AF11" s="33">
        <f t="shared" si="5"/>
        <v>0</v>
      </c>
      <c r="AG11" s="33">
        <f t="shared" si="5"/>
        <v>41756673771</v>
      </c>
      <c r="AH11" s="33">
        <f t="shared" si="5"/>
        <v>5904917820</v>
      </c>
      <c r="AI11" s="33">
        <f t="shared" si="5"/>
        <v>6564674158</v>
      </c>
      <c r="AJ11" s="33">
        <f t="shared" si="5"/>
        <v>6545171197</v>
      </c>
      <c r="AK11" s="33">
        <f t="shared" si="5"/>
        <v>8411732725</v>
      </c>
      <c r="AL11" s="33">
        <f t="shared" si="5"/>
        <v>7416799299</v>
      </c>
      <c r="AM11" s="33">
        <f t="shared" si="5"/>
        <v>6871115804</v>
      </c>
      <c r="AN11" s="33">
        <f t="shared" si="5"/>
        <v>0</v>
      </c>
      <c r="AO11" s="33">
        <f t="shared" si="5"/>
        <v>0</v>
      </c>
      <c r="AP11" s="33">
        <f t="shared" si="5"/>
        <v>0</v>
      </c>
      <c r="AQ11" s="33">
        <f t="shared" si="5"/>
        <v>0</v>
      </c>
      <c r="AR11" s="33">
        <f t="shared" si="5"/>
        <v>0</v>
      </c>
      <c r="AS11" s="33">
        <f t="shared" si="5"/>
        <v>0</v>
      </c>
      <c r="AT11" s="33">
        <f t="shared" si="5"/>
        <v>41714411003</v>
      </c>
      <c r="AU11" s="33">
        <f t="shared" si="5"/>
        <v>5904917820</v>
      </c>
      <c r="AV11" s="33">
        <f t="shared" si="5"/>
        <v>6564674158</v>
      </c>
      <c r="AW11" s="33">
        <f t="shared" si="5"/>
        <v>6545171197</v>
      </c>
      <c r="AX11" s="33">
        <f t="shared" si="5"/>
        <v>8411732725</v>
      </c>
      <c r="AY11" s="33">
        <f t="shared" si="5"/>
        <v>7416799299</v>
      </c>
      <c r="AZ11" s="33">
        <f t="shared" si="5"/>
        <v>6871115804</v>
      </c>
      <c r="BA11" s="33">
        <f t="shared" si="5"/>
        <v>0</v>
      </c>
      <c r="BB11" s="33">
        <f t="shared" si="5"/>
        <v>0</v>
      </c>
      <c r="BC11" s="33">
        <f t="shared" si="5"/>
        <v>0</v>
      </c>
      <c r="BD11" s="33">
        <f t="shared" si="5"/>
        <v>0</v>
      </c>
      <c r="BE11" s="33">
        <f t="shared" si="5"/>
        <v>0</v>
      </c>
      <c r="BF11" s="33">
        <f t="shared" si="5"/>
        <v>0</v>
      </c>
      <c r="BG11" s="33">
        <f t="shared" si="5"/>
        <v>41714411003</v>
      </c>
      <c r="BH11" s="24">
        <f t="shared" si="2"/>
        <v>0</v>
      </c>
    </row>
    <row r="12" spans="1:60" ht="21" customHeight="1" x14ac:dyDescent="0.2">
      <c r="A12" s="34" t="s">
        <v>78</v>
      </c>
      <c r="B12" s="35" t="s">
        <v>79</v>
      </c>
      <c r="C12" s="36" t="s">
        <v>80</v>
      </c>
      <c r="D12" s="36">
        <v>77903124311</v>
      </c>
      <c r="E12" s="36">
        <v>0</v>
      </c>
      <c r="F12" s="36">
        <v>0</v>
      </c>
      <c r="G12" s="36">
        <f>SUM(D12:E12)-F12</f>
        <v>77903124311</v>
      </c>
      <c r="H12" s="36">
        <v>77903124311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f>SUM(H12:S12)</f>
        <v>77903124311</v>
      </c>
      <c r="U12" s="36">
        <v>5436389947</v>
      </c>
      <c r="V12" s="36">
        <v>6170207351</v>
      </c>
      <c r="W12" s="36">
        <v>6162401909</v>
      </c>
      <c r="X12" s="36">
        <v>7781653648</v>
      </c>
      <c r="Y12" s="36">
        <v>6473971575</v>
      </c>
      <c r="Z12" s="36">
        <v>6088709745</v>
      </c>
      <c r="AA12" s="36">
        <v>0</v>
      </c>
      <c r="AB12" s="36">
        <v>0</v>
      </c>
      <c r="AC12" s="36">
        <v>0</v>
      </c>
      <c r="AD12" s="36">
        <v>0</v>
      </c>
      <c r="AE12" s="36">
        <v>0</v>
      </c>
      <c r="AF12" s="36">
        <v>0</v>
      </c>
      <c r="AG12" s="36">
        <f>SUM(U12:AF12)</f>
        <v>38113334175</v>
      </c>
      <c r="AH12" s="36">
        <v>5436389947</v>
      </c>
      <c r="AI12" s="36">
        <v>6170207351</v>
      </c>
      <c r="AJ12" s="36">
        <v>6148300278</v>
      </c>
      <c r="AK12" s="36">
        <v>7759296278</v>
      </c>
      <c r="AL12" s="36">
        <v>6438129275</v>
      </c>
      <c r="AM12" s="36">
        <v>6119655079</v>
      </c>
      <c r="AN12" s="36">
        <v>0</v>
      </c>
      <c r="AO12" s="36">
        <v>0</v>
      </c>
      <c r="AP12" s="36">
        <v>0</v>
      </c>
      <c r="AQ12" s="36">
        <v>0</v>
      </c>
      <c r="AR12" s="36">
        <v>0</v>
      </c>
      <c r="AS12" s="36">
        <v>0</v>
      </c>
      <c r="AT12" s="36">
        <f>SUM(AH12:AS12)</f>
        <v>38071978208</v>
      </c>
      <c r="AU12" s="36">
        <v>5436389947</v>
      </c>
      <c r="AV12" s="36">
        <v>6170207351</v>
      </c>
      <c r="AW12" s="36">
        <v>6148300278</v>
      </c>
      <c r="AX12" s="36">
        <v>7759296278</v>
      </c>
      <c r="AY12" s="36">
        <v>6438129275</v>
      </c>
      <c r="AZ12" s="36">
        <v>6119655079</v>
      </c>
      <c r="BA12" s="36">
        <v>0</v>
      </c>
      <c r="BB12" s="36">
        <v>0</v>
      </c>
      <c r="BC12" s="36">
        <v>0</v>
      </c>
      <c r="BD12" s="36">
        <v>0</v>
      </c>
      <c r="BE12" s="36">
        <v>0</v>
      </c>
      <c r="BF12" s="36">
        <v>0</v>
      </c>
      <c r="BG12" s="36">
        <f>SUM(AU12:BF12)</f>
        <v>38071978208</v>
      </c>
      <c r="BH12" s="24">
        <f t="shared" si="2"/>
        <v>0</v>
      </c>
    </row>
    <row r="13" spans="1:60" ht="21" customHeight="1" x14ac:dyDescent="0.2">
      <c r="A13" s="37" t="s">
        <v>81</v>
      </c>
      <c r="B13" s="35" t="s">
        <v>79</v>
      </c>
      <c r="C13" s="38" t="s">
        <v>82</v>
      </c>
      <c r="D13" s="36">
        <v>340136043</v>
      </c>
      <c r="E13" s="36">
        <v>0</v>
      </c>
      <c r="F13" s="36">
        <v>0</v>
      </c>
      <c r="G13" s="36">
        <f>SUM(D13:E13)-F13</f>
        <v>340136043</v>
      </c>
      <c r="H13" s="36">
        <v>340136043</v>
      </c>
      <c r="I13" s="36">
        <v>0</v>
      </c>
      <c r="J13" s="38">
        <v>0</v>
      </c>
      <c r="K13" s="38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f t="shared" ref="T13:T21" si="6">SUM(H13:S13)</f>
        <v>340136043</v>
      </c>
      <c r="U13" s="36">
        <v>24191765</v>
      </c>
      <c r="V13" s="36">
        <v>24191765</v>
      </c>
      <c r="W13" s="38">
        <v>24191765</v>
      </c>
      <c r="X13" s="36">
        <v>30965460</v>
      </c>
      <c r="Y13" s="36">
        <v>25885188</v>
      </c>
      <c r="Z13" s="36">
        <v>25885188</v>
      </c>
      <c r="AA13" s="36">
        <v>0</v>
      </c>
      <c r="AB13" s="38">
        <v>0</v>
      </c>
      <c r="AC13" s="36">
        <v>0</v>
      </c>
      <c r="AD13" s="36">
        <v>0</v>
      </c>
      <c r="AE13" s="36">
        <v>0</v>
      </c>
      <c r="AF13" s="36">
        <v>0</v>
      </c>
      <c r="AG13" s="36">
        <f t="shared" ref="AG13:AG21" si="7">SUM(U13:AF13)</f>
        <v>155311131</v>
      </c>
      <c r="AH13" s="36">
        <v>24191765</v>
      </c>
      <c r="AI13" s="36">
        <v>24191765</v>
      </c>
      <c r="AJ13" s="38">
        <v>24191765</v>
      </c>
      <c r="AK13" s="38">
        <v>30965460</v>
      </c>
      <c r="AL13" s="36">
        <v>25885188</v>
      </c>
      <c r="AM13" s="36">
        <v>25885188</v>
      </c>
      <c r="AN13" s="36">
        <v>0</v>
      </c>
      <c r="AO13" s="36">
        <v>0</v>
      </c>
      <c r="AP13" s="36">
        <v>0</v>
      </c>
      <c r="AQ13" s="36">
        <v>0</v>
      </c>
      <c r="AR13" s="36">
        <v>0</v>
      </c>
      <c r="AS13" s="36">
        <v>0</v>
      </c>
      <c r="AT13" s="36">
        <f t="shared" ref="AT13:AT19" si="8">SUM(AH13:AS13)</f>
        <v>155311131</v>
      </c>
      <c r="AU13" s="36">
        <v>24191765</v>
      </c>
      <c r="AV13" s="36">
        <v>24191765</v>
      </c>
      <c r="AW13" s="38">
        <v>24191765</v>
      </c>
      <c r="AX13" s="38">
        <v>30965460</v>
      </c>
      <c r="AY13" s="36">
        <v>25885188</v>
      </c>
      <c r="AZ13" s="36">
        <v>25885188</v>
      </c>
      <c r="BA13" s="38">
        <v>0</v>
      </c>
      <c r="BB13" s="38">
        <v>0</v>
      </c>
      <c r="BC13" s="36">
        <v>0</v>
      </c>
      <c r="BD13" s="36">
        <v>0</v>
      </c>
      <c r="BE13" s="38">
        <v>0</v>
      </c>
      <c r="BF13" s="36">
        <v>0</v>
      </c>
      <c r="BG13" s="36">
        <f t="shared" ref="BG13:BG21" si="9">SUM(AU13:BF13)</f>
        <v>155311131</v>
      </c>
      <c r="BH13" s="24">
        <f t="shared" si="2"/>
        <v>0</v>
      </c>
    </row>
    <row r="14" spans="1:60" ht="21" customHeight="1" x14ac:dyDescent="0.2">
      <c r="A14" s="37" t="s">
        <v>83</v>
      </c>
      <c r="B14" s="35" t="s">
        <v>79</v>
      </c>
      <c r="C14" s="38" t="s">
        <v>84</v>
      </c>
      <c r="D14" s="36">
        <v>1242235985</v>
      </c>
      <c r="E14" s="36">
        <v>0</v>
      </c>
      <c r="F14" s="36">
        <v>0</v>
      </c>
      <c r="G14" s="36">
        <f t="shared" ref="G14:G21" si="10">SUM(D14:E14)-F14</f>
        <v>1242235985</v>
      </c>
      <c r="H14" s="36">
        <v>1242235985</v>
      </c>
      <c r="I14" s="36">
        <v>0</v>
      </c>
      <c r="J14" s="38">
        <v>0</v>
      </c>
      <c r="K14" s="38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f t="shared" si="6"/>
        <v>1242235985</v>
      </c>
      <c r="U14" s="36">
        <v>102293526</v>
      </c>
      <c r="V14" s="36">
        <v>107573144</v>
      </c>
      <c r="W14" s="38">
        <v>109846837</v>
      </c>
      <c r="X14" s="36">
        <v>140436757</v>
      </c>
      <c r="Y14" s="36">
        <v>119016142</v>
      </c>
      <c r="Z14" s="36">
        <v>114253737</v>
      </c>
      <c r="AA14" s="36">
        <v>0</v>
      </c>
      <c r="AB14" s="38">
        <v>0</v>
      </c>
      <c r="AC14" s="36">
        <v>0</v>
      </c>
      <c r="AD14" s="36">
        <v>0</v>
      </c>
      <c r="AE14" s="36">
        <v>0</v>
      </c>
      <c r="AF14" s="36">
        <v>0</v>
      </c>
      <c r="AG14" s="36">
        <f t="shared" si="7"/>
        <v>693420143</v>
      </c>
      <c r="AH14" s="36">
        <v>102293526</v>
      </c>
      <c r="AI14" s="36">
        <v>107573144</v>
      </c>
      <c r="AJ14" s="38">
        <v>109846837</v>
      </c>
      <c r="AK14" s="38">
        <v>140436757</v>
      </c>
      <c r="AL14" s="36">
        <v>119016142</v>
      </c>
      <c r="AM14" s="36">
        <v>114253737</v>
      </c>
      <c r="AN14" s="36">
        <v>0</v>
      </c>
      <c r="AO14" s="36">
        <v>0</v>
      </c>
      <c r="AP14" s="36">
        <v>0</v>
      </c>
      <c r="AQ14" s="36">
        <v>0</v>
      </c>
      <c r="AR14" s="36">
        <v>0</v>
      </c>
      <c r="AS14" s="36">
        <v>0</v>
      </c>
      <c r="AT14" s="36">
        <f t="shared" si="8"/>
        <v>693420143</v>
      </c>
      <c r="AU14" s="36">
        <v>102293526</v>
      </c>
      <c r="AV14" s="36">
        <v>107573144</v>
      </c>
      <c r="AW14" s="38">
        <v>109846837</v>
      </c>
      <c r="AX14" s="38">
        <v>140436757</v>
      </c>
      <c r="AY14" s="36">
        <v>119016142</v>
      </c>
      <c r="AZ14" s="36">
        <v>114253737</v>
      </c>
      <c r="BA14" s="38">
        <v>0</v>
      </c>
      <c r="BB14" s="38">
        <v>0</v>
      </c>
      <c r="BC14" s="36">
        <v>0</v>
      </c>
      <c r="BD14" s="36">
        <v>0</v>
      </c>
      <c r="BE14" s="38">
        <v>0</v>
      </c>
      <c r="BF14" s="36">
        <v>0</v>
      </c>
      <c r="BG14" s="36">
        <f t="shared" si="9"/>
        <v>693420143</v>
      </c>
      <c r="BH14" s="24">
        <f t="shared" si="2"/>
        <v>0</v>
      </c>
    </row>
    <row r="15" spans="1:60" s="7" customFormat="1" ht="21" customHeight="1" x14ac:dyDescent="0.2">
      <c r="A15" s="37" t="s">
        <v>85</v>
      </c>
      <c r="B15" s="35" t="s">
        <v>79</v>
      </c>
      <c r="C15" s="38" t="s">
        <v>86</v>
      </c>
      <c r="D15" s="36">
        <v>236616378</v>
      </c>
      <c r="E15" s="36">
        <v>0</v>
      </c>
      <c r="F15" s="36">
        <v>0</v>
      </c>
      <c r="G15" s="36">
        <f t="shared" si="10"/>
        <v>236616378</v>
      </c>
      <c r="H15" s="36">
        <v>236616378</v>
      </c>
      <c r="I15" s="36">
        <v>0</v>
      </c>
      <c r="J15" s="38">
        <v>0</v>
      </c>
      <c r="K15" s="38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f t="shared" si="6"/>
        <v>236616378</v>
      </c>
      <c r="U15" s="36">
        <v>14130655</v>
      </c>
      <c r="V15" s="36">
        <v>16069694</v>
      </c>
      <c r="W15" s="38">
        <v>16412654</v>
      </c>
      <c r="X15" s="36">
        <v>20414869</v>
      </c>
      <c r="Y15" s="36">
        <v>17266826</v>
      </c>
      <c r="Z15" s="36">
        <v>16379605</v>
      </c>
      <c r="AA15" s="36">
        <v>0</v>
      </c>
      <c r="AB15" s="38">
        <v>0</v>
      </c>
      <c r="AC15" s="36">
        <v>0</v>
      </c>
      <c r="AD15" s="36">
        <v>0</v>
      </c>
      <c r="AE15" s="36">
        <v>0</v>
      </c>
      <c r="AF15" s="36">
        <v>0</v>
      </c>
      <c r="AG15" s="36">
        <f t="shared" si="7"/>
        <v>100674303</v>
      </c>
      <c r="AH15" s="36">
        <v>14130655</v>
      </c>
      <c r="AI15" s="36">
        <v>16069694</v>
      </c>
      <c r="AJ15" s="38">
        <v>16333508</v>
      </c>
      <c r="AK15" s="38">
        <v>20414869</v>
      </c>
      <c r="AL15" s="36">
        <v>17261285</v>
      </c>
      <c r="AM15" s="36">
        <v>16464292</v>
      </c>
      <c r="AN15" s="36">
        <v>0</v>
      </c>
      <c r="AO15" s="36">
        <v>0</v>
      </c>
      <c r="AP15" s="36">
        <v>0</v>
      </c>
      <c r="AQ15" s="36">
        <v>0</v>
      </c>
      <c r="AR15" s="36">
        <v>0</v>
      </c>
      <c r="AS15" s="36">
        <v>0</v>
      </c>
      <c r="AT15" s="36">
        <f t="shared" si="8"/>
        <v>100674303</v>
      </c>
      <c r="AU15" s="36">
        <v>14130655</v>
      </c>
      <c r="AV15" s="36">
        <v>16069694</v>
      </c>
      <c r="AW15" s="38">
        <v>16333508</v>
      </c>
      <c r="AX15" s="38">
        <v>20414869</v>
      </c>
      <c r="AY15" s="36">
        <v>17261285</v>
      </c>
      <c r="AZ15" s="36">
        <v>16464292</v>
      </c>
      <c r="BA15" s="38">
        <v>0</v>
      </c>
      <c r="BB15" s="38">
        <v>0</v>
      </c>
      <c r="BC15" s="36">
        <v>0</v>
      </c>
      <c r="BD15" s="36">
        <v>0</v>
      </c>
      <c r="BE15" s="38">
        <v>0</v>
      </c>
      <c r="BF15" s="36">
        <v>0</v>
      </c>
      <c r="BG15" s="36">
        <f t="shared" si="9"/>
        <v>100674303</v>
      </c>
      <c r="BH15" s="24">
        <f t="shared" si="2"/>
        <v>0</v>
      </c>
    </row>
    <row r="16" spans="1:60" s="7" customFormat="1" ht="21" customHeight="1" x14ac:dyDescent="0.2">
      <c r="A16" s="39" t="s">
        <v>87</v>
      </c>
      <c r="B16" s="35" t="s">
        <v>79</v>
      </c>
      <c r="C16" s="40" t="s">
        <v>88</v>
      </c>
      <c r="D16" s="36">
        <v>428867180</v>
      </c>
      <c r="E16" s="36">
        <v>0</v>
      </c>
      <c r="F16" s="36">
        <v>0</v>
      </c>
      <c r="G16" s="36">
        <f t="shared" si="10"/>
        <v>428867180</v>
      </c>
      <c r="H16" s="36">
        <v>428867180</v>
      </c>
      <c r="I16" s="36">
        <v>0</v>
      </c>
      <c r="J16" s="40">
        <v>0</v>
      </c>
      <c r="K16" s="40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f t="shared" si="6"/>
        <v>428867180</v>
      </c>
      <c r="U16" s="36">
        <v>39905022</v>
      </c>
      <c r="V16" s="36">
        <v>45360200</v>
      </c>
      <c r="W16" s="38">
        <v>46240338</v>
      </c>
      <c r="X16" s="36">
        <v>45351897</v>
      </c>
      <c r="Y16" s="36">
        <v>45443233</v>
      </c>
      <c r="Z16" s="36">
        <v>43184772</v>
      </c>
      <c r="AA16" s="36">
        <v>0</v>
      </c>
      <c r="AB16" s="38">
        <v>0</v>
      </c>
      <c r="AC16" s="36">
        <v>0</v>
      </c>
      <c r="AD16" s="36">
        <v>0</v>
      </c>
      <c r="AE16" s="36">
        <v>0</v>
      </c>
      <c r="AF16" s="36">
        <v>0</v>
      </c>
      <c r="AG16" s="36">
        <f t="shared" si="7"/>
        <v>265485462</v>
      </c>
      <c r="AH16" s="36">
        <v>39905022</v>
      </c>
      <c r="AI16" s="36">
        <v>45360200</v>
      </c>
      <c r="AJ16" s="38">
        <v>46107488</v>
      </c>
      <c r="AK16" s="40">
        <v>45351897</v>
      </c>
      <c r="AL16" s="36">
        <v>45443233</v>
      </c>
      <c r="AM16" s="36">
        <v>43317622</v>
      </c>
      <c r="AN16" s="36">
        <v>0</v>
      </c>
      <c r="AO16" s="36">
        <v>0</v>
      </c>
      <c r="AP16" s="36">
        <v>0</v>
      </c>
      <c r="AQ16" s="36">
        <v>0</v>
      </c>
      <c r="AR16" s="36">
        <v>0</v>
      </c>
      <c r="AS16" s="36">
        <v>0</v>
      </c>
      <c r="AT16" s="36">
        <f t="shared" si="8"/>
        <v>265485462</v>
      </c>
      <c r="AU16" s="36">
        <v>39905022</v>
      </c>
      <c r="AV16" s="36">
        <v>45360200</v>
      </c>
      <c r="AW16" s="38">
        <v>46107488</v>
      </c>
      <c r="AX16" s="40">
        <v>45351897</v>
      </c>
      <c r="AY16" s="36">
        <v>45443233</v>
      </c>
      <c r="AZ16" s="36">
        <v>43317622</v>
      </c>
      <c r="BA16" s="38">
        <v>0</v>
      </c>
      <c r="BB16" s="40">
        <v>0</v>
      </c>
      <c r="BC16" s="36">
        <v>0</v>
      </c>
      <c r="BD16" s="36">
        <v>0</v>
      </c>
      <c r="BE16" s="40">
        <v>0</v>
      </c>
      <c r="BF16" s="36">
        <v>0</v>
      </c>
      <c r="BG16" s="36">
        <f t="shared" si="9"/>
        <v>265485462</v>
      </c>
      <c r="BH16" s="24">
        <f t="shared" si="2"/>
        <v>0</v>
      </c>
    </row>
    <row r="17" spans="1:60" ht="21" customHeight="1" x14ac:dyDescent="0.2">
      <c r="A17" s="37" t="s">
        <v>89</v>
      </c>
      <c r="B17" s="35" t="s">
        <v>79</v>
      </c>
      <c r="C17" s="38" t="s">
        <v>90</v>
      </c>
      <c r="D17" s="36">
        <v>3800650572</v>
      </c>
      <c r="E17" s="36">
        <v>0</v>
      </c>
      <c r="F17" s="36">
        <v>0</v>
      </c>
      <c r="G17" s="36">
        <f t="shared" si="10"/>
        <v>3800650572</v>
      </c>
      <c r="H17" s="36">
        <v>3800650572</v>
      </c>
      <c r="I17" s="36">
        <v>0</v>
      </c>
      <c r="J17" s="38">
        <v>0</v>
      </c>
      <c r="K17" s="38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f t="shared" si="6"/>
        <v>3800650572</v>
      </c>
      <c r="U17" s="36">
        <v>11435418</v>
      </c>
      <c r="V17" s="36">
        <v>6287226</v>
      </c>
      <c r="W17" s="38">
        <v>10777036</v>
      </c>
      <c r="X17" s="36">
        <v>12478274</v>
      </c>
      <c r="Y17" s="36">
        <v>7794538</v>
      </c>
      <c r="Z17" s="36">
        <v>13628696</v>
      </c>
      <c r="AA17" s="36">
        <v>0</v>
      </c>
      <c r="AB17" s="38">
        <v>0</v>
      </c>
      <c r="AC17" s="36">
        <v>0</v>
      </c>
      <c r="AD17" s="36">
        <v>0</v>
      </c>
      <c r="AE17" s="36">
        <v>0</v>
      </c>
      <c r="AF17" s="36">
        <v>0</v>
      </c>
      <c r="AG17" s="36">
        <f t="shared" si="7"/>
        <v>62401188</v>
      </c>
      <c r="AH17" s="36">
        <v>11435418</v>
      </c>
      <c r="AI17" s="36">
        <v>6287226</v>
      </c>
      <c r="AJ17" s="38">
        <v>10777036</v>
      </c>
      <c r="AK17" s="38">
        <v>12478274</v>
      </c>
      <c r="AL17" s="36">
        <v>7794538</v>
      </c>
      <c r="AM17" s="36">
        <v>13628696</v>
      </c>
      <c r="AN17" s="36">
        <v>0</v>
      </c>
      <c r="AO17" s="36">
        <v>0</v>
      </c>
      <c r="AP17" s="36">
        <v>0</v>
      </c>
      <c r="AQ17" s="36">
        <v>0</v>
      </c>
      <c r="AR17" s="36">
        <v>0</v>
      </c>
      <c r="AS17" s="36">
        <v>0</v>
      </c>
      <c r="AT17" s="36">
        <f>SUM(AH17:AS17)</f>
        <v>62401188</v>
      </c>
      <c r="AU17" s="36">
        <v>11435418</v>
      </c>
      <c r="AV17" s="36">
        <v>6287226</v>
      </c>
      <c r="AW17" s="38">
        <v>10777036</v>
      </c>
      <c r="AX17" s="38">
        <v>12478274</v>
      </c>
      <c r="AY17" s="36">
        <v>7794538</v>
      </c>
      <c r="AZ17" s="36">
        <v>13628696</v>
      </c>
      <c r="BA17" s="38">
        <v>0</v>
      </c>
      <c r="BB17" s="38">
        <v>0</v>
      </c>
      <c r="BC17" s="36">
        <v>0</v>
      </c>
      <c r="BD17" s="36">
        <v>0</v>
      </c>
      <c r="BE17" s="38">
        <v>0</v>
      </c>
      <c r="BF17" s="36">
        <v>0</v>
      </c>
      <c r="BG17" s="36">
        <f t="shared" si="9"/>
        <v>62401188</v>
      </c>
      <c r="BH17" s="24">
        <f t="shared" si="2"/>
        <v>0</v>
      </c>
    </row>
    <row r="18" spans="1:60" s="7" customFormat="1" ht="21" customHeight="1" x14ac:dyDescent="0.2">
      <c r="A18" s="37" t="s">
        <v>91</v>
      </c>
      <c r="B18" s="35" t="s">
        <v>79</v>
      </c>
      <c r="C18" s="38" t="s">
        <v>92</v>
      </c>
      <c r="D18" s="36">
        <v>2647145730</v>
      </c>
      <c r="E18" s="36">
        <v>0</v>
      </c>
      <c r="F18" s="36">
        <v>0</v>
      </c>
      <c r="G18" s="36">
        <f t="shared" si="10"/>
        <v>2647145730</v>
      </c>
      <c r="H18" s="36">
        <v>2647145730</v>
      </c>
      <c r="I18" s="36">
        <v>0</v>
      </c>
      <c r="J18" s="38">
        <v>0</v>
      </c>
      <c r="K18" s="38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f t="shared" si="6"/>
        <v>2647145730</v>
      </c>
      <c r="U18" s="36">
        <v>205594903</v>
      </c>
      <c r="V18" s="36">
        <v>97422078</v>
      </c>
      <c r="W18" s="38">
        <v>68260971</v>
      </c>
      <c r="X18" s="36">
        <v>141573061</v>
      </c>
      <c r="Y18" s="36">
        <v>136579562</v>
      </c>
      <c r="Z18" s="36">
        <v>294773336</v>
      </c>
      <c r="AA18" s="36">
        <v>0</v>
      </c>
      <c r="AB18" s="38">
        <v>0</v>
      </c>
      <c r="AC18" s="36">
        <v>0</v>
      </c>
      <c r="AD18" s="36">
        <v>0</v>
      </c>
      <c r="AE18" s="36">
        <v>0</v>
      </c>
      <c r="AF18" s="36">
        <v>0</v>
      </c>
      <c r="AG18" s="36">
        <f t="shared" si="7"/>
        <v>944203911</v>
      </c>
      <c r="AH18" s="36">
        <v>205594903</v>
      </c>
      <c r="AI18" s="36">
        <v>97422078</v>
      </c>
      <c r="AJ18" s="38">
        <v>68260971</v>
      </c>
      <c r="AK18" s="38">
        <v>141573061</v>
      </c>
      <c r="AL18" s="36">
        <v>135672761</v>
      </c>
      <c r="AM18" s="36">
        <v>294773336</v>
      </c>
      <c r="AN18" s="36">
        <v>0</v>
      </c>
      <c r="AO18" s="36">
        <v>0</v>
      </c>
      <c r="AP18" s="36">
        <v>0</v>
      </c>
      <c r="AQ18" s="36">
        <v>0</v>
      </c>
      <c r="AR18" s="36">
        <v>0</v>
      </c>
      <c r="AS18" s="36">
        <v>0</v>
      </c>
      <c r="AT18" s="36">
        <f t="shared" si="8"/>
        <v>943297110</v>
      </c>
      <c r="AU18" s="36">
        <v>205594903</v>
      </c>
      <c r="AV18" s="36">
        <v>97422078</v>
      </c>
      <c r="AW18" s="38">
        <v>68260971</v>
      </c>
      <c r="AX18" s="38">
        <v>141573061</v>
      </c>
      <c r="AY18" s="36">
        <v>135672761</v>
      </c>
      <c r="AZ18" s="36">
        <v>294773336</v>
      </c>
      <c r="BA18" s="38">
        <v>0</v>
      </c>
      <c r="BB18" s="38">
        <v>0</v>
      </c>
      <c r="BC18" s="36">
        <v>0</v>
      </c>
      <c r="BD18" s="36">
        <v>0</v>
      </c>
      <c r="BE18" s="38">
        <v>0</v>
      </c>
      <c r="BF18" s="36">
        <v>0</v>
      </c>
      <c r="BG18" s="36">
        <f t="shared" si="9"/>
        <v>943297110</v>
      </c>
      <c r="BH18" s="24">
        <f t="shared" si="2"/>
        <v>0</v>
      </c>
    </row>
    <row r="19" spans="1:60" ht="21" customHeight="1" x14ac:dyDescent="0.2">
      <c r="A19" s="37" t="s">
        <v>93</v>
      </c>
      <c r="B19" s="35" t="s">
        <v>79</v>
      </c>
      <c r="C19" s="38" t="s">
        <v>94</v>
      </c>
      <c r="D19" s="36">
        <v>207039331</v>
      </c>
      <c r="E19" s="36">
        <v>0</v>
      </c>
      <c r="F19" s="36">
        <v>0</v>
      </c>
      <c r="G19" s="36">
        <f t="shared" si="10"/>
        <v>207039331</v>
      </c>
      <c r="H19" s="36">
        <v>207039331</v>
      </c>
      <c r="I19" s="36">
        <v>-872408</v>
      </c>
      <c r="J19" s="38">
        <v>872408</v>
      </c>
      <c r="K19" s="38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f t="shared" si="6"/>
        <v>207039331</v>
      </c>
      <c r="U19" s="36">
        <v>144264</v>
      </c>
      <c r="V19" s="36">
        <v>10302258</v>
      </c>
      <c r="W19" s="38">
        <v>12105299</v>
      </c>
      <c r="X19" s="36">
        <v>14063567</v>
      </c>
      <c r="Y19" s="36">
        <v>11399756</v>
      </c>
      <c r="Z19" s="36">
        <v>12717071</v>
      </c>
      <c r="AA19" s="36">
        <v>0</v>
      </c>
      <c r="AB19" s="38">
        <v>0</v>
      </c>
      <c r="AC19" s="36">
        <v>0</v>
      </c>
      <c r="AD19" s="36">
        <v>0</v>
      </c>
      <c r="AE19" s="36">
        <v>0</v>
      </c>
      <c r="AF19" s="36">
        <v>0</v>
      </c>
      <c r="AG19" s="36">
        <f t="shared" si="7"/>
        <v>60732215</v>
      </c>
      <c r="AH19" s="36">
        <v>144264</v>
      </c>
      <c r="AI19" s="36">
        <v>10302258</v>
      </c>
      <c r="AJ19" s="38">
        <v>12105299</v>
      </c>
      <c r="AK19" s="38">
        <v>14063567</v>
      </c>
      <c r="AL19" s="36">
        <v>11399756</v>
      </c>
      <c r="AM19" s="36">
        <v>12717071</v>
      </c>
      <c r="AN19" s="36">
        <v>0</v>
      </c>
      <c r="AO19" s="36">
        <v>0</v>
      </c>
      <c r="AP19" s="36">
        <v>0</v>
      </c>
      <c r="AQ19" s="36">
        <v>0</v>
      </c>
      <c r="AR19" s="36">
        <v>0</v>
      </c>
      <c r="AS19" s="36">
        <v>0</v>
      </c>
      <c r="AT19" s="36">
        <f t="shared" si="8"/>
        <v>60732215</v>
      </c>
      <c r="AU19" s="36">
        <v>144264</v>
      </c>
      <c r="AV19" s="36">
        <v>10302258</v>
      </c>
      <c r="AW19" s="38">
        <v>12105299</v>
      </c>
      <c r="AX19" s="38">
        <v>14063567</v>
      </c>
      <c r="AY19" s="36">
        <v>11399756</v>
      </c>
      <c r="AZ19" s="36">
        <v>12717071</v>
      </c>
      <c r="BA19" s="38">
        <v>0</v>
      </c>
      <c r="BB19" s="38">
        <v>0</v>
      </c>
      <c r="BC19" s="36">
        <v>0</v>
      </c>
      <c r="BD19" s="36">
        <v>0</v>
      </c>
      <c r="BE19" s="38">
        <v>0</v>
      </c>
      <c r="BF19" s="36">
        <v>0</v>
      </c>
      <c r="BG19" s="36">
        <f t="shared" si="9"/>
        <v>60732215</v>
      </c>
      <c r="BH19" s="24">
        <f t="shared" si="2"/>
        <v>0</v>
      </c>
    </row>
    <row r="20" spans="1:60" ht="21" customHeight="1" x14ac:dyDescent="0.2">
      <c r="A20" s="37" t="s">
        <v>95</v>
      </c>
      <c r="B20" s="35" t="s">
        <v>79</v>
      </c>
      <c r="C20" s="38" t="s">
        <v>96</v>
      </c>
      <c r="D20" s="36">
        <v>8000591280</v>
      </c>
      <c r="E20" s="36">
        <v>0</v>
      </c>
      <c r="F20" s="36">
        <v>0</v>
      </c>
      <c r="G20" s="36">
        <f t="shared" si="10"/>
        <v>8000591280</v>
      </c>
      <c r="H20" s="36">
        <v>8000591280</v>
      </c>
      <c r="I20" s="36">
        <v>0</v>
      </c>
      <c r="J20" s="38">
        <v>0</v>
      </c>
      <c r="K20" s="38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f t="shared" si="6"/>
        <v>8000591280</v>
      </c>
      <c r="U20" s="36">
        <v>1589824</v>
      </c>
      <c r="V20" s="36">
        <v>2316611</v>
      </c>
      <c r="W20" s="38">
        <v>6862222</v>
      </c>
      <c r="X20" s="36">
        <v>8778344</v>
      </c>
      <c r="Y20" s="36">
        <v>4667660</v>
      </c>
      <c r="Z20" s="36">
        <v>14317498</v>
      </c>
      <c r="AA20" s="36">
        <v>0</v>
      </c>
      <c r="AB20" s="38">
        <v>0</v>
      </c>
      <c r="AC20" s="36">
        <v>0</v>
      </c>
      <c r="AD20" s="36">
        <v>0</v>
      </c>
      <c r="AE20" s="36">
        <v>0</v>
      </c>
      <c r="AF20" s="36">
        <v>0</v>
      </c>
      <c r="AG20" s="36">
        <f t="shared" si="7"/>
        <v>38532159</v>
      </c>
      <c r="AH20" s="36">
        <v>1589824</v>
      </c>
      <c r="AI20" s="36">
        <v>2316611</v>
      </c>
      <c r="AJ20" s="38">
        <v>6862222</v>
      </c>
      <c r="AK20" s="38">
        <v>8778344</v>
      </c>
      <c r="AL20" s="36">
        <v>4667660</v>
      </c>
      <c r="AM20" s="36">
        <v>14317498</v>
      </c>
      <c r="AN20" s="36">
        <v>0</v>
      </c>
      <c r="AO20" s="36">
        <v>0</v>
      </c>
      <c r="AP20" s="36">
        <v>0</v>
      </c>
      <c r="AQ20" s="36">
        <v>0</v>
      </c>
      <c r="AR20" s="36">
        <v>0</v>
      </c>
      <c r="AS20" s="36">
        <v>0</v>
      </c>
      <c r="AT20" s="36">
        <f>SUM(AH20:AS20)</f>
        <v>38532159</v>
      </c>
      <c r="AU20" s="36">
        <v>1589824</v>
      </c>
      <c r="AV20" s="36">
        <v>2316611</v>
      </c>
      <c r="AW20" s="38">
        <v>6862222</v>
      </c>
      <c r="AX20" s="38">
        <v>8778344</v>
      </c>
      <c r="AY20" s="36">
        <v>4667660</v>
      </c>
      <c r="AZ20" s="36">
        <v>14317498</v>
      </c>
      <c r="BA20" s="38">
        <v>0</v>
      </c>
      <c r="BB20" s="38">
        <v>0</v>
      </c>
      <c r="BC20" s="36">
        <v>0</v>
      </c>
      <c r="BD20" s="36">
        <v>0</v>
      </c>
      <c r="BE20" s="38">
        <v>0</v>
      </c>
      <c r="BF20" s="36">
        <v>0</v>
      </c>
      <c r="BG20" s="36">
        <f t="shared" si="9"/>
        <v>38532159</v>
      </c>
      <c r="BH20" s="24">
        <f t="shared" si="2"/>
        <v>0</v>
      </c>
    </row>
    <row r="21" spans="1:60" ht="21" customHeight="1" x14ac:dyDescent="0.2">
      <c r="A21" s="37" t="s">
        <v>97</v>
      </c>
      <c r="B21" s="35" t="s">
        <v>79</v>
      </c>
      <c r="C21" s="38" t="s">
        <v>98</v>
      </c>
      <c r="D21" s="36">
        <v>3874593190</v>
      </c>
      <c r="E21" s="36">
        <v>0</v>
      </c>
      <c r="F21" s="36">
        <v>0</v>
      </c>
      <c r="G21" s="36">
        <f t="shared" si="10"/>
        <v>3874593190</v>
      </c>
      <c r="H21" s="36">
        <v>3874593190</v>
      </c>
      <c r="I21" s="36">
        <v>0</v>
      </c>
      <c r="J21" s="38">
        <v>0</v>
      </c>
      <c r="K21" s="38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f t="shared" si="6"/>
        <v>3874593190</v>
      </c>
      <c r="U21" s="36">
        <v>69242496</v>
      </c>
      <c r="V21" s="36">
        <v>84943831</v>
      </c>
      <c r="W21" s="38">
        <v>102385793</v>
      </c>
      <c r="X21" s="36">
        <v>238374218</v>
      </c>
      <c r="Y21" s="36">
        <v>611536143</v>
      </c>
      <c r="Z21" s="36">
        <v>216096603</v>
      </c>
      <c r="AA21" s="36">
        <v>0</v>
      </c>
      <c r="AB21" s="38">
        <v>0</v>
      </c>
      <c r="AC21" s="36">
        <v>0</v>
      </c>
      <c r="AD21" s="36">
        <v>0</v>
      </c>
      <c r="AE21" s="36">
        <v>0</v>
      </c>
      <c r="AF21" s="36">
        <v>0</v>
      </c>
      <c r="AG21" s="36">
        <f t="shared" si="7"/>
        <v>1322579084</v>
      </c>
      <c r="AH21" s="36">
        <v>69242496</v>
      </c>
      <c r="AI21" s="36">
        <v>84943831</v>
      </c>
      <c r="AJ21" s="38">
        <v>102385793</v>
      </c>
      <c r="AK21" s="38">
        <v>238374218</v>
      </c>
      <c r="AL21" s="36">
        <v>611529461</v>
      </c>
      <c r="AM21" s="36">
        <v>216103285</v>
      </c>
      <c r="AN21" s="36">
        <v>0</v>
      </c>
      <c r="AO21" s="36">
        <v>0</v>
      </c>
      <c r="AP21" s="36">
        <v>0</v>
      </c>
      <c r="AQ21" s="36">
        <v>0</v>
      </c>
      <c r="AR21" s="36">
        <v>0</v>
      </c>
      <c r="AS21" s="36">
        <v>0</v>
      </c>
      <c r="AT21" s="36">
        <f>SUM(AH21:AS21)</f>
        <v>1322579084</v>
      </c>
      <c r="AU21" s="36">
        <v>69242496</v>
      </c>
      <c r="AV21" s="36">
        <v>84943831</v>
      </c>
      <c r="AW21" s="38">
        <v>102385793</v>
      </c>
      <c r="AX21" s="38">
        <v>238374218</v>
      </c>
      <c r="AY21" s="36">
        <v>611529461</v>
      </c>
      <c r="AZ21" s="36">
        <v>216103285</v>
      </c>
      <c r="BA21" s="38">
        <v>0</v>
      </c>
      <c r="BB21" s="38">
        <v>0</v>
      </c>
      <c r="BC21" s="36">
        <v>0</v>
      </c>
      <c r="BD21" s="36">
        <v>0</v>
      </c>
      <c r="BE21" s="38">
        <v>0</v>
      </c>
      <c r="BF21" s="36">
        <v>0</v>
      </c>
      <c r="BG21" s="36">
        <f t="shared" si="9"/>
        <v>1322579084</v>
      </c>
      <c r="BH21" s="24">
        <f>AT21-BG21</f>
        <v>0</v>
      </c>
    </row>
    <row r="22" spans="1:60" ht="21" customHeight="1" x14ac:dyDescent="0.2">
      <c r="A22" s="29" t="s">
        <v>99</v>
      </c>
      <c r="B22" s="41"/>
      <c r="C22" s="29" t="s">
        <v>100</v>
      </c>
      <c r="D22" s="29">
        <f>SUM(D23:D31)</f>
        <v>35943000000</v>
      </c>
      <c r="E22" s="29">
        <f>SUM(E23:E31)</f>
        <v>0</v>
      </c>
      <c r="F22" s="29">
        <f>SUM(F23:F31)</f>
        <v>0</v>
      </c>
      <c r="G22" s="29">
        <f>SUM(G23:G31)</f>
        <v>35943000000</v>
      </c>
      <c r="H22" s="29">
        <f>SUM(H23:H31)</f>
        <v>35943000000</v>
      </c>
      <c r="I22" s="29">
        <f t="shared" ref="I22:S22" si="11">SUM(I23:I31)</f>
        <v>0</v>
      </c>
      <c r="J22" s="29">
        <f t="shared" si="11"/>
        <v>0</v>
      </c>
      <c r="K22" s="29">
        <f t="shared" si="11"/>
        <v>0</v>
      </c>
      <c r="L22" s="29">
        <f t="shared" si="11"/>
        <v>0</v>
      </c>
      <c r="M22" s="29">
        <f>SUM(M23:M31)</f>
        <v>0</v>
      </c>
      <c r="N22" s="29">
        <f t="shared" si="11"/>
        <v>0</v>
      </c>
      <c r="O22" s="29">
        <f t="shared" si="11"/>
        <v>0</v>
      </c>
      <c r="P22" s="29">
        <f t="shared" si="11"/>
        <v>0</v>
      </c>
      <c r="Q22" s="29">
        <f t="shared" si="11"/>
        <v>0</v>
      </c>
      <c r="R22" s="29">
        <f t="shared" si="11"/>
        <v>0</v>
      </c>
      <c r="S22" s="29">
        <f t="shared" si="11"/>
        <v>0</v>
      </c>
      <c r="T22" s="29">
        <f>SUM(T23:T31)</f>
        <v>35943000000</v>
      </c>
      <c r="U22" s="29">
        <f>SUM(U23:U31)</f>
        <v>2117558800</v>
      </c>
      <c r="V22" s="29">
        <f>SUM(V23:V31)</f>
        <v>2494391902</v>
      </c>
      <c r="W22" s="29">
        <f t="shared" ref="W22:AF22" si="12">SUM(W23:W31)</f>
        <v>2910962250</v>
      </c>
      <c r="X22" s="29">
        <f t="shared" si="12"/>
        <v>2472998300</v>
      </c>
      <c r="Y22" s="29">
        <f t="shared" si="12"/>
        <v>3205950087</v>
      </c>
      <c r="Z22" s="29">
        <f>SUM(Z23:Z31)</f>
        <v>3105474739</v>
      </c>
      <c r="AA22" s="29">
        <f t="shared" si="12"/>
        <v>0</v>
      </c>
      <c r="AB22" s="29">
        <f t="shared" si="12"/>
        <v>0</v>
      </c>
      <c r="AC22" s="29">
        <f t="shared" si="12"/>
        <v>0</v>
      </c>
      <c r="AD22" s="29">
        <f t="shared" si="12"/>
        <v>0</v>
      </c>
      <c r="AE22" s="29">
        <f t="shared" si="12"/>
        <v>0</v>
      </c>
      <c r="AF22" s="29">
        <f t="shared" si="12"/>
        <v>0</v>
      </c>
      <c r="AG22" s="29">
        <f>SUM(AG23:AG31)</f>
        <v>16307336078</v>
      </c>
      <c r="AH22" s="29">
        <f>SUM(AH23:AH31)</f>
        <v>2117558800</v>
      </c>
      <c r="AI22" s="29">
        <f t="shared" ref="AI22:AL22" si="13">SUM(AI23:AI31)</f>
        <v>2494391902</v>
      </c>
      <c r="AJ22" s="29">
        <f t="shared" si="13"/>
        <v>2505596102</v>
      </c>
      <c r="AK22" s="29">
        <f t="shared" si="13"/>
        <v>2878364448</v>
      </c>
      <c r="AL22" s="29">
        <f t="shared" si="13"/>
        <v>3130276834</v>
      </c>
      <c r="AM22" s="29">
        <f>SUM(AM23:AM31)</f>
        <v>3181147992</v>
      </c>
      <c r="AN22" s="29">
        <f t="shared" ref="AN22:AQ22" si="14">SUM(AN23:AN31)</f>
        <v>0</v>
      </c>
      <c r="AO22" s="29">
        <f t="shared" si="14"/>
        <v>0</v>
      </c>
      <c r="AP22" s="29">
        <f t="shared" si="14"/>
        <v>0</v>
      </c>
      <c r="AQ22" s="29">
        <f t="shared" si="14"/>
        <v>0</v>
      </c>
      <c r="AR22" s="29">
        <f>SUM(AR23:AR31)</f>
        <v>0</v>
      </c>
      <c r="AS22" s="29">
        <f>SUM(AS23:AS31)</f>
        <v>0</v>
      </c>
      <c r="AT22" s="29">
        <f>SUM(AT23:AT31)</f>
        <v>16307336078</v>
      </c>
      <c r="AU22" s="29">
        <f>SUM(AU23:AU31)</f>
        <v>2117558800</v>
      </c>
      <c r="AV22" s="29">
        <f t="shared" ref="AV22:BF22" si="15">SUM(AV23:AV31)</f>
        <v>2494391902</v>
      </c>
      <c r="AW22" s="29">
        <f t="shared" si="15"/>
        <v>2505596102</v>
      </c>
      <c r="AX22" s="29">
        <f t="shared" si="15"/>
        <v>2878364448</v>
      </c>
      <c r="AY22" s="29">
        <f>SUM(AY23:AY31)</f>
        <v>3130276834</v>
      </c>
      <c r="AZ22" s="29">
        <f>SUM(AZ23:AZ31)</f>
        <v>3181147992</v>
      </c>
      <c r="BA22" s="29">
        <f t="shared" si="15"/>
        <v>0</v>
      </c>
      <c r="BB22" s="29">
        <f t="shared" si="15"/>
        <v>0</v>
      </c>
      <c r="BC22" s="29">
        <f t="shared" si="15"/>
        <v>0</v>
      </c>
      <c r="BD22" s="29">
        <f t="shared" si="15"/>
        <v>0</v>
      </c>
      <c r="BE22" s="29">
        <f t="shared" si="15"/>
        <v>0</v>
      </c>
      <c r="BF22" s="29">
        <f t="shared" si="15"/>
        <v>0</v>
      </c>
      <c r="BG22" s="29">
        <f>SUM(BG23:BG31)</f>
        <v>16307336078</v>
      </c>
      <c r="BH22" s="24">
        <f t="shared" si="2"/>
        <v>0</v>
      </c>
    </row>
    <row r="23" spans="1:60" ht="21" customHeight="1" x14ac:dyDescent="0.2">
      <c r="A23" s="37" t="s">
        <v>101</v>
      </c>
      <c r="B23" s="42" t="s">
        <v>79</v>
      </c>
      <c r="C23" s="38" t="s">
        <v>102</v>
      </c>
      <c r="D23" s="38">
        <v>10427380004</v>
      </c>
      <c r="E23" s="36">
        <v>0</v>
      </c>
      <c r="F23" s="36">
        <v>0</v>
      </c>
      <c r="G23" s="38">
        <f>SUM(D23:E23)-F23</f>
        <v>10427380004</v>
      </c>
      <c r="H23" s="38">
        <v>10427380004</v>
      </c>
      <c r="I23" s="38">
        <v>0</v>
      </c>
      <c r="J23" s="38">
        <v>0</v>
      </c>
      <c r="K23" s="38">
        <v>0</v>
      </c>
      <c r="L23" s="38">
        <v>0</v>
      </c>
      <c r="M23" s="36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f>SUM(H23:S23)</f>
        <v>10427380004</v>
      </c>
      <c r="U23" s="38">
        <v>786512500</v>
      </c>
      <c r="V23" s="38">
        <v>780976700</v>
      </c>
      <c r="W23" s="38">
        <v>776662200</v>
      </c>
      <c r="X23" s="38">
        <v>829290800</v>
      </c>
      <c r="Y23" s="38">
        <v>836908100</v>
      </c>
      <c r="Z23" s="36">
        <v>1030713503</v>
      </c>
      <c r="AA23" s="38">
        <v>0</v>
      </c>
      <c r="AB23" s="38">
        <v>0</v>
      </c>
      <c r="AC23" s="38">
        <v>0</v>
      </c>
      <c r="AD23" s="38">
        <v>0</v>
      </c>
      <c r="AE23" s="38">
        <v>0</v>
      </c>
      <c r="AF23" s="38">
        <v>0</v>
      </c>
      <c r="AG23" s="38">
        <f t="shared" ref="AG23:AG31" si="16">SUM(U23:AF23)</f>
        <v>5041063803</v>
      </c>
      <c r="AH23" s="38">
        <v>786512500</v>
      </c>
      <c r="AI23" s="38">
        <v>780976700</v>
      </c>
      <c r="AJ23" s="38">
        <v>776662200</v>
      </c>
      <c r="AK23" s="38">
        <v>829290800</v>
      </c>
      <c r="AL23" s="38">
        <v>836667303</v>
      </c>
      <c r="AM23" s="38">
        <v>1030954300</v>
      </c>
      <c r="AN23" s="38">
        <v>0</v>
      </c>
      <c r="AO23" s="38">
        <v>0</v>
      </c>
      <c r="AP23" s="38">
        <v>0</v>
      </c>
      <c r="AQ23" s="38">
        <v>0</v>
      </c>
      <c r="AR23" s="38">
        <v>0</v>
      </c>
      <c r="AS23" s="38">
        <v>0</v>
      </c>
      <c r="AT23" s="38">
        <f>SUM(AH23:AS23)</f>
        <v>5041063803</v>
      </c>
      <c r="AU23" s="38">
        <v>786512500</v>
      </c>
      <c r="AV23" s="38">
        <v>780976700</v>
      </c>
      <c r="AW23" s="38">
        <v>776662200</v>
      </c>
      <c r="AX23" s="38">
        <v>829290800</v>
      </c>
      <c r="AY23" s="38">
        <v>836667303</v>
      </c>
      <c r="AZ23" s="36">
        <v>1030954300</v>
      </c>
      <c r="BA23" s="38">
        <v>0</v>
      </c>
      <c r="BB23" s="38">
        <v>0</v>
      </c>
      <c r="BC23" s="38">
        <v>0</v>
      </c>
      <c r="BD23" s="38">
        <v>0</v>
      </c>
      <c r="BE23" s="38">
        <v>0</v>
      </c>
      <c r="BF23" s="38">
        <v>0</v>
      </c>
      <c r="BG23" s="38">
        <f t="shared" ref="BG23:BG31" si="17">SUM(AU23:BF23)</f>
        <v>5041063803</v>
      </c>
      <c r="BH23" s="24">
        <f t="shared" si="2"/>
        <v>0</v>
      </c>
    </row>
    <row r="24" spans="1:60" ht="21" customHeight="1" x14ac:dyDescent="0.2">
      <c r="A24" s="37" t="s">
        <v>103</v>
      </c>
      <c r="B24" s="42" t="s">
        <v>79</v>
      </c>
      <c r="C24" s="38" t="s">
        <v>104</v>
      </c>
      <c r="D24" s="38">
        <v>7650126363</v>
      </c>
      <c r="E24" s="36">
        <v>0</v>
      </c>
      <c r="F24" s="36">
        <v>0</v>
      </c>
      <c r="G24" s="38">
        <f t="shared" ref="G24:G31" si="18">SUM(D24:E24)-F24</f>
        <v>7650126363</v>
      </c>
      <c r="H24" s="38">
        <v>7650126363</v>
      </c>
      <c r="I24" s="38">
        <v>0</v>
      </c>
      <c r="J24" s="38">
        <v>0</v>
      </c>
      <c r="K24" s="38">
        <v>0</v>
      </c>
      <c r="L24" s="38">
        <v>0</v>
      </c>
      <c r="M24" s="36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f t="shared" ref="T24:T31" si="19">SUM(H24:S24)</f>
        <v>7650126363</v>
      </c>
      <c r="U24" s="38">
        <v>558499600</v>
      </c>
      <c r="V24" s="38">
        <v>554672300</v>
      </c>
      <c r="W24" s="38">
        <v>551513200</v>
      </c>
      <c r="X24" s="38">
        <v>588887000</v>
      </c>
      <c r="Y24" s="38">
        <v>594304400</v>
      </c>
      <c r="Z24" s="36">
        <v>732086436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  <c r="AG24" s="38">
        <f t="shared" si="16"/>
        <v>3579962936</v>
      </c>
      <c r="AH24" s="38">
        <v>558499600</v>
      </c>
      <c r="AI24" s="38">
        <v>554672300</v>
      </c>
      <c r="AJ24" s="38">
        <v>551513200</v>
      </c>
      <c r="AK24" s="38">
        <v>588887000</v>
      </c>
      <c r="AL24" s="38">
        <v>594133836</v>
      </c>
      <c r="AM24" s="38">
        <v>732257000</v>
      </c>
      <c r="AN24" s="38">
        <v>0</v>
      </c>
      <c r="AO24" s="38">
        <v>0</v>
      </c>
      <c r="AP24" s="38">
        <v>0</v>
      </c>
      <c r="AQ24" s="38">
        <v>0</v>
      </c>
      <c r="AR24" s="38">
        <v>0</v>
      </c>
      <c r="AS24" s="38">
        <v>0</v>
      </c>
      <c r="AT24" s="38">
        <f>SUM(AH24:AS24)</f>
        <v>3579962936</v>
      </c>
      <c r="AU24" s="38">
        <v>558499600</v>
      </c>
      <c r="AV24" s="38">
        <v>554672300</v>
      </c>
      <c r="AW24" s="38">
        <v>551513200</v>
      </c>
      <c r="AX24" s="38">
        <v>588887000</v>
      </c>
      <c r="AY24" s="38">
        <v>594133836</v>
      </c>
      <c r="AZ24" s="36">
        <v>732257000</v>
      </c>
      <c r="BA24" s="38">
        <v>0</v>
      </c>
      <c r="BB24" s="38">
        <v>0</v>
      </c>
      <c r="BC24" s="38">
        <v>0</v>
      </c>
      <c r="BD24" s="38">
        <v>0</v>
      </c>
      <c r="BE24" s="38">
        <v>0</v>
      </c>
      <c r="BF24" s="38">
        <v>0</v>
      </c>
      <c r="BG24" s="38">
        <f t="shared" si="17"/>
        <v>3579962936</v>
      </c>
      <c r="BH24" s="24">
        <f t="shared" si="2"/>
        <v>0</v>
      </c>
    </row>
    <row r="25" spans="1:60" ht="21" customHeight="1" x14ac:dyDescent="0.2">
      <c r="A25" s="37" t="s">
        <v>105</v>
      </c>
      <c r="B25" s="42" t="s">
        <v>79</v>
      </c>
      <c r="C25" s="38" t="s">
        <v>106</v>
      </c>
      <c r="D25" s="38">
        <v>8500000000</v>
      </c>
      <c r="E25" s="36">
        <v>0</v>
      </c>
      <c r="F25" s="36">
        <v>0</v>
      </c>
      <c r="G25" s="38">
        <f t="shared" si="18"/>
        <v>8500000000</v>
      </c>
      <c r="H25" s="38">
        <v>8500000000</v>
      </c>
      <c r="I25" s="38">
        <v>0</v>
      </c>
      <c r="J25" s="38">
        <v>0</v>
      </c>
      <c r="K25" s="38">
        <v>0</v>
      </c>
      <c r="L25" s="38">
        <v>0</v>
      </c>
      <c r="M25" s="36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f t="shared" si="19"/>
        <v>8500000000</v>
      </c>
      <c r="U25" s="38">
        <v>190000000</v>
      </c>
      <c r="V25" s="38">
        <v>505934002</v>
      </c>
      <c r="W25" s="38">
        <v>929772450</v>
      </c>
      <c r="X25" s="38">
        <v>337000000</v>
      </c>
      <c r="Y25" s="38">
        <v>972021987</v>
      </c>
      <c r="Z25" s="36">
        <v>500000000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  <c r="AG25" s="38">
        <f t="shared" si="16"/>
        <v>3434728439</v>
      </c>
      <c r="AH25" s="38">
        <v>190000000</v>
      </c>
      <c r="AI25" s="38">
        <v>505934002</v>
      </c>
      <c r="AJ25" s="38">
        <v>524415502</v>
      </c>
      <c r="AK25" s="38">
        <v>742356948</v>
      </c>
      <c r="AL25" s="38">
        <v>896760095</v>
      </c>
      <c r="AM25" s="38">
        <v>575261892</v>
      </c>
      <c r="AN25" s="38">
        <v>0</v>
      </c>
      <c r="AO25" s="38">
        <v>0</v>
      </c>
      <c r="AP25" s="38">
        <v>0</v>
      </c>
      <c r="AQ25" s="38">
        <v>0</v>
      </c>
      <c r="AR25" s="38">
        <v>0</v>
      </c>
      <c r="AS25" s="38">
        <v>0</v>
      </c>
      <c r="AT25" s="38">
        <f t="shared" ref="AT25:AT31" si="20">SUM(AH25:AS25)</f>
        <v>3434728439</v>
      </c>
      <c r="AU25" s="38">
        <v>190000000</v>
      </c>
      <c r="AV25" s="38">
        <v>505934002</v>
      </c>
      <c r="AW25" s="38">
        <v>524415502</v>
      </c>
      <c r="AX25" s="38">
        <v>742356948</v>
      </c>
      <c r="AY25" s="38">
        <v>896760095</v>
      </c>
      <c r="AZ25" s="36">
        <v>575261892</v>
      </c>
      <c r="BA25" s="38">
        <v>0</v>
      </c>
      <c r="BB25" s="38">
        <v>0</v>
      </c>
      <c r="BC25" s="38">
        <v>0</v>
      </c>
      <c r="BD25" s="38">
        <v>0</v>
      </c>
      <c r="BE25" s="38">
        <v>0</v>
      </c>
      <c r="BF25" s="38">
        <v>0</v>
      </c>
      <c r="BG25" s="38">
        <f t="shared" si="17"/>
        <v>3434728439</v>
      </c>
      <c r="BH25" s="24">
        <f t="shared" si="2"/>
        <v>0</v>
      </c>
    </row>
    <row r="26" spans="1:60" ht="21" customHeight="1" x14ac:dyDescent="0.2">
      <c r="A26" s="37" t="s">
        <v>107</v>
      </c>
      <c r="B26" s="42" t="s">
        <v>79</v>
      </c>
      <c r="C26" s="38" t="s">
        <v>108</v>
      </c>
      <c r="D26" s="38">
        <v>4100000000</v>
      </c>
      <c r="E26" s="36">
        <v>0</v>
      </c>
      <c r="F26" s="36">
        <v>0</v>
      </c>
      <c r="G26" s="38">
        <f t="shared" si="18"/>
        <v>4100000000</v>
      </c>
      <c r="H26" s="38">
        <v>4100000000</v>
      </c>
      <c r="I26" s="38">
        <v>0</v>
      </c>
      <c r="J26" s="38">
        <v>0</v>
      </c>
      <c r="K26" s="38">
        <v>0</v>
      </c>
      <c r="L26" s="38">
        <v>0</v>
      </c>
      <c r="M26" s="36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f t="shared" si="19"/>
        <v>4100000000</v>
      </c>
      <c r="U26" s="38">
        <v>237026500</v>
      </c>
      <c r="V26" s="38">
        <v>265492200</v>
      </c>
      <c r="W26" s="38">
        <v>265684200</v>
      </c>
      <c r="X26" s="38">
        <v>292908100</v>
      </c>
      <c r="Y26" s="38">
        <v>330804200</v>
      </c>
      <c r="Z26" s="36">
        <v>344188200</v>
      </c>
      <c r="AA26" s="38">
        <v>0</v>
      </c>
      <c r="AB26" s="38">
        <v>0</v>
      </c>
      <c r="AC26" s="38">
        <v>0</v>
      </c>
      <c r="AD26" s="38">
        <v>0</v>
      </c>
      <c r="AE26" s="38">
        <v>0</v>
      </c>
      <c r="AF26" s="38">
        <v>0</v>
      </c>
      <c r="AG26" s="38">
        <f t="shared" si="16"/>
        <v>1736103400</v>
      </c>
      <c r="AH26" s="38">
        <v>237026500</v>
      </c>
      <c r="AI26" s="38">
        <v>265492200</v>
      </c>
      <c r="AJ26" s="38">
        <v>265684200</v>
      </c>
      <c r="AK26" s="38">
        <v>292908100</v>
      </c>
      <c r="AL26" s="38">
        <v>330804200</v>
      </c>
      <c r="AM26" s="38">
        <v>344188200</v>
      </c>
      <c r="AN26" s="38">
        <v>0</v>
      </c>
      <c r="AO26" s="38">
        <v>0</v>
      </c>
      <c r="AP26" s="38">
        <v>0</v>
      </c>
      <c r="AQ26" s="38">
        <v>0</v>
      </c>
      <c r="AR26" s="38">
        <v>0</v>
      </c>
      <c r="AS26" s="38">
        <v>0</v>
      </c>
      <c r="AT26" s="38">
        <f t="shared" si="20"/>
        <v>1736103400</v>
      </c>
      <c r="AU26" s="38">
        <v>237026500</v>
      </c>
      <c r="AV26" s="38">
        <v>265492200</v>
      </c>
      <c r="AW26" s="38">
        <v>265684200</v>
      </c>
      <c r="AX26" s="38">
        <v>292908100</v>
      </c>
      <c r="AY26" s="38">
        <v>330804200</v>
      </c>
      <c r="AZ26" s="36">
        <v>344188200</v>
      </c>
      <c r="BA26" s="38">
        <v>0</v>
      </c>
      <c r="BB26" s="38">
        <v>0</v>
      </c>
      <c r="BC26" s="38">
        <v>0</v>
      </c>
      <c r="BD26" s="38">
        <v>0</v>
      </c>
      <c r="BE26" s="38">
        <v>0</v>
      </c>
      <c r="BF26" s="38">
        <v>0</v>
      </c>
      <c r="BG26" s="38">
        <f t="shared" si="17"/>
        <v>1736103400</v>
      </c>
      <c r="BH26" s="24">
        <f t="shared" si="2"/>
        <v>0</v>
      </c>
    </row>
    <row r="27" spans="1:60" ht="21" customHeight="1" x14ac:dyDescent="0.2">
      <c r="A27" s="37" t="s">
        <v>109</v>
      </c>
      <c r="B27" s="42" t="s">
        <v>79</v>
      </c>
      <c r="C27" s="38" t="s">
        <v>110</v>
      </c>
      <c r="D27" s="38">
        <v>455189860</v>
      </c>
      <c r="E27" s="36">
        <v>0</v>
      </c>
      <c r="F27" s="36">
        <v>0</v>
      </c>
      <c r="G27" s="38">
        <f t="shared" si="18"/>
        <v>455189860</v>
      </c>
      <c r="H27" s="38">
        <v>455189860</v>
      </c>
      <c r="I27" s="38">
        <v>0</v>
      </c>
      <c r="J27" s="38">
        <v>0</v>
      </c>
      <c r="K27" s="38">
        <v>0</v>
      </c>
      <c r="L27" s="38">
        <v>0</v>
      </c>
      <c r="M27" s="36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f t="shared" si="19"/>
        <v>455189860</v>
      </c>
      <c r="U27" s="38">
        <v>49068900</v>
      </c>
      <c r="V27" s="38">
        <v>55280000</v>
      </c>
      <c r="W27" s="38">
        <v>55056000</v>
      </c>
      <c r="X27" s="38">
        <v>58624900</v>
      </c>
      <c r="Y27" s="38">
        <v>58251000</v>
      </c>
      <c r="Z27" s="36">
        <v>68151800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  <c r="AG27" s="38">
        <f t="shared" si="16"/>
        <v>344432600</v>
      </c>
      <c r="AH27" s="38">
        <v>49068900</v>
      </c>
      <c r="AI27" s="38">
        <v>55280000</v>
      </c>
      <c r="AJ27" s="38">
        <v>55046800</v>
      </c>
      <c r="AK27" s="38">
        <v>58634100</v>
      </c>
      <c r="AL27" s="38">
        <v>58251000</v>
      </c>
      <c r="AM27" s="38">
        <v>68151800</v>
      </c>
      <c r="AN27" s="38">
        <v>0</v>
      </c>
      <c r="AO27" s="38">
        <v>0</v>
      </c>
      <c r="AP27" s="38">
        <v>0</v>
      </c>
      <c r="AQ27" s="38">
        <v>0</v>
      </c>
      <c r="AR27" s="38">
        <v>0</v>
      </c>
      <c r="AS27" s="38">
        <v>0</v>
      </c>
      <c r="AT27" s="38">
        <f t="shared" si="20"/>
        <v>344432600</v>
      </c>
      <c r="AU27" s="38">
        <v>49068900</v>
      </c>
      <c r="AV27" s="38">
        <v>55280000</v>
      </c>
      <c r="AW27" s="38">
        <v>55046800</v>
      </c>
      <c r="AX27" s="38">
        <v>58634100</v>
      </c>
      <c r="AY27" s="38">
        <v>58251000</v>
      </c>
      <c r="AZ27" s="36">
        <v>68151800</v>
      </c>
      <c r="BA27" s="38">
        <v>0</v>
      </c>
      <c r="BB27" s="38">
        <v>0</v>
      </c>
      <c r="BC27" s="38">
        <v>0</v>
      </c>
      <c r="BD27" s="38">
        <v>0</v>
      </c>
      <c r="BE27" s="38">
        <v>0</v>
      </c>
      <c r="BF27" s="38">
        <v>0</v>
      </c>
      <c r="BG27" s="38">
        <f t="shared" si="17"/>
        <v>344432600</v>
      </c>
      <c r="BH27" s="24">
        <f t="shared" si="2"/>
        <v>0</v>
      </c>
    </row>
    <row r="28" spans="1:60" ht="21" customHeight="1" x14ac:dyDescent="0.2">
      <c r="A28" s="37" t="s">
        <v>111</v>
      </c>
      <c r="B28" s="42" t="s">
        <v>79</v>
      </c>
      <c r="C28" s="38" t="s">
        <v>112</v>
      </c>
      <c r="D28" s="38">
        <v>2857392441</v>
      </c>
      <c r="E28" s="36">
        <v>0</v>
      </c>
      <c r="F28" s="36">
        <v>0</v>
      </c>
      <c r="G28" s="38">
        <f t="shared" si="18"/>
        <v>2857392441</v>
      </c>
      <c r="H28" s="38">
        <v>2857392441</v>
      </c>
      <c r="I28" s="38">
        <v>0</v>
      </c>
      <c r="J28" s="38">
        <v>0</v>
      </c>
      <c r="K28" s="38">
        <v>0</v>
      </c>
      <c r="L28" s="38">
        <v>0</v>
      </c>
      <c r="M28" s="36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f t="shared" si="19"/>
        <v>2857392441</v>
      </c>
      <c r="U28" s="38">
        <v>177783900</v>
      </c>
      <c r="V28" s="38">
        <v>199135600</v>
      </c>
      <c r="W28" s="38">
        <v>199279300</v>
      </c>
      <c r="X28" s="38">
        <v>219694900</v>
      </c>
      <c r="Y28" s="38">
        <v>248117300</v>
      </c>
      <c r="Z28" s="36">
        <v>258146100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  <c r="AG28" s="38">
        <f t="shared" si="16"/>
        <v>1302157100</v>
      </c>
      <c r="AH28" s="38">
        <v>177783900</v>
      </c>
      <c r="AI28" s="38">
        <v>199135600</v>
      </c>
      <c r="AJ28" s="38">
        <v>199279300</v>
      </c>
      <c r="AK28" s="38">
        <v>219694900</v>
      </c>
      <c r="AL28" s="38">
        <v>248117300</v>
      </c>
      <c r="AM28" s="38">
        <v>258146100</v>
      </c>
      <c r="AN28" s="38">
        <v>0</v>
      </c>
      <c r="AO28" s="38">
        <v>0</v>
      </c>
      <c r="AP28" s="38">
        <v>0</v>
      </c>
      <c r="AQ28" s="38">
        <v>0</v>
      </c>
      <c r="AR28" s="38">
        <v>0</v>
      </c>
      <c r="AS28" s="38">
        <v>0</v>
      </c>
      <c r="AT28" s="38">
        <f t="shared" si="20"/>
        <v>1302157100</v>
      </c>
      <c r="AU28" s="38">
        <v>177783900</v>
      </c>
      <c r="AV28" s="38">
        <v>199135600</v>
      </c>
      <c r="AW28" s="38">
        <v>199279300</v>
      </c>
      <c r="AX28" s="38">
        <v>219694900</v>
      </c>
      <c r="AY28" s="38">
        <v>248117300</v>
      </c>
      <c r="AZ28" s="36">
        <v>258146100</v>
      </c>
      <c r="BA28" s="38">
        <v>0</v>
      </c>
      <c r="BB28" s="38">
        <v>0</v>
      </c>
      <c r="BC28" s="38">
        <v>0</v>
      </c>
      <c r="BD28" s="38">
        <v>0</v>
      </c>
      <c r="BE28" s="38">
        <v>0</v>
      </c>
      <c r="BF28" s="38">
        <v>0</v>
      </c>
      <c r="BG28" s="38">
        <f t="shared" si="17"/>
        <v>1302157100</v>
      </c>
      <c r="BH28" s="24">
        <f t="shared" si="2"/>
        <v>0</v>
      </c>
    </row>
    <row r="29" spans="1:60" s="7" customFormat="1" ht="21" customHeight="1" x14ac:dyDescent="0.2">
      <c r="A29" s="37" t="s">
        <v>113</v>
      </c>
      <c r="B29" s="42" t="s">
        <v>79</v>
      </c>
      <c r="C29" s="38" t="s">
        <v>114</v>
      </c>
      <c r="D29" s="38">
        <v>484556944</v>
      </c>
      <c r="E29" s="36">
        <v>0</v>
      </c>
      <c r="F29" s="36">
        <v>0</v>
      </c>
      <c r="G29" s="38">
        <f t="shared" si="18"/>
        <v>484556944</v>
      </c>
      <c r="H29" s="38">
        <v>484556944</v>
      </c>
      <c r="I29" s="38">
        <v>0</v>
      </c>
      <c r="J29" s="38">
        <v>0</v>
      </c>
      <c r="K29" s="38">
        <v>0</v>
      </c>
      <c r="L29" s="38">
        <v>0</v>
      </c>
      <c r="M29" s="36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f t="shared" si="19"/>
        <v>484556944</v>
      </c>
      <c r="U29" s="38">
        <v>29682600</v>
      </c>
      <c r="V29" s="38">
        <v>33240700</v>
      </c>
      <c r="W29" s="38">
        <v>33264100</v>
      </c>
      <c r="X29" s="38">
        <v>36657900</v>
      </c>
      <c r="Y29" s="38">
        <v>41396100</v>
      </c>
      <c r="Z29" s="36">
        <v>43042600</v>
      </c>
      <c r="AA29" s="38">
        <v>0</v>
      </c>
      <c r="AB29" s="38">
        <v>0</v>
      </c>
      <c r="AC29" s="38">
        <v>0</v>
      </c>
      <c r="AD29" s="38">
        <v>0</v>
      </c>
      <c r="AE29" s="38">
        <v>0</v>
      </c>
      <c r="AF29" s="38">
        <v>0</v>
      </c>
      <c r="AG29" s="38">
        <f t="shared" si="16"/>
        <v>217284000</v>
      </c>
      <c r="AH29" s="38">
        <v>29682600</v>
      </c>
      <c r="AI29" s="38">
        <v>33240700</v>
      </c>
      <c r="AJ29" s="38">
        <v>33264100</v>
      </c>
      <c r="AK29" s="38">
        <v>36657900</v>
      </c>
      <c r="AL29" s="38">
        <v>41396100</v>
      </c>
      <c r="AM29" s="38">
        <v>43042600</v>
      </c>
      <c r="AN29" s="38">
        <v>0</v>
      </c>
      <c r="AO29" s="38">
        <v>0</v>
      </c>
      <c r="AP29" s="38">
        <v>0</v>
      </c>
      <c r="AQ29" s="38">
        <v>0</v>
      </c>
      <c r="AR29" s="38">
        <v>0</v>
      </c>
      <c r="AS29" s="38">
        <v>0</v>
      </c>
      <c r="AT29" s="38">
        <f t="shared" si="20"/>
        <v>217284000</v>
      </c>
      <c r="AU29" s="38">
        <v>29682600</v>
      </c>
      <c r="AV29" s="38">
        <v>33240700</v>
      </c>
      <c r="AW29" s="38">
        <v>33264100</v>
      </c>
      <c r="AX29" s="38">
        <v>36657900</v>
      </c>
      <c r="AY29" s="38">
        <v>41396100</v>
      </c>
      <c r="AZ29" s="36">
        <v>43042600</v>
      </c>
      <c r="BA29" s="38">
        <v>0</v>
      </c>
      <c r="BB29" s="38">
        <v>0</v>
      </c>
      <c r="BC29" s="38">
        <v>0</v>
      </c>
      <c r="BD29" s="38">
        <v>0</v>
      </c>
      <c r="BE29" s="38">
        <v>0</v>
      </c>
      <c r="BF29" s="38">
        <v>0</v>
      </c>
      <c r="BG29" s="38">
        <f t="shared" si="17"/>
        <v>217284000</v>
      </c>
      <c r="BH29" s="24">
        <f t="shared" si="2"/>
        <v>0</v>
      </c>
    </row>
    <row r="30" spans="1:60" ht="21" customHeight="1" x14ac:dyDescent="0.2">
      <c r="A30" s="37" t="s">
        <v>115</v>
      </c>
      <c r="B30" s="42" t="s">
        <v>79</v>
      </c>
      <c r="C30" s="38" t="s">
        <v>116</v>
      </c>
      <c r="D30" s="38">
        <v>484556948</v>
      </c>
      <c r="E30" s="36">
        <v>0</v>
      </c>
      <c r="F30" s="36">
        <v>0</v>
      </c>
      <c r="G30" s="38">
        <f t="shared" si="18"/>
        <v>484556948</v>
      </c>
      <c r="H30" s="38">
        <v>484556948</v>
      </c>
      <c r="I30" s="38">
        <v>0</v>
      </c>
      <c r="J30" s="38">
        <v>0</v>
      </c>
      <c r="K30" s="38">
        <v>0</v>
      </c>
      <c r="L30" s="38">
        <v>0</v>
      </c>
      <c r="M30" s="36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f t="shared" si="19"/>
        <v>484556948</v>
      </c>
      <c r="U30" s="38">
        <v>29682600</v>
      </c>
      <c r="V30" s="38">
        <v>33240700</v>
      </c>
      <c r="W30" s="38">
        <v>33264100</v>
      </c>
      <c r="X30" s="38">
        <v>36657900</v>
      </c>
      <c r="Y30" s="38">
        <v>41396100</v>
      </c>
      <c r="Z30" s="36">
        <v>43042600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  <c r="AG30" s="38">
        <f t="shared" si="16"/>
        <v>217284000</v>
      </c>
      <c r="AH30" s="38">
        <v>29682600</v>
      </c>
      <c r="AI30" s="38">
        <v>33240700</v>
      </c>
      <c r="AJ30" s="38">
        <v>33264100</v>
      </c>
      <c r="AK30" s="38">
        <v>36657900</v>
      </c>
      <c r="AL30" s="38">
        <v>41396100</v>
      </c>
      <c r="AM30" s="38">
        <v>43042600</v>
      </c>
      <c r="AN30" s="38">
        <v>0</v>
      </c>
      <c r="AO30" s="38">
        <v>0</v>
      </c>
      <c r="AP30" s="38">
        <v>0</v>
      </c>
      <c r="AQ30" s="38">
        <v>0</v>
      </c>
      <c r="AR30" s="38">
        <v>0</v>
      </c>
      <c r="AS30" s="38">
        <v>0</v>
      </c>
      <c r="AT30" s="38">
        <f t="shared" si="20"/>
        <v>217284000</v>
      </c>
      <c r="AU30" s="38">
        <v>29682600</v>
      </c>
      <c r="AV30" s="38">
        <v>33240700</v>
      </c>
      <c r="AW30" s="38">
        <v>33264100</v>
      </c>
      <c r="AX30" s="38">
        <v>36657900</v>
      </c>
      <c r="AY30" s="38">
        <v>41396100</v>
      </c>
      <c r="AZ30" s="36">
        <v>43042600</v>
      </c>
      <c r="BA30" s="38">
        <v>0</v>
      </c>
      <c r="BB30" s="38">
        <v>0</v>
      </c>
      <c r="BC30" s="38">
        <v>0</v>
      </c>
      <c r="BD30" s="38">
        <v>0</v>
      </c>
      <c r="BE30" s="38">
        <v>0</v>
      </c>
      <c r="BF30" s="38">
        <v>0</v>
      </c>
      <c r="BG30" s="38">
        <f t="shared" si="17"/>
        <v>217284000</v>
      </c>
      <c r="BH30" s="24">
        <f t="shared" si="2"/>
        <v>0</v>
      </c>
    </row>
    <row r="31" spans="1:60" ht="21" customHeight="1" x14ac:dyDescent="0.2">
      <c r="A31" s="37" t="s">
        <v>117</v>
      </c>
      <c r="B31" s="42" t="s">
        <v>79</v>
      </c>
      <c r="C31" s="38" t="s">
        <v>118</v>
      </c>
      <c r="D31" s="38">
        <v>983797440</v>
      </c>
      <c r="E31" s="36">
        <v>0</v>
      </c>
      <c r="F31" s="36">
        <v>0</v>
      </c>
      <c r="G31" s="38">
        <f t="shared" si="18"/>
        <v>983797440</v>
      </c>
      <c r="H31" s="38">
        <v>983797440</v>
      </c>
      <c r="I31" s="38">
        <v>0</v>
      </c>
      <c r="J31" s="38">
        <v>0</v>
      </c>
      <c r="K31" s="38">
        <v>0</v>
      </c>
      <c r="L31" s="38">
        <v>0</v>
      </c>
      <c r="M31" s="36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f t="shared" si="19"/>
        <v>983797440</v>
      </c>
      <c r="U31" s="43">
        <v>59302200</v>
      </c>
      <c r="V31" s="38">
        <v>66419700</v>
      </c>
      <c r="W31" s="38">
        <v>66466700</v>
      </c>
      <c r="X31" s="38">
        <v>73276800</v>
      </c>
      <c r="Y31" s="38">
        <v>82750900</v>
      </c>
      <c r="Z31" s="36">
        <v>86103500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  <c r="AG31" s="38">
        <f t="shared" si="16"/>
        <v>434319800</v>
      </c>
      <c r="AH31" s="38">
        <v>59302200</v>
      </c>
      <c r="AI31" s="38">
        <v>66419700</v>
      </c>
      <c r="AJ31" s="38">
        <v>66466700</v>
      </c>
      <c r="AK31" s="38">
        <v>73276800</v>
      </c>
      <c r="AL31" s="38">
        <v>82750900</v>
      </c>
      <c r="AM31" s="38">
        <v>86103500</v>
      </c>
      <c r="AN31" s="38">
        <v>0</v>
      </c>
      <c r="AO31" s="38">
        <v>0</v>
      </c>
      <c r="AP31" s="38">
        <v>0</v>
      </c>
      <c r="AQ31" s="38">
        <v>0</v>
      </c>
      <c r="AR31" s="38">
        <v>0</v>
      </c>
      <c r="AS31" s="38">
        <v>0</v>
      </c>
      <c r="AT31" s="38">
        <f t="shared" si="20"/>
        <v>434319800</v>
      </c>
      <c r="AU31" s="38">
        <v>59302200</v>
      </c>
      <c r="AV31" s="38">
        <v>66419700</v>
      </c>
      <c r="AW31" s="38">
        <v>66466700</v>
      </c>
      <c r="AX31" s="38">
        <v>73276800</v>
      </c>
      <c r="AY31" s="38">
        <v>82750900</v>
      </c>
      <c r="AZ31" s="36">
        <v>86103500</v>
      </c>
      <c r="BA31" s="38">
        <v>0</v>
      </c>
      <c r="BB31" s="38">
        <v>0</v>
      </c>
      <c r="BC31" s="38">
        <v>0</v>
      </c>
      <c r="BD31" s="38">
        <v>0</v>
      </c>
      <c r="BE31" s="38">
        <v>0</v>
      </c>
      <c r="BF31" s="38">
        <v>0</v>
      </c>
      <c r="BG31" s="38">
        <f t="shared" si="17"/>
        <v>434319800</v>
      </c>
      <c r="BH31" s="24">
        <f t="shared" si="2"/>
        <v>0</v>
      </c>
    </row>
    <row r="32" spans="1:60" s="7" customFormat="1" ht="21" customHeight="1" x14ac:dyDescent="0.2">
      <c r="A32" s="44" t="s">
        <v>119</v>
      </c>
      <c r="B32" s="45"/>
      <c r="C32" s="44" t="s">
        <v>120</v>
      </c>
      <c r="D32" s="46">
        <f>SUM(D33,D37,D38,D39,D40,D41)</f>
        <v>11728000000</v>
      </c>
      <c r="E32" s="47">
        <f>SUM(E33,E37:E41)</f>
        <v>0</v>
      </c>
      <c r="F32" s="44">
        <f t="shared" ref="F32:BG32" si="21">SUM(F33,F37:F41)</f>
        <v>0</v>
      </c>
      <c r="G32" s="44">
        <f>SUM(G33,G37+G38+G39+G40+G41)</f>
        <v>11728000000</v>
      </c>
      <c r="H32" s="46">
        <f>SUM(H33,H37,H38,H39,H40,H41)</f>
        <v>11728000000</v>
      </c>
      <c r="I32" s="44">
        <f t="shared" si="21"/>
        <v>0</v>
      </c>
      <c r="J32" s="44">
        <f>SUM(J33,J37:J41)</f>
        <v>0</v>
      </c>
      <c r="K32" s="46">
        <f t="shared" si="21"/>
        <v>0</v>
      </c>
      <c r="L32" s="44">
        <f t="shared" si="21"/>
        <v>0</v>
      </c>
      <c r="M32" s="44">
        <f t="shared" si="21"/>
        <v>0</v>
      </c>
      <c r="N32" s="44">
        <f t="shared" si="21"/>
        <v>0</v>
      </c>
      <c r="O32" s="44">
        <f t="shared" si="21"/>
        <v>0</v>
      </c>
      <c r="P32" s="44">
        <f t="shared" si="21"/>
        <v>0</v>
      </c>
      <c r="Q32" s="44">
        <f t="shared" si="21"/>
        <v>0</v>
      </c>
      <c r="R32" s="44">
        <f t="shared" si="21"/>
        <v>0</v>
      </c>
      <c r="S32" s="48">
        <f t="shared" si="21"/>
        <v>0</v>
      </c>
      <c r="T32" s="44">
        <f>SUM(T33,T37:T41)</f>
        <v>11728000000</v>
      </c>
      <c r="U32" s="48">
        <f t="shared" si="21"/>
        <v>371559948</v>
      </c>
      <c r="V32" s="44">
        <f>SUM(V33,V37:V41)</f>
        <v>406889716</v>
      </c>
      <c r="W32" s="46">
        <f t="shared" si="21"/>
        <v>434468002</v>
      </c>
      <c r="X32" s="44">
        <f t="shared" si="21"/>
        <v>803799906</v>
      </c>
      <c r="Y32" s="44">
        <f t="shared" si="21"/>
        <v>1332134114</v>
      </c>
      <c r="Z32" s="44">
        <f t="shared" si="21"/>
        <v>1068810430</v>
      </c>
      <c r="AA32" s="44">
        <f t="shared" si="21"/>
        <v>0</v>
      </c>
      <c r="AB32" s="44">
        <f t="shared" si="21"/>
        <v>0</v>
      </c>
      <c r="AC32" s="44">
        <f t="shared" si="21"/>
        <v>0</v>
      </c>
      <c r="AD32" s="44">
        <f t="shared" si="21"/>
        <v>0</v>
      </c>
      <c r="AE32" s="44">
        <f t="shared" si="21"/>
        <v>0</v>
      </c>
      <c r="AF32" s="44">
        <f t="shared" si="21"/>
        <v>0</v>
      </c>
      <c r="AG32" s="44">
        <f t="shared" si="21"/>
        <v>4417662116</v>
      </c>
      <c r="AH32" s="48">
        <f t="shared" si="21"/>
        <v>371559948</v>
      </c>
      <c r="AI32" s="44">
        <f t="shared" si="21"/>
        <v>406889716</v>
      </c>
      <c r="AJ32" s="44">
        <f t="shared" si="21"/>
        <v>432146647</v>
      </c>
      <c r="AK32" s="46">
        <f t="shared" si="21"/>
        <v>801900287</v>
      </c>
      <c r="AL32" s="44">
        <f t="shared" si="21"/>
        <v>1330784270</v>
      </c>
      <c r="AM32" s="44">
        <f t="shared" si="21"/>
        <v>1073536272</v>
      </c>
      <c r="AN32" s="44">
        <f t="shared" si="21"/>
        <v>0</v>
      </c>
      <c r="AO32" s="44">
        <f t="shared" si="21"/>
        <v>0</v>
      </c>
      <c r="AP32" s="44">
        <f t="shared" si="21"/>
        <v>0</v>
      </c>
      <c r="AQ32" s="44">
        <f t="shared" si="21"/>
        <v>0</v>
      </c>
      <c r="AR32" s="44">
        <f t="shared" si="21"/>
        <v>0</v>
      </c>
      <c r="AS32" s="44">
        <f>SUM(AS33,AS37:AS41)</f>
        <v>0</v>
      </c>
      <c r="AT32" s="44">
        <f>SUM(AT33,AT37:AT41)</f>
        <v>4416817140</v>
      </c>
      <c r="AU32" s="47">
        <f t="shared" si="21"/>
        <v>371559948</v>
      </c>
      <c r="AV32" s="44">
        <f t="shared" si="21"/>
        <v>406889716</v>
      </c>
      <c r="AW32" s="44">
        <f t="shared" si="21"/>
        <v>432146647</v>
      </c>
      <c r="AX32" s="46">
        <f t="shared" si="21"/>
        <v>801900287</v>
      </c>
      <c r="AY32" s="44">
        <f>SUM(AY33,AY37:AY41)</f>
        <v>1330784270</v>
      </c>
      <c r="AZ32" s="44">
        <f t="shared" si="21"/>
        <v>1073536272</v>
      </c>
      <c r="BA32" s="44">
        <f t="shared" si="21"/>
        <v>0</v>
      </c>
      <c r="BB32" s="44">
        <f t="shared" si="21"/>
        <v>0</v>
      </c>
      <c r="BC32" s="44">
        <f t="shared" si="21"/>
        <v>0</v>
      </c>
      <c r="BD32" s="44">
        <f t="shared" si="21"/>
        <v>0</v>
      </c>
      <c r="BE32" s="44">
        <f t="shared" si="21"/>
        <v>0</v>
      </c>
      <c r="BF32" s="48">
        <f t="shared" si="21"/>
        <v>0</v>
      </c>
      <c r="BG32" s="44">
        <f t="shared" si="21"/>
        <v>4416817140</v>
      </c>
      <c r="BH32" s="24">
        <f t="shared" si="2"/>
        <v>0</v>
      </c>
    </row>
    <row r="33" spans="1:60" s="7" customFormat="1" ht="21" customHeight="1" x14ac:dyDescent="0.2">
      <c r="A33" s="31" t="s">
        <v>121</v>
      </c>
      <c r="B33" s="32"/>
      <c r="C33" s="33" t="s">
        <v>122</v>
      </c>
      <c r="D33" s="49">
        <f>SUM(D34:D36)</f>
        <v>6600000000</v>
      </c>
      <c r="E33" s="33">
        <f>SUM(E34:E36)</f>
        <v>0</v>
      </c>
      <c r="F33" s="50">
        <f>SUM(F34:F36)</f>
        <v>0</v>
      </c>
      <c r="G33" s="33">
        <f>SUM(G34:G36)</f>
        <v>6600000000</v>
      </c>
      <c r="H33" s="33">
        <f>SUM(H34:H36)</f>
        <v>6600000000</v>
      </c>
      <c r="I33" s="49">
        <f t="shared" ref="I33:S33" si="22">SUM(I34:I36)</f>
        <v>0</v>
      </c>
      <c r="J33" s="49">
        <f t="shared" si="22"/>
        <v>0</v>
      </c>
      <c r="K33" s="51">
        <f t="shared" si="22"/>
        <v>0</v>
      </c>
      <c r="L33" s="52">
        <f t="shared" si="22"/>
        <v>0</v>
      </c>
      <c r="M33" s="52">
        <f>SUM(M34:M36)</f>
        <v>0</v>
      </c>
      <c r="N33" s="52">
        <f t="shared" si="22"/>
        <v>0</v>
      </c>
      <c r="O33" s="52">
        <f t="shared" si="22"/>
        <v>0</v>
      </c>
      <c r="P33" s="52">
        <f t="shared" si="22"/>
        <v>0</v>
      </c>
      <c r="Q33" s="52">
        <f t="shared" si="22"/>
        <v>0</v>
      </c>
      <c r="R33" s="52">
        <f t="shared" si="22"/>
        <v>0</v>
      </c>
      <c r="S33" s="53">
        <f t="shared" si="22"/>
        <v>0</v>
      </c>
      <c r="T33" s="33">
        <f>SUM(T34:T36)</f>
        <v>6600000000</v>
      </c>
      <c r="U33" s="361">
        <f>SUM(U34:U36)</f>
        <v>110889621</v>
      </c>
      <c r="V33" s="33">
        <f t="shared" ref="V33:AF33" si="23">SUM(V34:V36)</f>
        <v>140975344</v>
      </c>
      <c r="W33" s="33">
        <f t="shared" si="23"/>
        <v>158883330</v>
      </c>
      <c r="X33" s="51">
        <f>SUM(X34:X36)</f>
        <v>454662382</v>
      </c>
      <c r="Y33" s="52">
        <f t="shared" si="23"/>
        <v>1038363471</v>
      </c>
      <c r="Z33" s="52">
        <f>SUM(Z34:Z36)</f>
        <v>373711542</v>
      </c>
      <c r="AA33" s="52">
        <f t="shared" si="23"/>
        <v>0</v>
      </c>
      <c r="AB33" s="52">
        <f t="shared" si="23"/>
        <v>0</v>
      </c>
      <c r="AC33" s="52">
        <f t="shared" si="23"/>
        <v>0</v>
      </c>
      <c r="AD33" s="52">
        <f t="shared" si="23"/>
        <v>0</v>
      </c>
      <c r="AE33" s="52">
        <f t="shared" si="23"/>
        <v>0</v>
      </c>
      <c r="AF33" s="53">
        <f t="shared" si="23"/>
        <v>0</v>
      </c>
      <c r="AG33" s="54">
        <f>SUM(AG34:AG36)</f>
        <v>2277485690</v>
      </c>
      <c r="AH33" s="53">
        <f>SUM(AH34:AH36)</f>
        <v>110889621</v>
      </c>
      <c r="AI33" s="33">
        <f t="shared" ref="AI33:AQ33" si="24">SUM(AI34:AI36)</f>
        <v>140975344</v>
      </c>
      <c r="AJ33" s="33">
        <f t="shared" si="24"/>
        <v>158883330</v>
      </c>
      <c r="AK33" s="51">
        <f t="shared" si="24"/>
        <v>454662382</v>
      </c>
      <c r="AL33" s="53">
        <f t="shared" si="24"/>
        <v>1038325514</v>
      </c>
      <c r="AM33" s="33">
        <f t="shared" si="24"/>
        <v>373749499</v>
      </c>
      <c r="AN33" s="51">
        <f t="shared" si="24"/>
        <v>0</v>
      </c>
      <c r="AO33" s="52">
        <f t="shared" si="24"/>
        <v>0</v>
      </c>
      <c r="AP33" s="52">
        <f t="shared" si="24"/>
        <v>0</v>
      </c>
      <c r="AQ33" s="52">
        <f t="shared" si="24"/>
        <v>0</v>
      </c>
      <c r="AR33" s="52">
        <f>SUM(AR34:AR36)</f>
        <v>0</v>
      </c>
      <c r="AS33" s="52">
        <f>SUM(AS34:AS36)</f>
        <v>0</v>
      </c>
      <c r="AT33" s="55">
        <f>SUM(AT34:AT36)</f>
        <v>2277485690</v>
      </c>
      <c r="AU33" s="361">
        <f>SUM(AU34:AU36)</f>
        <v>110889621</v>
      </c>
      <c r="AV33" s="33">
        <f t="shared" ref="AV33:BF33" si="25">SUM(AV34:AV36)</f>
        <v>140975344</v>
      </c>
      <c r="AW33" s="33">
        <f t="shared" si="25"/>
        <v>158883330</v>
      </c>
      <c r="AX33" s="51">
        <f t="shared" si="25"/>
        <v>454662382</v>
      </c>
      <c r="AY33" s="52">
        <f t="shared" si="25"/>
        <v>1038325514</v>
      </c>
      <c r="AZ33" s="52">
        <f>SUM(AZ34:AZ36)</f>
        <v>373749499</v>
      </c>
      <c r="BA33" s="52">
        <f t="shared" si="25"/>
        <v>0</v>
      </c>
      <c r="BB33" s="52">
        <f t="shared" si="25"/>
        <v>0</v>
      </c>
      <c r="BC33" s="52">
        <f t="shared" si="25"/>
        <v>0</v>
      </c>
      <c r="BD33" s="52">
        <f t="shared" si="25"/>
        <v>0</v>
      </c>
      <c r="BE33" s="52">
        <f t="shared" si="25"/>
        <v>0</v>
      </c>
      <c r="BF33" s="53">
        <f t="shared" si="25"/>
        <v>0</v>
      </c>
      <c r="BG33" s="33">
        <f>SUM(BG34:BG36)</f>
        <v>2277485690</v>
      </c>
      <c r="BH33" s="24">
        <f t="shared" si="2"/>
        <v>0</v>
      </c>
    </row>
    <row r="34" spans="1:60" ht="21" customHeight="1" x14ac:dyDescent="0.2">
      <c r="A34" s="56" t="s">
        <v>123</v>
      </c>
      <c r="B34" s="35" t="s">
        <v>79</v>
      </c>
      <c r="C34" s="36" t="s">
        <v>124</v>
      </c>
      <c r="D34" s="57">
        <v>4900000000</v>
      </c>
      <c r="E34" s="58">
        <v>0</v>
      </c>
      <c r="F34" s="160">
        <v>0</v>
      </c>
      <c r="G34" s="57">
        <f t="shared" ref="G34:G41" si="26">SUM(D34:E34)-F34</f>
        <v>4900000000</v>
      </c>
      <c r="H34" s="36">
        <v>4900000000</v>
      </c>
      <c r="I34" s="57">
        <v>0</v>
      </c>
      <c r="J34" s="57">
        <v>0</v>
      </c>
      <c r="K34" s="60">
        <v>0</v>
      </c>
      <c r="L34" s="61">
        <v>0</v>
      </c>
      <c r="M34" s="61">
        <v>0</v>
      </c>
      <c r="N34" s="61">
        <v>0</v>
      </c>
      <c r="O34" s="61">
        <v>0</v>
      </c>
      <c r="P34" s="61">
        <v>0</v>
      </c>
      <c r="Q34" s="61">
        <v>0</v>
      </c>
      <c r="R34" s="61">
        <v>0</v>
      </c>
      <c r="S34" s="61">
        <v>0</v>
      </c>
      <c r="T34" s="36">
        <f t="shared" ref="T34:T41" si="27">SUM(H34:S34)</f>
        <v>4900000000</v>
      </c>
      <c r="U34" s="135">
        <v>47721079</v>
      </c>
      <c r="V34" s="36">
        <v>108696282</v>
      </c>
      <c r="W34" s="36">
        <v>108691901</v>
      </c>
      <c r="X34" s="60">
        <v>343378764</v>
      </c>
      <c r="Y34" s="61">
        <v>897907117</v>
      </c>
      <c r="Z34" s="61">
        <v>303634629</v>
      </c>
      <c r="AA34" s="61">
        <v>0</v>
      </c>
      <c r="AB34" s="61">
        <v>0</v>
      </c>
      <c r="AC34" s="61">
        <v>0</v>
      </c>
      <c r="AD34" s="61">
        <v>0</v>
      </c>
      <c r="AE34" s="61">
        <v>0</v>
      </c>
      <c r="AF34" s="61">
        <v>0</v>
      </c>
      <c r="AG34" s="62">
        <f t="shared" ref="AG34:AG41" si="28">SUM(U34:AF34)</f>
        <v>1810029772</v>
      </c>
      <c r="AH34" s="63">
        <v>47721079</v>
      </c>
      <c r="AI34" s="36">
        <v>108696282</v>
      </c>
      <c r="AJ34" s="36">
        <v>108691901</v>
      </c>
      <c r="AK34" s="60">
        <v>343378764</v>
      </c>
      <c r="AL34" s="63">
        <v>897869160</v>
      </c>
      <c r="AM34" s="36">
        <v>303672586</v>
      </c>
      <c r="AN34" s="60">
        <v>0</v>
      </c>
      <c r="AO34" s="61">
        <v>0</v>
      </c>
      <c r="AP34" s="61">
        <v>0</v>
      </c>
      <c r="AQ34" s="61">
        <v>0</v>
      </c>
      <c r="AR34" s="61">
        <v>0</v>
      </c>
      <c r="AS34" s="61">
        <v>0</v>
      </c>
      <c r="AT34" s="64">
        <f>SUM(AH34:AS34)</f>
        <v>1810029772</v>
      </c>
      <c r="AU34" s="135">
        <v>47721079</v>
      </c>
      <c r="AV34" s="36">
        <v>108696282</v>
      </c>
      <c r="AW34" s="36">
        <v>108691901</v>
      </c>
      <c r="AX34" s="60">
        <v>343378764</v>
      </c>
      <c r="AY34" s="61">
        <v>897869160</v>
      </c>
      <c r="AZ34" s="61">
        <v>303672586</v>
      </c>
      <c r="BA34" s="61">
        <v>0</v>
      </c>
      <c r="BB34" s="61">
        <v>0</v>
      </c>
      <c r="BC34" s="61">
        <v>0</v>
      </c>
      <c r="BD34" s="61">
        <v>0</v>
      </c>
      <c r="BE34" s="61">
        <v>0</v>
      </c>
      <c r="BF34" s="63">
        <v>0</v>
      </c>
      <c r="BG34" s="36">
        <f t="shared" ref="BG34:BG41" si="29">SUM(AU34:BF34)</f>
        <v>1810029772</v>
      </c>
      <c r="BH34" s="24">
        <f t="shared" si="2"/>
        <v>0</v>
      </c>
    </row>
    <row r="35" spans="1:60" ht="21" customHeight="1" x14ac:dyDescent="0.2">
      <c r="A35" s="65" t="s">
        <v>125</v>
      </c>
      <c r="B35" s="42" t="s">
        <v>79</v>
      </c>
      <c r="C35" s="38" t="s">
        <v>126</v>
      </c>
      <c r="D35" s="57">
        <v>1100000000</v>
      </c>
      <c r="E35" s="58">
        <v>0</v>
      </c>
      <c r="F35" s="38">
        <v>0</v>
      </c>
      <c r="G35" s="66">
        <f t="shared" si="26"/>
        <v>1100000000</v>
      </c>
      <c r="H35" s="38">
        <v>1100000000</v>
      </c>
      <c r="I35" s="66">
        <v>0</v>
      </c>
      <c r="J35" s="66">
        <v>0</v>
      </c>
      <c r="K35" s="67">
        <v>0</v>
      </c>
      <c r="L35" s="61">
        <v>0</v>
      </c>
      <c r="M35" s="61">
        <v>0</v>
      </c>
      <c r="N35" s="68">
        <v>0</v>
      </c>
      <c r="O35" s="61">
        <v>0</v>
      </c>
      <c r="P35" s="68">
        <v>0</v>
      </c>
      <c r="Q35" s="61">
        <v>0</v>
      </c>
      <c r="R35" s="61">
        <v>0</v>
      </c>
      <c r="S35" s="61">
        <v>0</v>
      </c>
      <c r="T35" s="38">
        <f t="shared" si="27"/>
        <v>1100000000</v>
      </c>
      <c r="U35" s="362">
        <v>54823642</v>
      </c>
      <c r="V35" s="38">
        <v>21741148</v>
      </c>
      <c r="W35" s="38">
        <v>38581774</v>
      </c>
      <c r="X35" s="60">
        <v>41459133</v>
      </c>
      <c r="Y35" s="61">
        <v>24378121</v>
      </c>
      <c r="Z35" s="61">
        <v>30088050</v>
      </c>
      <c r="AA35" s="68">
        <v>0</v>
      </c>
      <c r="AB35" s="68">
        <v>0</v>
      </c>
      <c r="AC35" s="68">
        <v>0</v>
      </c>
      <c r="AD35" s="61">
        <v>0</v>
      </c>
      <c r="AE35" s="61">
        <v>0</v>
      </c>
      <c r="AF35" s="61">
        <v>0</v>
      </c>
      <c r="AG35" s="69">
        <f t="shared" si="28"/>
        <v>211071868</v>
      </c>
      <c r="AH35" s="70">
        <v>54823642</v>
      </c>
      <c r="AI35" s="38">
        <v>21741148</v>
      </c>
      <c r="AJ35" s="38">
        <v>38581774</v>
      </c>
      <c r="AK35" s="67">
        <v>41459133</v>
      </c>
      <c r="AL35" s="63">
        <v>24378121</v>
      </c>
      <c r="AM35" s="36">
        <v>30088050</v>
      </c>
      <c r="AN35" s="60">
        <v>0</v>
      </c>
      <c r="AO35" s="61">
        <v>0</v>
      </c>
      <c r="AP35" s="61">
        <v>0</v>
      </c>
      <c r="AQ35" s="61">
        <v>0</v>
      </c>
      <c r="AR35" s="61">
        <v>0</v>
      </c>
      <c r="AS35" s="61">
        <v>0</v>
      </c>
      <c r="AT35" s="64">
        <f>SUM(AH35:AS35)</f>
        <v>211071868</v>
      </c>
      <c r="AU35" s="362">
        <v>54823642</v>
      </c>
      <c r="AV35" s="38">
        <v>21741148</v>
      </c>
      <c r="AW35" s="38">
        <v>38581774</v>
      </c>
      <c r="AX35" s="67">
        <v>41459133</v>
      </c>
      <c r="AY35" s="61">
        <v>24378121</v>
      </c>
      <c r="AZ35" s="61">
        <v>30088050</v>
      </c>
      <c r="BA35" s="61">
        <v>0</v>
      </c>
      <c r="BB35" s="68">
        <v>0</v>
      </c>
      <c r="BC35" s="68">
        <v>0</v>
      </c>
      <c r="BD35" s="61">
        <v>0</v>
      </c>
      <c r="BE35" s="68">
        <v>0</v>
      </c>
      <c r="BF35" s="63">
        <v>0</v>
      </c>
      <c r="BG35" s="38">
        <f t="shared" si="29"/>
        <v>211071868</v>
      </c>
      <c r="BH35" s="24">
        <f t="shared" si="2"/>
        <v>0</v>
      </c>
    </row>
    <row r="36" spans="1:60" s="7" customFormat="1" ht="21" customHeight="1" x14ac:dyDescent="0.2">
      <c r="A36" s="71" t="s">
        <v>127</v>
      </c>
      <c r="B36" s="72" t="s">
        <v>79</v>
      </c>
      <c r="C36" s="73" t="s">
        <v>128</v>
      </c>
      <c r="D36" s="57">
        <v>600000000</v>
      </c>
      <c r="E36" s="58">
        <v>0</v>
      </c>
      <c r="F36" s="136">
        <v>0</v>
      </c>
      <c r="G36" s="74">
        <f t="shared" si="26"/>
        <v>600000000</v>
      </c>
      <c r="H36" s="73">
        <v>600000000</v>
      </c>
      <c r="I36" s="74">
        <v>0</v>
      </c>
      <c r="J36" s="74">
        <v>0</v>
      </c>
      <c r="K36" s="75">
        <v>0</v>
      </c>
      <c r="L36" s="61">
        <v>0</v>
      </c>
      <c r="M36" s="61">
        <v>0</v>
      </c>
      <c r="N36" s="76">
        <v>0</v>
      </c>
      <c r="O36" s="77">
        <v>0</v>
      </c>
      <c r="P36" s="76">
        <v>0</v>
      </c>
      <c r="Q36" s="77">
        <v>0</v>
      </c>
      <c r="R36" s="77">
        <v>0</v>
      </c>
      <c r="S36" s="61">
        <v>0</v>
      </c>
      <c r="T36" s="147">
        <f t="shared" si="27"/>
        <v>600000000</v>
      </c>
      <c r="U36" s="363">
        <v>8344900</v>
      </c>
      <c r="V36" s="73">
        <v>10537914</v>
      </c>
      <c r="W36" s="73">
        <v>11609655</v>
      </c>
      <c r="X36" s="80">
        <v>69824485</v>
      </c>
      <c r="Y36" s="61">
        <v>116078233</v>
      </c>
      <c r="Z36" s="61">
        <v>39988863</v>
      </c>
      <c r="AA36" s="76">
        <v>0</v>
      </c>
      <c r="AB36" s="76">
        <v>0</v>
      </c>
      <c r="AC36" s="76">
        <v>0</v>
      </c>
      <c r="AD36" s="77">
        <v>0</v>
      </c>
      <c r="AE36" s="77">
        <v>0</v>
      </c>
      <c r="AF36" s="61">
        <v>0</v>
      </c>
      <c r="AG36" s="78">
        <f t="shared" si="28"/>
        <v>256384050</v>
      </c>
      <c r="AH36" s="79">
        <v>8344900</v>
      </c>
      <c r="AI36" s="73">
        <v>10537914</v>
      </c>
      <c r="AJ36" s="73">
        <v>11609655</v>
      </c>
      <c r="AK36" s="75">
        <v>69824485</v>
      </c>
      <c r="AL36" s="63">
        <v>116078233</v>
      </c>
      <c r="AM36" s="163">
        <v>39988863</v>
      </c>
      <c r="AN36" s="80">
        <v>0</v>
      </c>
      <c r="AO36" s="77">
        <v>0</v>
      </c>
      <c r="AP36" s="77">
        <v>0</v>
      </c>
      <c r="AQ36" s="77">
        <v>0</v>
      </c>
      <c r="AR36" s="77">
        <v>0</v>
      </c>
      <c r="AS36" s="77">
        <v>0</v>
      </c>
      <c r="AT36" s="64">
        <f>SUM(AH36:AS36)</f>
        <v>256384050</v>
      </c>
      <c r="AU36" s="363">
        <v>8344900</v>
      </c>
      <c r="AV36" s="73">
        <v>10537914</v>
      </c>
      <c r="AW36" s="73">
        <v>11609655</v>
      </c>
      <c r="AX36" s="75">
        <v>69824485</v>
      </c>
      <c r="AY36" s="61">
        <v>116078233</v>
      </c>
      <c r="AZ36" s="61">
        <v>39988863</v>
      </c>
      <c r="BA36" s="77">
        <v>0</v>
      </c>
      <c r="BB36" s="76">
        <v>0</v>
      </c>
      <c r="BC36" s="76">
        <v>0</v>
      </c>
      <c r="BD36" s="77">
        <v>0</v>
      </c>
      <c r="BE36" s="76">
        <v>0</v>
      </c>
      <c r="BF36" s="364">
        <v>0</v>
      </c>
      <c r="BG36" s="73">
        <f t="shared" si="29"/>
        <v>256384050</v>
      </c>
      <c r="BH36" s="24">
        <f t="shared" si="2"/>
        <v>0</v>
      </c>
    </row>
    <row r="37" spans="1:60" s="7" customFormat="1" ht="21" customHeight="1" x14ac:dyDescent="0.2">
      <c r="A37" s="31" t="s">
        <v>129</v>
      </c>
      <c r="B37" s="32" t="s">
        <v>79</v>
      </c>
      <c r="C37" s="33" t="s">
        <v>130</v>
      </c>
      <c r="D37" s="33">
        <v>1900000000</v>
      </c>
      <c r="E37" s="33">
        <v>0</v>
      </c>
      <c r="F37" s="33">
        <v>0</v>
      </c>
      <c r="G37" s="49">
        <f t="shared" si="26"/>
        <v>1900000000</v>
      </c>
      <c r="H37" s="33">
        <v>1900000000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81">
        <v>0</v>
      </c>
      <c r="T37" s="33">
        <f>SUM(H37:S37)</f>
        <v>1900000000</v>
      </c>
      <c r="U37" s="33">
        <v>111945625</v>
      </c>
      <c r="V37" s="33">
        <v>109362531</v>
      </c>
      <c r="W37" s="33">
        <v>114652960</v>
      </c>
      <c r="X37" s="33">
        <v>149042705</v>
      </c>
      <c r="Y37" s="33">
        <v>112672859</v>
      </c>
      <c r="Z37" s="33">
        <v>124559237</v>
      </c>
      <c r="AA37" s="33">
        <v>0</v>
      </c>
      <c r="AB37" s="33">
        <v>0</v>
      </c>
      <c r="AC37" s="33">
        <v>0</v>
      </c>
      <c r="AD37" s="33">
        <v>0</v>
      </c>
      <c r="AE37" s="33">
        <v>0</v>
      </c>
      <c r="AF37" s="82">
        <v>0</v>
      </c>
      <c r="AG37" s="33">
        <f t="shared" si="28"/>
        <v>722235917</v>
      </c>
      <c r="AH37" s="33">
        <v>111945625</v>
      </c>
      <c r="AI37" s="33">
        <v>109362531</v>
      </c>
      <c r="AJ37" s="33">
        <v>114652960</v>
      </c>
      <c r="AK37" s="33">
        <v>147969153</v>
      </c>
      <c r="AL37" s="33">
        <v>112597710</v>
      </c>
      <c r="AM37" s="33">
        <v>125707938</v>
      </c>
      <c r="AN37" s="49">
        <v>0</v>
      </c>
      <c r="AO37" s="33">
        <v>0</v>
      </c>
      <c r="AP37" s="33">
        <v>0</v>
      </c>
      <c r="AQ37" s="33">
        <v>0</v>
      </c>
      <c r="AR37" s="33">
        <v>0</v>
      </c>
      <c r="AS37" s="33">
        <v>0</v>
      </c>
      <c r="AT37" s="33">
        <f>SUM(AH37:AS37)</f>
        <v>722235917</v>
      </c>
      <c r="AU37" s="49">
        <v>111945625</v>
      </c>
      <c r="AV37" s="33">
        <v>109362531</v>
      </c>
      <c r="AW37" s="33">
        <v>114652960</v>
      </c>
      <c r="AX37" s="33">
        <v>147969153</v>
      </c>
      <c r="AY37" s="33">
        <v>112597710</v>
      </c>
      <c r="AZ37" s="33">
        <v>125707938</v>
      </c>
      <c r="BA37" s="33">
        <v>0</v>
      </c>
      <c r="BB37" s="33">
        <v>0</v>
      </c>
      <c r="BC37" s="33">
        <v>0</v>
      </c>
      <c r="BD37" s="33">
        <v>0</v>
      </c>
      <c r="BE37" s="33">
        <v>0</v>
      </c>
      <c r="BF37" s="305">
        <v>0</v>
      </c>
      <c r="BG37" s="33">
        <f t="shared" si="29"/>
        <v>722235917</v>
      </c>
      <c r="BH37" s="24">
        <f t="shared" si="2"/>
        <v>0</v>
      </c>
    </row>
    <row r="38" spans="1:60" s="7" customFormat="1" ht="21" customHeight="1" x14ac:dyDescent="0.2">
      <c r="A38" s="31" t="s">
        <v>131</v>
      </c>
      <c r="B38" s="32" t="s">
        <v>79</v>
      </c>
      <c r="C38" s="33" t="s">
        <v>132</v>
      </c>
      <c r="D38" s="33">
        <v>18000000</v>
      </c>
      <c r="E38" s="33">
        <v>0</v>
      </c>
      <c r="F38" s="33">
        <v>0</v>
      </c>
      <c r="G38" s="49">
        <f t="shared" si="26"/>
        <v>18000000</v>
      </c>
      <c r="H38" s="33">
        <v>18000000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3">
        <v>0</v>
      </c>
      <c r="O38" s="33">
        <v>0</v>
      </c>
      <c r="P38" s="33">
        <v>0</v>
      </c>
      <c r="Q38" s="33">
        <v>0</v>
      </c>
      <c r="R38" s="33">
        <v>0</v>
      </c>
      <c r="S38" s="81">
        <v>0</v>
      </c>
      <c r="T38" s="33">
        <f t="shared" si="27"/>
        <v>18000000</v>
      </c>
      <c r="U38" s="33">
        <v>326834</v>
      </c>
      <c r="V38" s="33">
        <v>543396</v>
      </c>
      <c r="W38" s="33">
        <v>534968</v>
      </c>
      <c r="X38" s="33">
        <v>670779</v>
      </c>
      <c r="Y38" s="33">
        <v>572415</v>
      </c>
      <c r="Z38" s="33">
        <v>572415</v>
      </c>
      <c r="AA38" s="33">
        <v>0</v>
      </c>
      <c r="AB38" s="33">
        <v>0</v>
      </c>
      <c r="AC38" s="33">
        <v>0</v>
      </c>
      <c r="AD38" s="33">
        <v>0</v>
      </c>
      <c r="AE38" s="33">
        <v>0</v>
      </c>
      <c r="AF38" s="82">
        <v>0</v>
      </c>
      <c r="AG38" s="33">
        <f t="shared" si="28"/>
        <v>3220807</v>
      </c>
      <c r="AH38" s="33">
        <v>326834</v>
      </c>
      <c r="AI38" s="33">
        <v>543396</v>
      </c>
      <c r="AJ38" s="33">
        <v>534968</v>
      </c>
      <c r="AK38" s="33">
        <v>670779</v>
      </c>
      <c r="AL38" s="33">
        <v>572415</v>
      </c>
      <c r="AM38" s="33">
        <v>572415</v>
      </c>
      <c r="AN38" s="33">
        <v>0</v>
      </c>
      <c r="AO38" s="33">
        <v>0</v>
      </c>
      <c r="AP38" s="33">
        <v>0</v>
      </c>
      <c r="AQ38" s="33">
        <v>0</v>
      </c>
      <c r="AR38" s="33">
        <v>0</v>
      </c>
      <c r="AS38" s="33">
        <v>0</v>
      </c>
      <c r="AT38" s="33">
        <f t="shared" ref="AT38:AT41" si="30">SUM(AH38:AS38)</f>
        <v>3220807</v>
      </c>
      <c r="AU38" s="33">
        <v>326834</v>
      </c>
      <c r="AV38" s="33">
        <v>543396</v>
      </c>
      <c r="AW38" s="33">
        <v>534968</v>
      </c>
      <c r="AX38" s="33">
        <v>670779</v>
      </c>
      <c r="AY38" s="33">
        <v>572415</v>
      </c>
      <c r="AZ38" s="33">
        <v>572415</v>
      </c>
      <c r="BA38" s="33">
        <v>0</v>
      </c>
      <c r="BB38" s="33">
        <v>0</v>
      </c>
      <c r="BC38" s="33">
        <v>0</v>
      </c>
      <c r="BD38" s="33">
        <v>0</v>
      </c>
      <c r="BE38" s="33">
        <v>0</v>
      </c>
      <c r="BF38" s="33">
        <v>0</v>
      </c>
      <c r="BG38" s="33">
        <f t="shared" si="29"/>
        <v>3220807</v>
      </c>
      <c r="BH38" s="24">
        <f t="shared" si="2"/>
        <v>0</v>
      </c>
    </row>
    <row r="39" spans="1:60" s="7" customFormat="1" ht="21" customHeight="1" x14ac:dyDescent="0.2">
      <c r="A39" s="31" t="s">
        <v>133</v>
      </c>
      <c r="B39" s="32" t="s">
        <v>79</v>
      </c>
      <c r="C39" s="33" t="s">
        <v>134</v>
      </c>
      <c r="D39" s="33">
        <v>35000000</v>
      </c>
      <c r="E39" s="33">
        <v>0</v>
      </c>
      <c r="F39" s="33">
        <v>0</v>
      </c>
      <c r="G39" s="49">
        <f t="shared" si="26"/>
        <v>35000000</v>
      </c>
      <c r="H39" s="33">
        <v>35000000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3">
        <v>0</v>
      </c>
      <c r="O39" s="33">
        <v>0</v>
      </c>
      <c r="P39" s="33">
        <v>0</v>
      </c>
      <c r="Q39" s="33">
        <v>0</v>
      </c>
      <c r="R39" s="33">
        <v>0</v>
      </c>
      <c r="S39" s="81">
        <v>0</v>
      </c>
      <c r="T39" s="33">
        <f t="shared" si="27"/>
        <v>35000000</v>
      </c>
      <c r="U39" s="33">
        <v>0</v>
      </c>
      <c r="V39" s="33">
        <v>0</v>
      </c>
      <c r="W39" s="33">
        <v>0</v>
      </c>
      <c r="X39" s="33">
        <v>0</v>
      </c>
      <c r="Y39" s="33">
        <v>0</v>
      </c>
      <c r="Z39" s="33">
        <v>0</v>
      </c>
      <c r="AA39" s="33">
        <v>0</v>
      </c>
      <c r="AB39" s="33">
        <v>0</v>
      </c>
      <c r="AC39" s="33">
        <v>0</v>
      </c>
      <c r="AD39" s="33">
        <v>0</v>
      </c>
      <c r="AE39" s="33">
        <v>0</v>
      </c>
      <c r="AF39" s="82">
        <v>0</v>
      </c>
      <c r="AG39" s="33">
        <f t="shared" si="28"/>
        <v>0</v>
      </c>
      <c r="AH39" s="33">
        <v>0</v>
      </c>
      <c r="AI39" s="33">
        <v>0</v>
      </c>
      <c r="AJ39" s="33">
        <v>0</v>
      </c>
      <c r="AK39" s="33">
        <v>0</v>
      </c>
      <c r="AL39" s="33">
        <v>0</v>
      </c>
      <c r="AM39" s="33">
        <v>0</v>
      </c>
      <c r="AN39" s="33">
        <v>0</v>
      </c>
      <c r="AO39" s="33">
        <v>0</v>
      </c>
      <c r="AP39" s="33">
        <v>0</v>
      </c>
      <c r="AQ39" s="33">
        <v>0</v>
      </c>
      <c r="AR39" s="33">
        <v>0</v>
      </c>
      <c r="AS39" s="33">
        <v>0</v>
      </c>
      <c r="AT39" s="33">
        <f t="shared" si="30"/>
        <v>0</v>
      </c>
      <c r="AU39" s="33">
        <v>0</v>
      </c>
      <c r="AV39" s="33">
        <v>0</v>
      </c>
      <c r="AW39" s="33">
        <v>0</v>
      </c>
      <c r="AX39" s="33">
        <v>0</v>
      </c>
      <c r="AY39" s="33">
        <v>0</v>
      </c>
      <c r="AZ39" s="33">
        <v>0</v>
      </c>
      <c r="BA39" s="33">
        <v>0</v>
      </c>
      <c r="BB39" s="33">
        <v>0</v>
      </c>
      <c r="BC39" s="33">
        <v>0</v>
      </c>
      <c r="BD39" s="33">
        <v>0</v>
      </c>
      <c r="BE39" s="33">
        <v>0</v>
      </c>
      <c r="BF39" s="33">
        <v>0</v>
      </c>
      <c r="BG39" s="33">
        <f t="shared" si="29"/>
        <v>0</v>
      </c>
      <c r="BH39" s="24">
        <f t="shared" si="2"/>
        <v>0</v>
      </c>
    </row>
    <row r="40" spans="1:60" s="7" customFormat="1" ht="21" customHeight="1" x14ac:dyDescent="0.2">
      <c r="A40" s="31" t="s">
        <v>135</v>
      </c>
      <c r="B40" s="32" t="s">
        <v>79</v>
      </c>
      <c r="C40" s="33" t="s">
        <v>136</v>
      </c>
      <c r="D40" s="33">
        <v>2236000000</v>
      </c>
      <c r="E40" s="33">
        <v>0</v>
      </c>
      <c r="F40" s="33">
        <v>0</v>
      </c>
      <c r="G40" s="49">
        <f t="shared" si="26"/>
        <v>2236000000</v>
      </c>
      <c r="H40" s="33">
        <v>2236000000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33">
        <v>0</v>
      </c>
      <c r="O40" s="33">
        <v>0</v>
      </c>
      <c r="P40" s="33">
        <v>0</v>
      </c>
      <c r="Q40" s="33">
        <v>0</v>
      </c>
      <c r="R40" s="33">
        <v>0</v>
      </c>
      <c r="S40" s="81">
        <v>0</v>
      </c>
      <c r="T40" s="33">
        <f t="shared" si="27"/>
        <v>2236000000</v>
      </c>
      <c r="U40" s="33">
        <v>148397868</v>
      </c>
      <c r="V40" s="33">
        <v>156008445</v>
      </c>
      <c r="W40" s="33">
        <v>160396744</v>
      </c>
      <c r="X40" s="33">
        <v>199424040</v>
      </c>
      <c r="Y40" s="33">
        <v>166757531</v>
      </c>
      <c r="Z40" s="33">
        <v>152206669</v>
      </c>
      <c r="AA40" s="33">
        <v>0</v>
      </c>
      <c r="AB40" s="33">
        <v>0</v>
      </c>
      <c r="AC40" s="33">
        <v>0</v>
      </c>
      <c r="AD40" s="33">
        <v>0</v>
      </c>
      <c r="AE40" s="33">
        <v>0</v>
      </c>
      <c r="AF40" s="82">
        <v>0</v>
      </c>
      <c r="AG40" s="33">
        <f t="shared" si="28"/>
        <v>983191297</v>
      </c>
      <c r="AH40" s="33">
        <v>148397868</v>
      </c>
      <c r="AI40" s="33">
        <v>156008445</v>
      </c>
      <c r="AJ40" s="33">
        <v>158075389</v>
      </c>
      <c r="AK40" s="33">
        <v>198597973</v>
      </c>
      <c r="AL40" s="33">
        <v>165520793</v>
      </c>
      <c r="AM40" s="33">
        <v>155745853</v>
      </c>
      <c r="AN40" s="33">
        <v>0</v>
      </c>
      <c r="AO40" s="33">
        <v>0</v>
      </c>
      <c r="AP40" s="33">
        <v>0</v>
      </c>
      <c r="AQ40" s="33">
        <v>0</v>
      </c>
      <c r="AR40" s="33">
        <v>0</v>
      </c>
      <c r="AS40" s="33">
        <v>0</v>
      </c>
      <c r="AT40" s="33">
        <f t="shared" si="30"/>
        <v>982346321</v>
      </c>
      <c r="AU40" s="33">
        <v>148397868</v>
      </c>
      <c r="AV40" s="33">
        <v>156008445</v>
      </c>
      <c r="AW40" s="33">
        <v>158075389</v>
      </c>
      <c r="AX40" s="33">
        <v>198597973</v>
      </c>
      <c r="AY40" s="33">
        <v>165520793</v>
      </c>
      <c r="AZ40" s="33">
        <v>155745853</v>
      </c>
      <c r="BA40" s="33">
        <v>0</v>
      </c>
      <c r="BB40" s="33">
        <v>0</v>
      </c>
      <c r="BC40" s="33">
        <v>0</v>
      </c>
      <c r="BD40" s="33">
        <v>0</v>
      </c>
      <c r="BE40" s="33">
        <v>0</v>
      </c>
      <c r="BF40" s="33">
        <v>0</v>
      </c>
      <c r="BG40" s="33">
        <f t="shared" si="29"/>
        <v>982346321</v>
      </c>
      <c r="BH40" s="24">
        <f t="shared" si="2"/>
        <v>0</v>
      </c>
    </row>
    <row r="41" spans="1:60" s="7" customFormat="1" ht="21" customHeight="1" x14ac:dyDescent="0.2">
      <c r="A41" s="31" t="s">
        <v>137</v>
      </c>
      <c r="B41" s="32" t="s">
        <v>79</v>
      </c>
      <c r="C41" s="33" t="s">
        <v>138</v>
      </c>
      <c r="D41" s="33">
        <v>939000000</v>
      </c>
      <c r="E41" s="33">
        <v>0</v>
      </c>
      <c r="F41" s="33">
        <v>0</v>
      </c>
      <c r="G41" s="49">
        <f t="shared" si="26"/>
        <v>939000000</v>
      </c>
      <c r="H41" s="33">
        <v>939000000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  <c r="N41" s="33">
        <v>0</v>
      </c>
      <c r="O41" s="33">
        <v>0</v>
      </c>
      <c r="P41" s="33">
        <v>0</v>
      </c>
      <c r="Q41" s="33">
        <v>0</v>
      </c>
      <c r="R41" s="33">
        <v>0</v>
      </c>
      <c r="S41" s="82">
        <v>0</v>
      </c>
      <c r="T41" s="33">
        <f t="shared" si="27"/>
        <v>939000000</v>
      </c>
      <c r="U41" s="33">
        <v>0</v>
      </c>
      <c r="V41" s="33">
        <v>0</v>
      </c>
      <c r="W41" s="33">
        <v>0</v>
      </c>
      <c r="X41" s="33">
        <v>0</v>
      </c>
      <c r="Y41" s="33">
        <v>13767838</v>
      </c>
      <c r="Z41" s="33">
        <v>417760567</v>
      </c>
      <c r="AA41" s="33">
        <v>0</v>
      </c>
      <c r="AB41" s="33">
        <v>0</v>
      </c>
      <c r="AC41" s="33">
        <v>0</v>
      </c>
      <c r="AD41" s="33">
        <v>0</v>
      </c>
      <c r="AE41" s="33">
        <v>0</v>
      </c>
      <c r="AF41" s="82">
        <v>0</v>
      </c>
      <c r="AG41" s="33">
        <f t="shared" si="28"/>
        <v>431528405</v>
      </c>
      <c r="AH41" s="33">
        <v>0</v>
      </c>
      <c r="AI41" s="33">
        <v>0</v>
      </c>
      <c r="AJ41" s="33">
        <v>0</v>
      </c>
      <c r="AK41" s="33">
        <v>0</v>
      </c>
      <c r="AL41" s="33">
        <v>13767838</v>
      </c>
      <c r="AM41" s="33">
        <v>417760567</v>
      </c>
      <c r="AN41" s="33">
        <v>0</v>
      </c>
      <c r="AO41" s="33">
        <v>0</v>
      </c>
      <c r="AP41" s="33">
        <v>0</v>
      </c>
      <c r="AQ41" s="33">
        <v>0</v>
      </c>
      <c r="AR41" s="33">
        <v>0</v>
      </c>
      <c r="AS41" s="33">
        <v>0</v>
      </c>
      <c r="AT41" s="33">
        <f t="shared" si="30"/>
        <v>431528405</v>
      </c>
      <c r="AU41" s="33">
        <v>0</v>
      </c>
      <c r="AV41" s="33">
        <v>0</v>
      </c>
      <c r="AW41" s="33">
        <v>0</v>
      </c>
      <c r="AX41" s="33">
        <v>0</v>
      </c>
      <c r="AY41" s="33">
        <v>13767838</v>
      </c>
      <c r="AZ41" s="33">
        <v>417760567</v>
      </c>
      <c r="BA41" s="33">
        <v>0</v>
      </c>
      <c r="BB41" s="33">
        <v>0</v>
      </c>
      <c r="BC41" s="33">
        <v>0</v>
      </c>
      <c r="BD41" s="33">
        <v>0</v>
      </c>
      <c r="BE41" s="33">
        <v>0</v>
      </c>
      <c r="BF41" s="33">
        <v>0</v>
      </c>
      <c r="BG41" s="33">
        <f t="shared" si="29"/>
        <v>431528405</v>
      </c>
      <c r="BH41" s="83">
        <f t="shared" si="2"/>
        <v>0</v>
      </c>
    </row>
    <row r="42" spans="1:60" s="7" customFormat="1" ht="21" customHeight="1" x14ac:dyDescent="0.2">
      <c r="A42" s="25" t="s">
        <v>139</v>
      </c>
      <c r="B42" s="26"/>
      <c r="C42" s="25" t="s">
        <v>140</v>
      </c>
      <c r="D42" s="84">
        <f t="shared" ref="D42:BG42" si="31">+D43+D50</f>
        <v>32309000000</v>
      </c>
      <c r="E42" s="85">
        <f t="shared" si="31"/>
        <v>5499516833.3000002</v>
      </c>
      <c r="F42" s="86">
        <f t="shared" si="31"/>
        <v>5820283777.3000002</v>
      </c>
      <c r="G42" s="84">
        <f t="shared" si="31"/>
        <v>31988233056</v>
      </c>
      <c r="H42" s="25">
        <f t="shared" si="31"/>
        <v>20461937064.5</v>
      </c>
      <c r="I42" s="25">
        <f t="shared" si="31"/>
        <v>1591397757.1399999</v>
      </c>
      <c r="J42" s="25">
        <f t="shared" si="31"/>
        <v>3394544229.7200003</v>
      </c>
      <c r="K42" s="25">
        <f t="shared" si="31"/>
        <v>835002131.69000006</v>
      </c>
      <c r="L42" s="25">
        <f t="shared" si="31"/>
        <v>2216372162.9200001</v>
      </c>
      <c r="M42" s="25">
        <f>+M43+M50</f>
        <v>555315209.30999994</v>
      </c>
      <c r="N42" s="25">
        <f t="shared" si="31"/>
        <v>0</v>
      </c>
      <c r="O42" s="25">
        <f t="shared" si="31"/>
        <v>0</v>
      </c>
      <c r="P42" s="25">
        <f t="shared" si="31"/>
        <v>0</v>
      </c>
      <c r="Q42" s="25">
        <f t="shared" si="31"/>
        <v>0</v>
      </c>
      <c r="R42" s="25">
        <f t="shared" si="31"/>
        <v>0</v>
      </c>
      <c r="S42" s="87">
        <f t="shared" si="31"/>
        <v>0</v>
      </c>
      <c r="T42" s="25">
        <f t="shared" si="31"/>
        <v>29054568555.279999</v>
      </c>
      <c r="U42" s="25">
        <f t="shared" si="31"/>
        <v>11443644215.18</v>
      </c>
      <c r="V42" s="25">
        <f t="shared" si="31"/>
        <v>4442407879.8899994</v>
      </c>
      <c r="W42" s="84">
        <f t="shared" si="31"/>
        <v>263609709.16</v>
      </c>
      <c r="X42" s="25">
        <f t="shared" si="31"/>
        <v>305375266.70999998</v>
      </c>
      <c r="Y42" s="25">
        <f t="shared" si="31"/>
        <v>2543890498.1200004</v>
      </c>
      <c r="Z42" s="25">
        <f t="shared" si="31"/>
        <v>743973863.86000001</v>
      </c>
      <c r="AA42" s="25">
        <f t="shared" si="31"/>
        <v>0</v>
      </c>
      <c r="AB42" s="25">
        <f t="shared" si="31"/>
        <v>0</v>
      </c>
      <c r="AC42" s="25">
        <f t="shared" si="31"/>
        <v>0</v>
      </c>
      <c r="AD42" s="25">
        <f t="shared" si="31"/>
        <v>0</v>
      </c>
      <c r="AE42" s="25">
        <f t="shared" si="31"/>
        <v>0</v>
      </c>
      <c r="AF42" s="87">
        <f t="shared" si="31"/>
        <v>0</v>
      </c>
      <c r="AG42" s="25">
        <f t="shared" si="31"/>
        <v>19742901432.920002</v>
      </c>
      <c r="AH42" s="87">
        <f t="shared" si="31"/>
        <v>415136662.32000011</v>
      </c>
      <c r="AI42" s="25">
        <f t="shared" si="31"/>
        <v>1332316606.1299999</v>
      </c>
      <c r="AJ42" s="84">
        <f t="shared" si="31"/>
        <v>2398191267.8799996</v>
      </c>
      <c r="AK42" s="25">
        <f t="shared" si="31"/>
        <v>1875129522.1400001</v>
      </c>
      <c r="AL42" s="25">
        <f t="shared" si="31"/>
        <v>2253864113.6500001</v>
      </c>
      <c r="AM42" s="25">
        <f t="shared" si="31"/>
        <v>1877289350.3899999</v>
      </c>
      <c r="AN42" s="25">
        <f t="shared" si="31"/>
        <v>0</v>
      </c>
      <c r="AO42" s="25">
        <f t="shared" si="31"/>
        <v>0</v>
      </c>
      <c r="AP42" s="25">
        <f t="shared" si="31"/>
        <v>0</v>
      </c>
      <c r="AQ42" s="25">
        <f t="shared" si="31"/>
        <v>0</v>
      </c>
      <c r="AR42" s="25">
        <f t="shared" si="31"/>
        <v>0</v>
      </c>
      <c r="AS42" s="25">
        <f t="shared" si="31"/>
        <v>0</v>
      </c>
      <c r="AT42" s="25">
        <f t="shared" si="31"/>
        <v>10151927522.51</v>
      </c>
      <c r="AU42" s="87">
        <f t="shared" si="31"/>
        <v>415136662.32000011</v>
      </c>
      <c r="AV42" s="25">
        <f t="shared" si="31"/>
        <v>1332316606.1299999</v>
      </c>
      <c r="AW42" s="84">
        <f t="shared" si="31"/>
        <v>2398191267.8799996</v>
      </c>
      <c r="AX42" s="25">
        <f t="shared" si="31"/>
        <v>1875129522.1400001</v>
      </c>
      <c r="AY42" s="25">
        <f t="shared" si="31"/>
        <v>2253864113.6500001</v>
      </c>
      <c r="AZ42" s="25">
        <f t="shared" si="31"/>
        <v>1877289350.3899999</v>
      </c>
      <c r="BA42" s="25">
        <f t="shared" si="31"/>
        <v>0</v>
      </c>
      <c r="BB42" s="25">
        <f t="shared" si="31"/>
        <v>0</v>
      </c>
      <c r="BC42" s="25">
        <f t="shared" si="31"/>
        <v>0</v>
      </c>
      <c r="BD42" s="25">
        <f t="shared" si="31"/>
        <v>0</v>
      </c>
      <c r="BE42" s="25">
        <f t="shared" si="31"/>
        <v>0</v>
      </c>
      <c r="BF42" s="25">
        <f t="shared" si="31"/>
        <v>0</v>
      </c>
      <c r="BG42" s="25">
        <f t="shared" si="31"/>
        <v>10151927522.51</v>
      </c>
      <c r="BH42" s="24">
        <f t="shared" si="2"/>
        <v>0</v>
      </c>
    </row>
    <row r="43" spans="1:60" s="7" customFormat="1" ht="21" customHeight="1" x14ac:dyDescent="0.2">
      <c r="A43" s="88" t="s">
        <v>141</v>
      </c>
      <c r="B43" s="89"/>
      <c r="C43" s="88" t="s">
        <v>142</v>
      </c>
      <c r="D43" s="88">
        <f>+D44</f>
        <v>370000000</v>
      </c>
      <c r="E43" s="88">
        <f>+E44</f>
        <v>73638000</v>
      </c>
      <c r="F43" s="88">
        <f>+F44</f>
        <v>370000000</v>
      </c>
      <c r="G43" s="88">
        <f>+G44</f>
        <v>73638000</v>
      </c>
      <c r="H43" s="88">
        <f t="shared" ref="H43:BG43" si="32">+H44</f>
        <v>0</v>
      </c>
      <c r="I43" s="88">
        <f t="shared" si="32"/>
        <v>0</v>
      </c>
      <c r="J43" s="88">
        <f t="shared" si="32"/>
        <v>0</v>
      </c>
      <c r="K43" s="88">
        <f t="shared" si="32"/>
        <v>0</v>
      </c>
      <c r="L43" s="88">
        <f t="shared" si="32"/>
        <v>0</v>
      </c>
      <c r="M43" s="88">
        <f t="shared" si="32"/>
        <v>69411328</v>
      </c>
      <c r="N43" s="88">
        <f t="shared" si="32"/>
        <v>0</v>
      </c>
      <c r="O43" s="88">
        <f t="shared" si="32"/>
        <v>0</v>
      </c>
      <c r="P43" s="88">
        <f t="shared" si="32"/>
        <v>0</v>
      </c>
      <c r="Q43" s="88">
        <f t="shared" si="32"/>
        <v>0</v>
      </c>
      <c r="R43" s="88">
        <f t="shared" si="32"/>
        <v>0</v>
      </c>
      <c r="S43" s="88">
        <f t="shared" si="32"/>
        <v>0</v>
      </c>
      <c r="T43" s="88">
        <f>+T44</f>
        <v>69411328</v>
      </c>
      <c r="U43" s="88">
        <f t="shared" si="32"/>
        <v>0</v>
      </c>
      <c r="V43" s="88">
        <f>+V44</f>
        <v>0</v>
      </c>
      <c r="W43" s="88">
        <f t="shared" si="32"/>
        <v>0</v>
      </c>
      <c r="X43" s="88">
        <f t="shared" si="32"/>
        <v>0</v>
      </c>
      <c r="Y43" s="88">
        <f t="shared" si="32"/>
        <v>0</v>
      </c>
      <c r="Z43" s="88">
        <f t="shared" si="32"/>
        <v>4773328</v>
      </c>
      <c r="AA43" s="88">
        <f t="shared" si="32"/>
        <v>0</v>
      </c>
      <c r="AB43" s="88">
        <f t="shared" si="32"/>
        <v>0</v>
      </c>
      <c r="AC43" s="88">
        <f t="shared" si="32"/>
        <v>0</v>
      </c>
      <c r="AD43" s="88">
        <f t="shared" si="32"/>
        <v>0</v>
      </c>
      <c r="AE43" s="88">
        <f t="shared" si="32"/>
        <v>0</v>
      </c>
      <c r="AF43" s="88">
        <f t="shared" si="32"/>
        <v>0</v>
      </c>
      <c r="AG43" s="88">
        <f t="shared" si="32"/>
        <v>4773328</v>
      </c>
      <c r="AH43" s="88">
        <f t="shared" si="32"/>
        <v>0</v>
      </c>
      <c r="AI43" s="88">
        <f t="shared" si="32"/>
        <v>0</v>
      </c>
      <c r="AJ43" s="88">
        <f t="shared" si="32"/>
        <v>0</v>
      </c>
      <c r="AK43" s="88">
        <f t="shared" si="32"/>
        <v>0</v>
      </c>
      <c r="AL43" s="88">
        <f t="shared" si="32"/>
        <v>0</v>
      </c>
      <c r="AM43" s="88">
        <f t="shared" si="32"/>
        <v>0</v>
      </c>
      <c r="AN43" s="88">
        <f t="shared" si="32"/>
        <v>0</v>
      </c>
      <c r="AO43" s="88">
        <f t="shared" si="32"/>
        <v>0</v>
      </c>
      <c r="AP43" s="88">
        <f t="shared" si="32"/>
        <v>0</v>
      </c>
      <c r="AQ43" s="88">
        <f t="shared" si="32"/>
        <v>0</v>
      </c>
      <c r="AR43" s="88">
        <f t="shared" si="32"/>
        <v>0</v>
      </c>
      <c r="AS43" s="88">
        <f t="shared" si="32"/>
        <v>0</v>
      </c>
      <c r="AT43" s="88">
        <f t="shared" si="32"/>
        <v>0</v>
      </c>
      <c r="AU43" s="88">
        <f t="shared" si="32"/>
        <v>0</v>
      </c>
      <c r="AV43" s="88">
        <f t="shared" si="32"/>
        <v>0</v>
      </c>
      <c r="AW43" s="88">
        <f t="shared" si="32"/>
        <v>0</v>
      </c>
      <c r="AX43" s="88">
        <f t="shared" si="32"/>
        <v>0</v>
      </c>
      <c r="AY43" s="88">
        <f>+AY44</f>
        <v>0</v>
      </c>
      <c r="AZ43" s="88">
        <f t="shared" si="32"/>
        <v>0</v>
      </c>
      <c r="BA43" s="88">
        <f t="shared" si="32"/>
        <v>0</v>
      </c>
      <c r="BB43" s="88">
        <f t="shared" si="32"/>
        <v>0</v>
      </c>
      <c r="BC43" s="88">
        <f t="shared" si="32"/>
        <v>0</v>
      </c>
      <c r="BD43" s="88">
        <f t="shared" si="32"/>
        <v>0</v>
      </c>
      <c r="BE43" s="88">
        <f t="shared" si="32"/>
        <v>0</v>
      </c>
      <c r="BF43" s="88">
        <f t="shared" si="32"/>
        <v>0</v>
      </c>
      <c r="BG43" s="88">
        <f t="shared" si="32"/>
        <v>0</v>
      </c>
      <c r="BH43" s="24">
        <f t="shared" si="2"/>
        <v>0</v>
      </c>
    </row>
    <row r="44" spans="1:60" s="7" customFormat="1" ht="21" customHeight="1" x14ac:dyDescent="0.2">
      <c r="A44" s="29" t="s">
        <v>143</v>
      </c>
      <c r="B44" s="30"/>
      <c r="C44" s="29" t="s">
        <v>144</v>
      </c>
      <c r="D44" s="29">
        <f t="shared" ref="D44:BG44" si="33">+D45+D47</f>
        <v>370000000</v>
      </c>
      <c r="E44" s="29">
        <f t="shared" si="33"/>
        <v>73638000</v>
      </c>
      <c r="F44" s="29">
        <f t="shared" si="33"/>
        <v>370000000</v>
      </c>
      <c r="G44" s="29">
        <f t="shared" si="33"/>
        <v>73638000</v>
      </c>
      <c r="H44" s="29">
        <f t="shared" si="33"/>
        <v>0</v>
      </c>
      <c r="I44" s="29">
        <f t="shared" si="33"/>
        <v>0</v>
      </c>
      <c r="J44" s="29">
        <f t="shared" si="33"/>
        <v>0</v>
      </c>
      <c r="K44" s="29">
        <f t="shared" si="33"/>
        <v>0</v>
      </c>
      <c r="L44" s="29">
        <f t="shared" si="33"/>
        <v>0</v>
      </c>
      <c r="M44" s="29">
        <f t="shared" si="33"/>
        <v>69411328</v>
      </c>
      <c r="N44" s="29">
        <f t="shared" si="33"/>
        <v>0</v>
      </c>
      <c r="O44" s="29">
        <f t="shared" si="33"/>
        <v>0</v>
      </c>
      <c r="P44" s="29">
        <f t="shared" si="33"/>
        <v>0</v>
      </c>
      <c r="Q44" s="29">
        <f t="shared" si="33"/>
        <v>0</v>
      </c>
      <c r="R44" s="29">
        <f t="shared" si="33"/>
        <v>0</v>
      </c>
      <c r="S44" s="29">
        <f t="shared" si="33"/>
        <v>0</v>
      </c>
      <c r="T44" s="29">
        <f t="shared" si="33"/>
        <v>69411328</v>
      </c>
      <c r="U44" s="29">
        <f t="shared" si="33"/>
        <v>0</v>
      </c>
      <c r="V44" s="29">
        <f t="shared" si="33"/>
        <v>0</v>
      </c>
      <c r="W44" s="29">
        <f t="shared" si="33"/>
        <v>0</v>
      </c>
      <c r="X44" s="29">
        <f t="shared" si="33"/>
        <v>0</v>
      </c>
      <c r="Y44" s="29">
        <f t="shared" si="33"/>
        <v>0</v>
      </c>
      <c r="Z44" s="29">
        <f t="shared" si="33"/>
        <v>4773328</v>
      </c>
      <c r="AA44" s="29">
        <f t="shared" si="33"/>
        <v>0</v>
      </c>
      <c r="AB44" s="29">
        <f t="shared" si="33"/>
        <v>0</v>
      </c>
      <c r="AC44" s="29">
        <f t="shared" si="33"/>
        <v>0</v>
      </c>
      <c r="AD44" s="29">
        <f t="shared" si="33"/>
        <v>0</v>
      </c>
      <c r="AE44" s="29">
        <f t="shared" si="33"/>
        <v>0</v>
      </c>
      <c r="AF44" s="29">
        <f t="shared" si="33"/>
        <v>0</v>
      </c>
      <c r="AG44" s="29">
        <f t="shared" si="33"/>
        <v>4773328</v>
      </c>
      <c r="AH44" s="29">
        <f t="shared" si="33"/>
        <v>0</v>
      </c>
      <c r="AI44" s="29">
        <f t="shared" si="33"/>
        <v>0</v>
      </c>
      <c r="AJ44" s="29">
        <f t="shared" si="33"/>
        <v>0</v>
      </c>
      <c r="AK44" s="29">
        <f t="shared" si="33"/>
        <v>0</v>
      </c>
      <c r="AL44" s="29">
        <f t="shared" si="33"/>
        <v>0</v>
      </c>
      <c r="AM44" s="29">
        <f t="shared" si="33"/>
        <v>0</v>
      </c>
      <c r="AN44" s="29">
        <f t="shared" si="33"/>
        <v>0</v>
      </c>
      <c r="AO44" s="29">
        <f t="shared" si="33"/>
        <v>0</v>
      </c>
      <c r="AP44" s="29">
        <f t="shared" si="33"/>
        <v>0</v>
      </c>
      <c r="AQ44" s="29">
        <f t="shared" si="33"/>
        <v>0</v>
      </c>
      <c r="AR44" s="29">
        <f t="shared" si="33"/>
        <v>0</v>
      </c>
      <c r="AS44" s="29">
        <f t="shared" si="33"/>
        <v>0</v>
      </c>
      <c r="AT44" s="29">
        <f t="shared" si="33"/>
        <v>0</v>
      </c>
      <c r="AU44" s="29">
        <f t="shared" si="33"/>
        <v>0</v>
      </c>
      <c r="AV44" s="29">
        <f t="shared" si="33"/>
        <v>0</v>
      </c>
      <c r="AW44" s="29">
        <f t="shared" si="33"/>
        <v>0</v>
      </c>
      <c r="AX44" s="29">
        <f t="shared" si="33"/>
        <v>0</v>
      </c>
      <c r="AY44" s="29">
        <f t="shared" si="33"/>
        <v>0</v>
      </c>
      <c r="AZ44" s="29">
        <f t="shared" si="33"/>
        <v>0</v>
      </c>
      <c r="BA44" s="29">
        <f t="shared" si="33"/>
        <v>0</v>
      </c>
      <c r="BB44" s="29">
        <f t="shared" si="33"/>
        <v>0</v>
      </c>
      <c r="BC44" s="29">
        <f t="shared" si="33"/>
        <v>0</v>
      </c>
      <c r="BD44" s="29">
        <f t="shared" si="33"/>
        <v>0</v>
      </c>
      <c r="BE44" s="29">
        <f t="shared" si="33"/>
        <v>0</v>
      </c>
      <c r="BF44" s="29">
        <f t="shared" si="33"/>
        <v>0</v>
      </c>
      <c r="BG44" s="29">
        <f t="shared" si="33"/>
        <v>0</v>
      </c>
      <c r="BH44" s="24">
        <f t="shared" si="2"/>
        <v>0</v>
      </c>
    </row>
    <row r="45" spans="1:60" s="7" customFormat="1" ht="21" customHeight="1" x14ac:dyDescent="0.2">
      <c r="A45" s="33" t="s">
        <v>145</v>
      </c>
      <c r="B45" s="90"/>
      <c r="C45" s="33" t="s">
        <v>146</v>
      </c>
      <c r="D45" s="33">
        <f>+D46</f>
        <v>120000000</v>
      </c>
      <c r="E45" s="33">
        <f t="shared" ref="E45:BG45" si="34">+E46</f>
        <v>0</v>
      </c>
      <c r="F45" s="33">
        <f>+F46</f>
        <v>120000000</v>
      </c>
      <c r="G45" s="33">
        <f t="shared" si="34"/>
        <v>0</v>
      </c>
      <c r="H45" s="33">
        <f t="shared" si="34"/>
        <v>0</v>
      </c>
      <c r="I45" s="33">
        <f t="shared" si="34"/>
        <v>0</v>
      </c>
      <c r="J45" s="33">
        <f t="shared" si="34"/>
        <v>0</v>
      </c>
      <c r="K45" s="33">
        <f t="shared" si="34"/>
        <v>0</v>
      </c>
      <c r="L45" s="33">
        <f t="shared" si="34"/>
        <v>0</v>
      </c>
      <c r="M45" s="33">
        <f t="shared" si="34"/>
        <v>0</v>
      </c>
      <c r="N45" s="33">
        <f t="shared" si="34"/>
        <v>0</v>
      </c>
      <c r="O45" s="33">
        <f t="shared" si="34"/>
        <v>0</v>
      </c>
      <c r="P45" s="33">
        <f t="shared" si="34"/>
        <v>0</v>
      </c>
      <c r="Q45" s="33">
        <f t="shared" si="34"/>
        <v>0</v>
      </c>
      <c r="R45" s="33">
        <f t="shared" si="34"/>
        <v>0</v>
      </c>
      <c r="S45" s="33">
        <f t="shared" si="34"/>
        <v>0</v>
      </c>
      <c r="T45" s="33">
        <f t="shared" si="34"/>
        <v>0</v>
      </c>
      <c r="U45" s="33">
        <f t="shared" si="34"/>
        <v>0</v>
      </c>
      <c r="V45" s="33">
        <f>+V46</f>
        <v>0</v>
      </c>
      <c r="W45" s="33">
        <f t="shared" si="34"/>
        <v>0</v>
      </c>
      <c r="X45" s="33">
        <f t="shared" si="34"/>
        <v>0</v>
      </c>
      <c r="Y45" s="33">
        <f t="shared" si="34"/>
        <v>0</v>
      </c>
      <c r="Z45" s="33">
        <f t="shared" si="34"/>
        <v>0</v>
      </c>
      <c r="AA45" s="33">
        <f t="shared" si="34"/>
        <v>0</v>
      </c>
      <c r="AB45" s="33">
        <f t="shared" si="34"/>
        <v>0</v>
      </c>
      <c r="AC45" s="33">
        <f t="shared" si="34"/>
        <v>0</v>
      </c>
      <c r="AD45" s="33">
        <f t="shared" si="34"/>
        <v>0</v>
      </c>
      <c r="AE45" s="33">
        <f t="shared" si="34"/>
        <v>0</v>
      </c>
      <c r="AF45" s="33">
        <f t="shared" si="34"/>
        <v>0</v>
      </c>
      <c r="AG45" s="33">
        <f t="shared" si="34"/>
        <v>0</v>
      </c>
      <c r="AH45" s="33">
        <f t="shared" si="34"/>
        <v>0</v>
      </c>
      <c r="AI45" s="33">
        <f t="shared" si="34"/>
        <v>0</v>
      </c>
      <c r="AJ45" s="33">
        <f t="shared" si="34"/>
        <v>0</v>
      </c>
      <c r="AK45" s="33">
        <f t="shared" si="34"/>
        <v>0</v>
      </c>
      <c r="AL45" s="33">
        <f t="shared" si="34"/>
        <v>0</v>
      </c>
      <c r="AM45" s="33">
        <f t="shared" si="34"/>
        <v>0</v>
      </c>
      <c r="AN45" s="33">
        <f t="shared" si="34"/>
        <v>0</v>
      </c>
      <c r="AO45" s="33">
        <f t="shared" si="34"/>
        <v>0</v>
      </c>
      <c r="AP45" s="33">
        <f t="shared" si="34"/>
        <v>0</v>
      </c>
      <c r="AQ45" s="33">
        <f t="shared" si="34"/>
        <v>0</v>
      </c>
      <c r="AR45" s="33">
        <f t="shared" si="34"/>
        <v>0</v>
      </c>
      <c r="AS45" s="33">
        <f t="shared" si="34"/>
        <v>0</v>
      </c>
      <c r="AT45" s="33">
        <f>+AT46</f>
        <v>0</v>
      </c>
      <c r="AU45" s="33">
        <f t="shared" si="34"/>
        <v>0</v>
      </c>
      <c r="AV45" s="33">
        <f t="shared" si="34"/>
        <v>0</v>
      </c>
      <c r="AW45" s="33">
        <f t="shared" si="34"/>
        <v>0</v>
      </c>
      <c r="AX45" s="33">
        <f t="shared" si="34"/>
        <v>0</v>
      </c>
      <c r="AY45" s="33">
        <f t="shared" si="34"/>
        <v>0</v>
      </c>
      <c r="AZ45" s="33">
        <f t="shared" si="34"/>
        <v>0</v>
      </c>
      <c r="BA45" s="33">
        <f t="shared" si="34"/>
        <v>0</v>
      </c>
      <c r="BB45" s="33">
        <f t="shared" si="34"/>
        <v>0</v>
      </c>
      <c r="BC45" s="33">
        <f t="shared" si="34"/>
        <v>0</v>
      </c>
      <c r="BD45" s="33">
        <f t="shared" si="34"/>
        <v>0</v>
      </c>
      <c r="BE45" s="33">
        <f t="shared" si="34"/>
        <v>0</v>
      </c>
      <c r="BF45" s="33">
        <f t="shared" si="34"/>
        <v>0</v>
      </c>
      <c r="BG45" s="33">
        <f t="shared" si="34"/>
        <v>0</v>
      </c>
      <c r="BH45" s="24">
        <f t="shared" si="2"/>
        <v>0</v>
      </c>
    </row>
    <row r="46" spans="1:60" s="95" customFormat="1" ht="21" customHeight="1" x14ac:dyDescent="0.2">
      <c r="A46" s="91" t="s">
        <v>147</v>
      </c>
      <c r="B46" s="92" t="s">
        <v>79</v>
      </c>
      <c r="C46" s="93" t="s">
        <v>148</v>
      </c>
      <c r="D46" s="93">
        <v>120000000</v>
      </c>
      <c r="E46" s="93">
        <v>0</v>
      </c>
      <c r="F46" s="93">
        <v>120000000</v>
      </c>
      <c r="G46" s="93">
        <f>SUM(D46:E46)-F46</f>
        <v>0</v>
      </c>
      <c r="H46" s="93">
        <v>0</v>
      </c>
      <c r="I46" s="93">
        <v>0</v>
      </c>
      <c r="J46" s="93">
        <v>0</v>
      </c>
      <c r="K46" s="93">
        <v>0</v>
      </c>
      <c r="L46" s="93">
        <v>0</v>
      </c>
      <c r="M46" s="93">
        <v>0</v>
      </c>
      <c r="N46" s="93">
        <v>0</v>
      </c>
      <c r="O46" s="93">
        <v>0</v>
      </c>
      <c r="P46" s="93">
        <v>0</v>
      </c>
      <c r="Q46" s="93">
        <v>0</v>
      </c>
      <c r="R46" s="93">
        <v>0</v>
      </c>
      <c r="S46" s="93">
        <v>0</v>
      </c>
      <c r="T46" s="93">
        <f>SUM(H46:S46)</f>
        <v>0</v>
      </c>
      <c r="U46" s="93">
        <v>0</v>
      </c>
      <c r="V46" s="93">
        <v>0</v>
      </c>
      <c r="W46" s="93">
        <v>0</v>
      </c>
      <c r="X46" s="93">
        <v>0</v>
      </c>
      <c r="Y46" s="93">
        <v>0</v>
      </c>
      <c r="Z46" s="93">
        <v>0</v>
      </c>
      <c r="AA46" s="93">
        <v>0</v>
      </c>
      <c r="AB46" s="93">
        <v>0</v>
      </c>
      <c r="AC46" s="93">
        <v>0</v>
      </c>
      <c r="AD46" s="93">
        <v>0</v>
      </c>
      <c r="AE46" s="93">
        <v>0</v>
      </c>
      <c r="AF46" s="93">
        <v>0</v>
      </c>
      <c r="AG46" s="93">
        <f>SUM(U46:AF46)</f>
        <v>0</v>
      </c>
      <c r="AH46" s="93">
        <v>0</v>
      </c>
      <c r="AI46" s="93">
        <v>0</v>
      </c>
      <c r="AJ46" s="93">
        <v>0</v>
      </c>
      <c r="AK46" s="93">
        <v>0</v>
      </c>
      <c r="AL46" s="93">
        <v>0</v>
      </c>
      <c r="AM46" s="93">
        <v>0</v>
      </c>
      <c r="AN46" s="93">
        <v>0</v>
      </c>
      <c r="AO46" s="93">
        <v>0</v>
      </c>
      <c r="AP46" s="93">
        <v>0</v>
      </c>
      <c r="AQ46" s="93">
        <v>0</v>
      </c>
      <c r="AR46" s="93">
        <v>0</v>
      </c>
      <c r="AS46" s="93">
        <v>0</v>
      </c>
      <c r="AT46" s="93">
        <f>SUM(AH46:AS46)</f>
        <v>0</v>
      </c>
      <c r="AU46" s="93">
        <v>0</v>
      </c>
      <c r="AV46" s="93">
        <v>0</v>
      </c>
      <c r="AW46" s="93">
        <v>0</v>
      </c>
      <c r="AX46" s="93">
        <v>0</v>
      </c>
      <c r="AY46" s="93">
        <v>0</v>
      </c>
      <c r="AZ46" s="93">
        <v>0</v>
      </c>
      <c r="BA46" s="93">
        <v>0</v>
      </c>
      <c r="BB46" s="93">
        <v>0</v>
      </c>
      <c r="BC46" s="93">
        <v>0</v>
      </c>
      <c r="BD46" s="93">
        <v>0</v>
      </c>
      <c r="BE46" s="93">
        <v>0</v>
      </c>
      <c r="BF46" s="93">
        <v>0</v>
      </c>
      <c r="BG46" s="93">
        <f>SUM(AU46:BF46)</f>
        <v>0</v>
      </c>
      <c r="BH46" s="94">
        <f t="shared" si="2"/>
        <v>0</v>
      </c>
    </row>
    <row r="47" spans="1:60" s="7" customFormat="1" ht="21" customHeight="1" x14ac:dyDescent="0.2">
      <c r="A47" s="33" t="s">
        <v>149</v>
      </c>
      <c r="B47" s="90"/>
      <c r="C47" s="33" t="s">
        <v>150</v>
      </c>
      <c r="D47" s="33">
        <f>+D48+D49</f>
        <v>250000000</v>
      </c>
      <c r="E47" s="33">
        <f>+E48+E49</f>
        <v>73638000</v>
      </c>
      <c r="F47" s="33">
        <f t="shared" ref="F47:BG47" si="35">+F48+F49</f>
        <v>250000000</v>
      </c>
      <c r="G47" s="33">
        <f>+G48+G49</f>
        <v>73638000</v>
      </c>
      <c r="H47" s="33">
        <f t="shared" si="35"/>
        <v>0</v>
      </c>
      <c r="I47" s="33">
        <f t="shared" si="35"/>
        <v>0</v>
      </c>
      <c r="J47" s="33">
        <f t="shared" si="35"/>
        <v>0</v>
      </c>
      <c r="K47" s="33">
        <f t="shared" si="35"/>
        <v>0</v>
      </c>
      <c r="L47" s="33">
        <f t="shared" si="35"/>
        <v>0</v>
      </c>
      <c r="M47" s="33">
        <f t="shared" si="35"/>
        <v>69411328</v>
      </c>
      <c r="N47" s="33">
        <f t="shared" si="35"/>
        <v>0</v>
      </c>
      <c r="O47" s="33">
        <f t="shared" si="35"/>
        <v>0</v>
      </c>
      <c r="P47" s="33">
        <f t="shared" si="35"/>
        <v>0</v>
      </c>
      <c r="Q47" s="33">
        <f t="shared" si="35"/>
        <v>0</v>
      </c>
      <c r="R47" s="33">
        <f t="shared" si="35"/>
        <v>0</v>
      </c>
      <c r="S47" s="33">
        <f t="shared" si="35"/>
        <v>0</v>
      </c>
      <c r="T47" s="33">
        <f>+T48+T49</f>
        <v>69411328</v>
      </c>
      <c r="U47" s="33">
        <f t="shared" si="35"/>
        <v>0</v>
      </c>
      <c r="V47" s="33">
        <f t="shared" si="35"/>
        <v>0</v>
      </c>
      <c r="W47" s="33">
        <f t="shared" si="35"/>
        <v>0</v>
      </c>
      <c r="X47" s="33">
        <f t="shared" si="35"/>
        <v>0</v>
      </c>
      <c r="Y47" s="33">
        <f t="shared" si="35"/>
        <v>0</v>
      </c>
      <c r="Z47" s="33">
        <f t="shared" si="35"/>
        <v>4773328</v>
      </c>
      <c r="AA47" s="33">
        <f t="shared" si="35"/>
        <v>0</v>
      </c>
      <c r="AB47" s="33">
        <f t="shared" si="35"/>
        <v>0</v>
      </c>
      <c r="AC47" s="33">
        <f t="shared" si="35"/>
        <v>0</v>
      </c>
      <c r="AD47" s="33">
        <f t="shared" si="35"/>
        <v>0</v>
      </c>
      <c r="AE47" s="33">
        <f t="shared" si="35"/>
        <v>0</v>
      </c>
      <c r="AF47" s="33">
        <f t="shared" si="35"/>
        <v>0</v>
      </c>
      <c r="AG47" s="33">
        <f t="shared" si="35"/>
        <v>4773328</v>
      </c>
      <c r="AH47" s="33">
        <f t="shared" si="35"/>
        <v>0</v>
      </c>
      <c r="AI47" s="33">
        <f t="shared" si="35"/>
        <v>0</v>
      </c>
      <c r="AJ47" s="33">
        <f t="shared" si="35"/>
        <v>0</v>
      </c>
      <c r="AK47" s="33">
        <f t="shared" si="35"/>
        <v>0</v>
      </c>
      <c r="AL47" s="305">
        <f t="shared" si="35"/>
        <v>0</v>
      </c>
      <c r="AM47" s="33">
        <f t="shared" si="35"/>
        <v>0</v>
      </c>
      <c r="AN47" s="33">
        <f t="shared" si="35"/>
        <v>0</v>
      </c>
      <c r="AO47" s="33">
        <f t="shared" si="35"/>
        <v>0</v>
      </c>
      <c r="AP47" s="33">
        <f t="shared" si="35"/>
        <v>0</v>
      </c>
      <c r="AQ47" s="33">
        <f t="shared" si="35"/>
        <v>0</v>
      </c>
      <c r="AR47" s="33">
        <f t="shared" si="35"/>
        <v>0</v>
      </c>
      <c r="AS47" s="305">
        <f t="shared" si="35"/>
        <v>0</v>
      </c>
      <c r="AT47" s="33">
        <f>+AT48+AT49</f>
        <v>0</v>
      </c>
      <c r="AU47" s="33">
        <f t="shared" si="35"/>
        <v>0</v>
      </c>
      <c r="AV47" s="33">
        <f t="shared" si="35"/>
        <v>0</v>
      </c>
      <c r="AW47" s="33">
        <f t="shared" si="35"/>
        <v>0</v>
      </c>
      <c r="AX47" s="33">
        <f t="shared" si="35"/>
        <v>0</v>
      </c>
      <c r="AY47" s="305">
        <f>+AY48+AY49</f>
        <v>0</v>
      </c>
      <c r="AZ47" s="33">
        <f t="shared" si="35"/>
        <v>0</v>
      </c>
      <c r="BA47" s="33">
        <f t="shared" si="35"/>
        <v>0</v>
      </c>
      <c r="BB47" s="33">
        <f t="shared" si="35"/>
        <v>0</v>
      </c>
      <c r="BC47" s="33">
        <f t="shared" si="35"/>
        <v>0</v>
      </c>
      <c r="BD47" s="33">
        <f t="shared" si="35"/>
        <v>0</v>
      </c>
      <c r="BE47" s="33">
        <f t="shared" si="35"/>
        <v>0</v>
      </c>
      <c r="BF47" s="305">
        <f t="shared" si="35"/>
        <v>0</v>
      </c>
      <c r="BG47" s="33">
        <f t="shared" si="35"/>
        <v>0</v>
      </c>
      <c r="BH47" s="24">
        <f t="shared" si="2"/>
        <v>0</v>
      </c>
    </row>
    <row r="48" spans="1:60" s="105" customFormat="1" ht="21" customHeight="1" x14ac:dyDescent="0.2">
      <c r="A48" s="96" t="s">
        <v>151</v>
      </c>
      <c r="B48" s="97">
        <v>10</v>
      </c>
      <c r="C48" s="93" t="s">
        <v>152</v>
      </c>
      <c r="D48" s="98">
        <v>0</v>
      </c>
      <c r="E48" s="99">
        <v>73638000</v>
      </c>
      <c r="F48" s="295">
        <v>0</v>
      </c>
      <c r="G48" s="99">
        <f>SUM(D48:E48)-F48</f>
        <v>73638000</v>
      </c>
      <c r="H48" s="98"/>
      <c r="I48" s="98"/>
      <c r="J48" s="99"/>
      <c r="K48" s="100"/>
      <c r="L48" s="99">
        <v>0</v>
      </c>
      <c r="M48" s="99">
        <v>69411328</v>
      </c>
      <c r="N48" s="98"/>
      <c r="O48" s="98"/>
      <c r="P48" s="99"/>
      <c r="Q48" s="100"/>
      <c r="R48" s="101"/>
      <c r="S48" s="102"/>
      <c r="T48" s="102">
        <f>SUM(H48:S48)</f>
        <v>69411328</v>
      </c>
      <c r="U48" s="102"/>
      <c r="V48" s="102"/>
      <c r="W48" s="102"/>
      <c r="X48" s="102"/>
      <c r="Y48" s="299">
        <v>0</v>
      </c>
      <c r="Z48" s="301">
        <v>4773328</v>
      </c>
      <c r="AA48" s="102"/>
      <c r="AB48" s="102"/>
      <c r="AC48" s="102"/>
      <c r="AD48" s="102"/>
      <c r="AE48" s="102"/>
      <c r="AF48" s="96"/>
      <c r="AG48" s="301">
        <f>SUM(U48:AF48)</f>
        <v>4773328</v>
      </c>
      <c r="AH48" s="102"/>
      <c r="AI48" s="102"/>
      <c r="AJ48" s="102"/>
      <c r="AK48" s="102"/>
      <c r="AL48" s="299">
        <v>0</v>
      </c>
      <c r="AM48" s="301">
        <v>0</v>
      </c>
      <c r="AN48" s="102"/>
      <c r="AO48" s="102"/>
      <c r="AP48" s="102"/>
      <c r="AQ48" s="102"/>
      <c r="AR48" s="102"/>
      <c r="AS48" s="96"/>
      <c r="AT48" s="365">
        <f>SUM(AH48:AS48)</f>
        <v>0</v>
      </c>
      <c r="AU48" s="102"/>
      <c r="AV48" s="102"/>
      <c r="AW48" s="102"/>
      <c r="AX48" s="102"/>
      <c r="AY48" s="299">
        <v>0</v>
      </c>
      <c r="AZ48" s="307">
        <v>0</v>
      </c>
      <c r="BA48" s="102"/>
      <c r="BB48" s="102"/>
      <c r="BC48" s="102"/>
      <c r="BD48" s="102"/>
      <c r="BE48" s="102"/>
      <c r="BF48" s="96"/>
      <c r="BG48" s="296"/>
      <c r="BH48" s="104"/>
    </row>
    <row r="49" spans="1:60" s="95" customFormat="1" ht="21" customHeight="1" x14ac:dyDescent="0.2">
      <c r="A49" s="106" t="s">
        <v>153</v>
      </c>
      <c r="B49" s="107" t="s">
        <v>79</v>
      </c>
      <c r="C49" s="108" t="s">
        <v>154</v>
      </c>
      <c r="D49" s="109">
        <v>250000000</v>
      </c>
      <c r="E49" s="297">
        <v>0</v>
      </c>
      <c r="F49" s="298">
        <v>250000000</v>
      </c>
      <c r="G49" s="110">
        <f>SUM(D49:E49)-F49</f>
        <v>0</v>
      </c>
      <c r="H49" s="109">
        <v>0</v>
      </c>
      <c r="I49" s="109">
        <v>0</v>
      </c>
      <c r="J49" s="109">
        <v>0</v>
      </c>
      <c r="K49" s="109">
        <v>0</v>
      </c>
      <c r="L49" s="110">
        <v>0</v>
      </c>
      <c r="M49" s="297">
        <v>0</v>
      </c>
      <c r="N49" s="109">
        <v>0</v>
      </c>
      <c r="O49" s="109">
        <v>0</v>
      </c>
      <c r="P49" s="109">
        <v>0</v>
      </c>
      <c r="Q49" s="109">
        <v>0</v>
      </c>
      <c r="R49" s="111">
        <v>0</v>
      </c>
      <c r="S49" s="103">
        <v>0</v>
      </c>
      <c r="T49" s="294">
        <f>SUM(H49:S49)</f>
        <v>0</v>
      </c>
      <c r="U49" s="103">
        <v>0</v>
      </c>
      <c r="V49" s="103">
        <v>0</v>
      </c>
      <c r="W49" s="103">
        <v>0</v>
      </c>
      <c r="X49" s="103">
        <v>0</v>
      </c>
      <c r="Y49" s="300">
        <v>0</v>
      </c>
      <c r="Z49" s="302">
        <v>0</v>
      </c>
      <c r="AA49" s="103">
        <v>0</v>
      </c>
      <c r="AB49" s="103">
        <v>0</v>
      </c>
      <c r="AC49" s="103">
        <v>0</v>
      </c>
      <c r="AD49" s="103">
        <v>0</v>
      </c>
      <c r="AE49" s="103">
        <v>0</v>
      </c>
      <c r="AF49" s="303">
        <v>0</v>
      </c>
      <c r="AG49" s="302">
        <f>SUM(U49:AF49)</f>
        <v>0</v>
      </c>
      <c r="AH49" s="103">
        <f t="shared" ref="AH49:AK49" si="36">SUM(V49:AG49)</f>
        <v>0</v>
      </c>
      <c r="AI49" s="103">
        <f t="shared" si="36"/>
        <v>0</v>
      </c>
      <c r="AJ49" s="103">
        <f t="shared" si="36"/>
        <v>0</v>
      </c>
      <c r="AK49" s="103">
        <f t="shared" si="36"/>
        <v>0</v>
      </c>
      <c r="AL49" s="300">
        <v>0</v>
      </c>
      <c r="AM49" s="302">
        <v>0</v>
      </c>
      <c r="AN49" s="103">
        <v>0</v>
      </c>
      <c r="AO49" s="103">
        <v>0</v>
      </c>
      <c r="AP49" s="103">
        <v>0</v>
      </c>
      <c r="AQ49" s="103">
        <v>0</v>
      </c>
      <c r="AR49" s="103">
        <v>0</v>
      </c>
      <c r="AS49" s="303">
        <v>0</v>
      </c>
      <c r="AT49" s="306">
        <f>SUM(AH49:AS49)</f>
        <v>0</v>
      </c>
      <c r="AU49" s="103">
        <v>0</v>
      </c>
      <c r="AV49" s="103">
        <v>0</v>
      </c>
      <c r="AW49" s="103">
        <v>0</v>
      </c>
      <c r="AX49" s="103">
        <v>0</v>
      </c>
      <c r="AY49" s="300">
        <v>0</v>
      </c>
      <c r="AZ49" s="307">
        <v>0</v>
      </c>
      <c r="BA49" s="103">
        <v>0</v>
      </c>
      <c r="BB49" s="103">
        <v>0</v>
      </c>
      <c r="BC49" s="103">
        <v>0</v>
      </c>
      <c r="BD49" s="103">
        <v>0</v>
      </c>
      <c r="BE49" s="103">
        <v>0</v>
      </c>
      <c r="BF49" s="303">
        <v>0</v>
      </c>
      <c r="BG49" s="308">
        <f>SUM(AU49:BF49)</f>
        <v>0</v>
      </c>
      <c r="BH49" s="112">
        <f>AT48-BG49</f>
        <v>0</v>
      </c>
    </row>
    <row r="50" spans="1:60" s="7" customFormat="1" ht="21" customHeight="1" x14ac:dyDescent="0.2">
      <c r="A50" s="113" t="s">
        <v>155</v>
      </c>
      <c r="B50" s="114"/>
      <c r="C50" s="113" t="s">
        <v>156</v>
      </c>
      <c r="D50" s="113">
        <f t="shared" ref="D50:BG50" si="37">+D51+D68</f>
        <v>31939000000</v>
      </c>
      <c r="E50" s="113">
        <f>+E51+E68</f>
        <v>5425878833.3000002</v>
      </c>
      <c r="F50" s="88">
        <f t="shared" si="37"/>
        <v>5450283777.3000002</v>
      </c>
      <c r="G50" s="115">
        <f t="shared" si="37"/>
        <v>31914595056</v>
      </c>
      <c r="H50" s="113">
        <f t="shared" si="37"/>
        <v>20461937064.5</v>
      </c>
      <c r="I50" s="113">
        <f t="shared" si="37"/>
        <v>1591397757.1399999</v>
      </c>
      <c r="J50" s="113">
        <f t="shared" si="37"/>
        <v>3394544229.7200003</v>
      </c>
      <c r="K50" s="113">
        <f t="shared" si="37"/>
        <v>835002131.69000006</v>
      </c>
      <c r="L50" s="113">
        <f t="shared" si="37"/>
        <v>2216372162.9200001</v>
      </c>
      <c r="M50" s="113">
        <f t="shared" si="37"/>
        <v>485903881.31</v>
      </c>
      <c r="N50" s="113">
        <f t="shared" si="37"/>
        <v>0</v>
      </c>
      <c r="O50" s="113">
        <f t="shared" si="37"/>
        <v>0</v>
      </c>
      <c r="P50" s="113">
        <f t="shared" si="37"/>
        <v>0</v>
      </c>
      <c r="Q50" s="113">
        <f t="shared" si="37"/>
        <v>0</v>
      </c>
      <c r="R50" s="113">
        <f t="shared" si="37"/>
        <v>0</v>
      </c>
      <c r="S50" s="113">
        <f t="shared" si="37"/>
        <v>0</v>
      </c>
      <c r="T50" s="88">
        <f>+T51+T68</f>
        <v>28985157227.279999</v>
      </c>
      <c r="U50" s="113">
        <f t="shared" si="37"/>
        <v>11443644215.18</v>
      </c>
      <c r="V50" s="113">
        <f t="shared" si="37"/>
        <v>4442407879.8899994</v>
      </c>
      <c r="W50" s="113">
        <f t="shared" si="37"/>
        <v>263609709.16</v>
      </c>
      <c r="X50" s="113">
        <f t="shared" si="37"/>
        <v>305375266.70999998</v>
      </c>
      <c r="Y50" s="113">
        <f t="shared" si="37"/>
        <v>2543890498.1200004</v>
      </c>
      <c r="Z50" s="113">
        <f t="shared" si="37"/>
        <v>739200535.86000001</v>
      </c>
      <c r="AA50" s="113">
        <f t="shared" si="37"/>
        <v>0</v>
      </c>
      <c r="AB50" s="113">
        <f t="shared" si="37"/>
        <v>0</v>
      </c>
      <c r="AC50" s="113">
        <f t="shared" si="37"/>
        <v>0</v>
      </c>
      <c r="AD50" s="113">
        <f t="shared" si="37"/>
        <v>0</v>
      </c>
      <c r="AE50" s="113">
        <f t="shared" si="37"/>
        <v>0</v>
      </c>
      <c r="AF50" s="304">
        <f t="shared" si="37"/>
        <v>0</v>
      </c>
      <c r="AG50" s="113">
        <f t="shared" si="37"/>
        <v>19738128104.920002</v>
      </c>
      <c r="AH50" s="113">
        <f t="shared" si="37"/>
        <v>415136662.32000011</v>
      </c>
      <c r="AI50" s="113">
        <f t="shared" si="37"/>
        <v>1332316606.1299999</v>
      </c>
      <c r="AJ50" s="113">
        <f t="shared" si="37"/>
        <v>2398191267.8799996</v>
      </c>
      <c r="AK50" s="113">
        <f t="shared" si="37"/>
        <v>1875129522.1400001</v>
      </c>
      <c r="AL50" s="113">
        <f t="shared" si="37"/>
        <v>2253864113.6500001</v>
      </c>
      <c r="AM50" s="113">
        <f t="shared" si="37"/>
        <v>1877289350.3899999</v>
      </c>
      <c r="AN50" s="113">
        <f t="shared" si="37"/>
        <v>0</v>
      </c>
      <c r="AO50" s="113">
        <f t="shared" si="37"/>
        <v>0</v>
      </c>
      <c r="AP50" s="113">
        <f t="shared" si="37"/>
        <v>0</v>
      </c>
      <c r="AQ50" s="113">
        <f t="shared" si="37"/>
        <v>0</v>
      </c>
      <c r="AR50" s="113">
        <f t="shared" si="37"/>
        <v>0</v>
      </c>
      <c r="AS50" s="113">
        <f t="shared" si="37"/>
        <v>0</v>
      </c>
      <c r="AT50" s="113">
        <f t="shared" si="37"/>
        <v>10151927522.51</v>
      </c>
      <c r="AU50" s="113">
        <f t="shared" si="37"/>
        <v>415136662.32000011</v>
      </c>
      <c r="AV50" s="113">
        <f t="shared" si="37"/>
        <v>1332316606.1299999</v>
      </c>
      <c r="AW50" s="113">
        <f t="shared" si="37"/>
        <v>2398191267.8799996</v>
      </c>
      <c r="AX50" s="113">
        <f t="shared" si="37"/>
        <v>1875129522.1400001</v>
      </c>
      <c r="AY50" s="304">
        <f t="shared" si="37"/>
        <v>2253864113.6500001</v>
      </c>
      <c r="AZ50" s="113">
        <f t="shared" si="37"/>
        <v>1877289350.3899999</v>
      </c>
      <c r="BA50" s="113">
        <f t="shared" si="37"/>
        <v>0</v>
      </c>
      <c r="BB50" s="113">
        <f t="shared" si="37"/>
        <v>0</v>
      </c>
      <c r="BC50" s="113">
        <f t="shared" si="37"/>
        <v>0</v>
      </c>
      <c r="BD50" s="113">
        <f t="shared" si="37"/>
        <v>0</v>
      </c>
      <c r="BE50" s="113">
        <f t="shared" si="37"/>
        <v>0</v>
      </c>
      <c r="BF50" s="113">
        <f t="shared" si="37"/>
        <v>0</v>
      </c>
      <c r="BG50" s="113">
        <f t="shared" si="37"/>
        <v>10151927522.51</v>
      </c>
      <c r="BH50" s="24">
        <f t="shared" si="2"/>
        <v>0</v>
      </c>
    </row>
    <row r="51" spans="1:60" s="7" customFormat="1" ht="21" customHeight="1" x14ac:dyDescent="0.2">
      <c r="A51" s="29" t="s">
        <v>157</v>
      </c>
      <c r="B51" s="116"/>
      <c r="C51" s="29" t="s">
        <v>158</v>
      </c>
      <c r="D51" s="29">
        <f t="shared" ref="D51:BG51" si="38">+D52+D54+D56+D63</f>
        <v>481800000</v>
      </c>
      <c r="E51" s="29">
        <f>+E52+E54+E56+E63</f>
        <v>477987391</v>
      </c>
      <c r="F51" s="29">
        <f t="shared" si="38"/>
        <v>111100000</v>
      </c>
      <c r="G51" s="117">
        <f t="shared" si="38"/>
        <v>848687391</v>
      </c>
      <c r="H51" s="118">
        <f t="shared" si="38"/>
        <v>35830000</v>
      </c>
      <c r="I51" s="29">
        <f t="shared" si="38"/>
        <v>0</v>
      </c>
      <c r="J51" s="29">
        <f t="shared" si="38"/>
        <v>0</v>
      </c>
      <c r="K51" s="29">
        <f t="shared" si="38"/>
        <v>443030000</v>
      </c>
      <c r="L51" s="29">
        <f t="shared" si="38"/>
        <v>139209755</v>
      </c>
      <c r="M51" s="29">
        <f t="shared" si="38"/>
        <v>16017000</v>
      </c>
      <c r="N51" s="29">
        <f t="shared" si="38"/>
        <v>0</v>
      </c>
      <c r="O51" s="29">
        <f t="shared" si="38"/>
        <v>0</v>
      </c>
      <c r="P51" s="29">
        <f t="shared" si="38"/>
        <v>0</v>
      </c>
      <c r="Q51" s="29">
        <f t="shared" si="38"/>
        <v>0</v>
      </c>
      <c r="R51" s="29">
        <f t="shared" si="38"/>
        <v>0</v>
      </c>
      <c r="S51" s="29">
        <f t="shared" si="38"/>
        <v>0</v>
      </c>
      <c r="T51" s="29">
        <f>+T52+T54+T56+T63</f>
        <v>634086755</v>
      </c>
      <c r="U51" s="29">
        <f t="shared" si="38"/>
        <v>0</v>
      </c>
      <c r="V51" s="29">
        <f t="shared" si="38"/>
        <v>33609364</v>
      </c>
      <c r="W51" s="29">
        <f t="shared" si="38"/>
        <v>0</v>
      </c>
      <c r="X51" s="29">
        <f t="shared" si="38"/>
        <v>0</v>
      </c>
      <c r="Y51" s="29">
        <f t="shared" si="38"/>
        <v>10910391</v>
      </c>
      <c r="Z51" s="29">
        <f t="shared" si="38"/>
        <v>14000000</v>
      </c>
      <c r="AA51" s="29">
        <f t="shared" si="38"/>
        <v>0</v>
      </c>
      <c r="AB51" s="29">
        <f t="shared" si="38"/>
        <v>0</v>
      </c>
      <c r="AC51" s="29">
        <f t="shared" si="38"/>
        <v>0</v>
      </c>
      <c r="AD51" s="29">
        <f t="shared" si="38"/>
        <v>0</v>
      </c>
      <c r="AE51" s="29">
        <f t="shared" si="38"/>
        <v>0</v>
      </c>
      <c r="AF51" s="29">
        <f t="shared" si="38"/>
        <v>0</v>
      </c>
      <c r="AG51" s="29">
        <f t="shared" si="38"/>
        <v>58519755</v>
      </c>
      <c r="AH51" s="29">
        <f t="shared" si="38"/>
        <v>0</v>
      </c>
      <c r="AI51" s="29">
        <f t="shared" si="38"/>
        <v>1080000</v>
      </c>
      <c r="AJ51" s="29">
        <f t="shared" si="38"/>
        <v>0</v>
      </c>
      <c r="AK51" s="29">
        <f t="shared" si="38"/>
        <v>3267360.23</v>
      </c>
      <c r="AL51" s="29">
        <f t="shared" si="38"/>
        <v>1969715.95</v>
      </c>
      <c r="AM51" s="29">
        <f t="shared" si="38"/>
        <v>7910391</v>
      </c>
      <c r="AN51" s="29">
        <f t="shared" si="38"/>
        <v>0</v>
      </c>
      <c r="AO51" s="29">
        <f t="shared" si="38"/>
        <v>0</v>
      </c>
      <c r="AP51" s="29">
        <f t="shared" si="38"/>
        <v>0</v>
      </c>
      <c r="AQ51" s="29">
        <f t="shared" si="38"/>
        <v>0</v>
      </c>
      <c r="AR51" s="29">
        <f t="shared" si="38"/>
        <v>0</v>
      </c>
      <c r="AS51" s="29">
        <f t="shared" si="38"/>
        <v>0</v>
      </c>
      <c r="AT51" s="29">
        <f t="shared" si="38"/>
        <v>14227467.18</v>
      </c>
      <c r="AU51" s="29">
        <f t="shared" si="38"/>
        <v>0</v>
      </c>
      <c r="AV51" s="29">
        <f t="shared" si="38"/>
        <v>1080000</v>
      </c>
      <c r="AW51" s="29">
        <f t="shared" si="38"/>
        <v>0</v>
      </c>
      <c r="AX51" s="29">
        <f t="shared" si="38"/>
        <v>3267360.23</v>
      </c>
      <c r="AY51" s="29">
        <f t="shared" si="38"/>
        <v>1969715.95</v>
      </c>
      <c r="AZ51" s="29">
        <f t="shared" si="38"/>
        <v>7910391</v>
      </c>
      <c r="BA51" s="29">
        <f t="shared" si="38"/>
        <v>0</v>
      </c>
      <c r="BB51" s="29">
        <f t="shared" si="38"/>
        <v>0</v>
      </c>
      <c r="BC51" s="29">
        <f t="shared" si="38"/>
        <v>0</v>
      </c>
      <c r="BD51" s="29">
        <f t="shared" si="38"/>
        <v>0</v>
      </c>
      <c r="BE51" s="29">
        <f t="shared" si="38"/>
        <v>0</v>
      </c>
      <c r="BF51" s="29">
        <f t="shared" si="38"/>
        <v>0</v>
      </c>
      <c r="BG51" s="29">
        <f t="shared" si="38"/>
        <v>14227467.18</v>
      </c>
      <c r="BH51" s="24">
        <f t="shared" si="2"/>
        <v>0</v>
      </c>
    </row>
    <row r="52" spans="1:60" s="7" customFormat="1" ht="21" customHeight="1" x14ac:dyDescent="0.2">
      <c r="A52" s="119" t="s">
        <v>159</v>
      </c>
      <c r="B52" s="120"/>
      <c r="C52" s="119" t="s">
        <v>160</v>
      </c>
      <c r="D52" s="119">
        <f t="shared" ref="D52:AI52" si="39">SUM(D53:D53)</f>
        <v>400000</v>
      </c>
      <c r="E52" s="119">
        <f>SUM(E53:E53)</f>
        <v>0</v>
      </c>
      <c r="F52" s="119">
        <f>SUM(F53:F53)</f>
        <v>0</v>
      </c>
      <c r="G52" s="33">
        <f>SUM(G53:G53)</f>
        <v>400000</v>
      </c>
      <c r="H52" s="119">
        <f t="shared" si="39"/>
        <v>400000</v>
      </c>
      <c r="I52" s="119">
        <f t="shared" si="39"/>
        <v>0</v>
      </c>
      <c r="J52" s="119">
        <f t="shared" si="39"/>
        <v>0</v>
      </c>
      <c r="K52" s="119">
        <f t="shared" si="39"/>
        <v>0</v>
      </c>
      <c r="L52" s="119">
        <f t="shared" si="39"/>
        <v>0</v>
      </c>
      <c r="M52" s="119">
        <f t="shared" si="39"/>
        <v>0</v>
      </c>
      <c r="N52" s="119">
        <f t="shared" si="39"/>
        <v>0</v>
      </c>
      <c r="O52" s="119">
        <f t="shared" si="39"/>
        <v>0</v>
      </c>
      <c r="P52" s="119">
        <f t="shared" si="39"/>
        <v>0</v>
      </c>
      <c r="Q52" s="119">
        <f t="shared" si="39"/>
        <v>0</v>
      </c>
      <c r="R52" s="119">
        <f t="shared" si="39"/>
        <v>0</v>
      </c>
      <c r="S52" s="119">
        <f>SUM(S53:S53)</f>
        <v>0</v>
      </c>
      <c r="T52" s="119">
        <f>SUM(T53:T53)</f>
        <v>400000</v>
      </c>
      <c r="U52" s="119">
        <f t="shared" si="39"/>
        <v>0</v>
      </c>
      <c r="V52" s="119">
        <f t="shared" si="39"/>
        <v>100000</v>
      </c>
      <c r="W52" s="119">
        <f t="shared" si="39"/>
        <v>0</v>
      </c>
      <c r="X52" s="119">
        <f t="shared" si="39"/>
        <v>0</v>
      </c>
      <c r="Y52" s="119">
        <f t="shared" si="39"/>
        <v>0</v>
      </c>
      <c r="Z52" s="119">
        <f t="shared" si="39"/>
        <v>0</v>
      </c>
      <c r="AA52" s="119">
        <f t="shared" si="39"/>
        <v>0</v>
      </c>
      <c r="AB52" s="119">
        <f t="shared" si="39"/>
        <v>0</v>
      </c>
      <c r="AC52" s="119">
        <f t="shared" si="39"/>
        <v>0</v>
      </c>
      <c r="AD52" s="119">
        <f t="shared" si="39"/>
        <v>0</v>
      </c>
      <c r="AE52" s="119">
        <f t="shared" si="39"/>
        <v>0</v>
      </c>
      <c r="AF52" s="119">
        <f t="shared" si="39"/>
        <v>0</v>
      </c>
      <c r="AG52" s="119">
        <f t="shared" si="39"/>
        <v>100000</v>
      </c>
      <c r="AH52" s="119">
        <f t="shared" si="39"/>
        <v>0</v>
      </c>
      <c r="AI52" s="119">
        <f t="shared" si="39"/>
        <v>100000</v>
      </c>
      <c r="AJ52" s="119">
        <f t="shared" ref="AJ52:BG52" si="40">SUM(AJ53:AJ53)</f>
        <v>0</v>
      </c>
      <c r="AK52" s="119">
        <f t="shared" si="40"/>
        <v>0</v>
      </c>
      <c r="AL52" s="119">
        <f t="shared" si="40"/>
        <v>0</v>
      </c>
      <c r="AM52" s="119">
        <f t="shared" si="40"/>
        <v>0</v>
      </c>
      <c r="AN52" s="119">
        <f t="shared" si="40"/>
        <v>0</v>
      </c>
      <c r="AO52" s="119">
        <f t="shared" si="40"/>
        <v>0</v>
      </c>
      <c r="AP52" s="119">
        <f t="shared" si="40"/>
        <v>0</v>
      </c>
      <c r="AQ52" s="119">
        <f t="shared" si="40"/>
        <v>0</v>
      </c>
      <c r="AR52" s="119">
        <f t="shared" si="40"/>
        <v>0</v>
      </c>
      <c r="AS52" s="119">
        <f t="shared" si="40"/>
        <v>0</v>
      </c>
      <c r="AT52" s="119">
        <f>SUM(AT53:AT53)</f>
        <v>100000</v>
      </c>
      <c r="AU52" s="119">
        <f t="shared" si="40"/>
        <v>0</v>
      </c>
      <c r="AV52" s="119">
        <f t="shared" si="40"/>
        <v>100000</v>
      </c>
      <c r="AW52" s="119">
        <f t="shared" si="40"/>
        <v>0</v>
      </c>
      <c r="AX52" s="119">
        <f t="shared" si="40"/>
        <v>0</v>
      </c>
      <c r="AY52" s="119">
        <f t="shared" si="40"/>
        <v>0</v>
      </c>
      <c r="AZ52" s="119">
        <f t="shared" si="40"/>
        <v>0</v>
      </c>
      <c r="BA52" s="119">
        <f t="shared" si="40"/>
        <v>0</v>
      </c>
      <c r="BB52" s="119">
        <f t="shared" si="40"/>
        <v>0</v>
      </c>
      <c r="BC52" s="119">
        <f t="shared" si="40"/>
        <v>0</v>
      </c>
      <c r="BD52" s="119">
        <f t="shared" si="40"/>
        <v>0</v>
      </c>
      <c r="BE52" s="119">
        <f t="shared" si="40"/>
        <v>0</v>
      </c>
      <c r="BF52" s="119">
        <f t="shared" si="40"/>
        <v>0</v>
      </c>
      <c r="BG52" s="119">
        <f t="shared" si="40"/>
        <v>100000</v>
      </c>
      <c r="BH52" s="24">
        <f t="shared" si="2"/>
        <v>0</v>
      </c>
    </row>
    <row r="53" spans="1:60" s="7" customFormat="1" ht="21" customHeight="1" x14ac:dyDescent="0.2">
      <c r="A53" s="121" t="s">
        <v>161</v>
      </c>
      <c r="B53" s="122" t="s">
        <v>79</v>
      </c>
      <c r="C53" s="121" t="s">
        <v>162</v>
      </c>
      <c r="D53" s="121">
        <v>400000</v>
      </c>
      <c r="E53" s="121">
        <v>0</v>
      </c>
      <c r="F53" s="121">
        <v>0</v>
      </c>
      <c r="G53" s="123">
        <f>SUM(D53:E53)-F53</f>
        <v>400000</v>
      </c>
      <c r="H53" s="124">
        <v>400000</v>
      </c>
      <c r="I53" s="125">
        <v>0</v>
      </c>
      <c r="J53" s="126">
        <v>0</v>
      </c>
      <c r="K53" s="124">
        <v>0</v>
      </c>
      <c r="L53" s="121">
        <v>0</v>
      </c>
      <c r="M53" s="121">
        <v>0</v>
      </c>
      <c r="N53" s="121">
        <v>0</v>
      </c>
      <c r="O53" s="121">
        <v>0</v>
      </c>
      <c r="P53" s="121">
        <v>0</v>
      </c>
      <c r="Q53" s="121">
        <v>0</v>
      </c>
      <c r="R53" s="121">
        <v>0</v>
      </c>
      <c r="S53" s="125">
        <v>0</v>
      </c>
      <c r="T53" s="126">
        <f>SUM(H53:S53)</f>
        <v>400000</v>
      </c>
      <c r="U53" s="124">
        <v>0</v>
      </c>
      <c r="V53" s="125">
        <v>100000</v>
      </c>
      <c r="W53" s="126">
        <v>0</v>
      </c>
      <c r="X53" s="124">
        <v>0</v>
      </c>
      <c r="Y53" s="121">
        <v>0</v>
      </c>
      <c r="Z53" s="121">
        <v>0</v>
      </c>
      <c r="AA53" s="121">
        <v>0</v>
      </c>
      <c r="AB53" s="121">
        <v>0</v>
      </c>
      <c r="AC53" s="121">
        <v>0</v>
      </c>
      <c r="AD53" s="121">
        <v>0</v>
      </c>
      <c r="AE53" s="121">
        <v>0</v>
      </c>
      <c r="AF53" s="125">
        <v>0</v>
      </c>
      <c r="AG53" s="126">
        <f>SUM(U53:AF53)</f>
        <v>100000</v>
      </c>
      <c r="AH53" s="124">
        <v>0</v>
      </c>
      <c r="AI53" s="125">
        <v>100000</v>
      </c>
      <c r="AJ53" s="126">
        <v>0</v>
      </c>
      <c r="AK53" s="124">
        <v>0</v>
      </c>
      <c r="AL53" s="121">
        <v>0</v>
      </c>
      <c r="AM53" s="121">
        <v>0</v>
      </c>
      <c r="AN53" s="121">
        <v>0</v>
      </c>
      <c r="AO53" s="121">
        <v>0</v>
      </c>
      <c r="AP53" s="121">
        <v>0</v>
      </c>
      <c r="AQ53" s="121">
        <v>0</v>
      </c>
      <c r="AR53" s="121">
        <v>0</v>
      </c>
      <c r="AS53" s="127">
        <v>0</v>
      </c>
      <c r="AT53" s="126">
        <f>SUM(AH53:AS53)</f>
        <v>100000</v>
      </c>
      <c r="AU53" s="124">
        <v>0</v>
      </c>
      <c r="AV53" s="125">
        <v>100000</v>
      </c>
      <c r="AW53" s="126">
        <v>0</v>
      </c>
      <c r="AX53" s="124">
        <v>0</v>
      </c>
      <c r="AY53" s="121">
        <v>0</v>
      </c>
      <c r="AZ53" s="121">
        <v>0</v>
      </c>
      <c r="BA53" s="121">
        <v>0</v>
      </c>
      <c r="BB53" s="121">
        <v>0</v>
      </c>
      <c r="BC53" s="121">
        <v>0</v>
      </c>
      <c r="BD53" s="121">
        <v>0</v>
      </c>
      <c r="BE53" s="121">
        <v>0</v>
      </c>
      <c r="BF53" s="121">
        <v>0</v>
      </c>
      <c r="BG53" s="121">
        <f>SUM(AU53:BF53)</f>
        <v>100000</v>
      </c>
      <c r="BH53" s="24">
        <f t="shared" si="2"/>
        <v>0</v>
      </c>
    </row>
    <row r="54" spans="1:60" s="7" customFormat="1" ht="21" customHeight="1" x14ac:dyDescent="0.2">
      <c r="A54" s="128" t="s">
        <v>163</v>
      </c>
      <c r="B54" s="129"/>
      <c r="C54" s="128" t="s">
        <v>164</v>
      </c>
      <c r="D54" s="130">
        <f>+D55</f>
        <v>260000000</v>
      </c>
      <c r="E54" s="130">
        <f>+E55</f>
        <v>31030000</v>
      </c>
      <c r="F54" s="128">
        <f t="shared" ref="F54:BG54" si="41">+F55</f>
        <v>0</v>
      </c>
      <c r="G54" s="128">
        <f>+G55</f>
        <v>291030000</v>
      </c>
      <c r="H54" s="128">
        <f t="shared" si="41"/>
        <v>0</v>
      </c>
      <c r="I54" s="128">
        <f t="shared" si="41"/>
        <v>0</v>
      </c>
      <c r="J54" s="128">
        <f t="shared" si="41"/>
        <v>0</v>
      </c>
      <c r="K54" s="128">
        <f t="shared" si="41"/>
        <v>291030000</v>
      </c>
      <c r="L54" s="128">
        <f t="shared" si="41"/>
        <v>0</v>
      </c>
      <c r="M54" s="128">
        <f t="shared" si="41"/>
        <v>0</v>
      </c>
      <c r="N54" s="128">
        <f t="shared" si="41"/>
        <v>0</v>
      </c>
      <c r="O54" s="128">
        <f t="shared" si="41"/>
        <v>0</v>
      </c>
      <c r="P54" s="128">
        <f t="shared" si="41"/>
        <v>0</v>
      </c>
      <c r="Q54" s="128">
        <f t="shared" si="41"/>
        <v>0</v>
      </c>
      <c r="R54" s="128">
        <f t="shared" si="41"/>
        <v>0</v>
      </c>
      <c r="S54" s="128">
        <f>+S55</f>
        <v>0</v>
      </c>
      <c r="T54" s="128">
        <f>+T55</f>
        <v>291030000</v>
      </c>
      <c r="U54" s="128">
        <f t="shared" si="41"/>
        <v>0</v>
      </c>
      <c r="V54" s="128">
        <f t="shared" si="41"/>
        <v>0</v>
      </c>
      <c r="W54" s="128">
        <f t="shared" si="41"/>
        <v>0</v>
      </c>
      <c r="X54" s="128">
        <f t="shared" si="41"/>
        <v>0</v>
      </c>
      <c r="Y54" s="128">
        <f>+Y55</f>
        <v>0</v>
      </c>
      <c r="Z54" s="128">
        <f t="shared" si="41"/>
        <v>0</v>
      </c>
      <c r="AA54" s="128">
        <f t="shared" si="41"/>
        <v>0</v>
      </c>
      <c r="AB54" s="128">
        <f t="shared" si="41"/>
        <v>0</v>
      </c>
      <c r="AC54" s="128">
        <f t="shared" si="41"/>
        <v>0</v>
      </c>
      <c r="AD54" s="128">
        <f t="shared" si="41"/>
        <v>0</v>
      </c>
      <c r="AE54" s="128">
        <f t="shared" si="41"/>
        <v>0</v>
      </c>
      <c r="AF54" s="128">
        <f t="shared" si="41"/>
        <v>0</v>
      </c>
      <c r="AG54" s="128">
        <f t="shared" si="41"/>
        <v>0</v>
      </c>
      <c r="AH54" s="128">
        <f t="shared" si="41"/>
        <v>0</v>
      </c>
      <c r="AI54" s="128">
        <f t="shared" si="41"/>
        <v>0</v>
      </c>
      <c r="AJ54" s="128">
        <f t="shared" si="41"/>
        <v>0</v>
      </c>
      <c r="AK54" s="128">
        <f>+AK55</f>
        <v>0</v>
      </c>
      <c r="AL54" s="128">
        <f>+AL55</f>
        <v>0</v>
      </c>
      <c r="AM54" s="128">
        <f t="shared" si="41"/>
        <v>0</v>
      </c>
      <c r="AN54" s="128">
        <f t="shared" si="41"/>
        <v>0</v>
      </c>
      <c r="AO54" s="128">
        <f t="shared" si="41"/>
        <v>0</v>
      </c>
      <c r="AP54" s="128">
        <f t="shared" si="41"/>
        <v>0</v>
      </c>
      <c r="AQ54" s="128">
        <f t="shared" si="41"/>
        <v>0</v>
      </c>
      <c r="AR54" s="128">
        <f t="shared" si="41"/>
        <v>0</v>
      </c>
      <c r="AS54" s="128">
        <f t="shared" si="41"/>
        <v>0</v>
      </c>
      <c r="AT54" s="131">
        <f t="shared" ref="AT54:AT55" si="42">SUM(AH54:AS54)</f>
        <v>0</v>
      </c>
      <c r="AU54" s="128">
        <f t="shared" si="41"/>
        <v>0</v>
      </c>
      <c r="AV54" s="128">
        <f t="shared" si="41"/>
        <v>0</v>
      </c>
      <c r="AW54" s="128">
        <f t="shared" si="41"/>
        <v>0</v>
      </c>
      <c r="AX54" s="128">
        <f t="shared" si="41"/>
        <v>0</v>
      </c>
      <c r="AY54" s="128">
        <f t="shared" si="41"/>
        <v>0</v>
      </c>
      <c r="AZ54" s="128">
        <f t="shared" si="41"/>
        <v>0</v>
      </c>
      <c r="BA54" s="128">
        <f t="shared" si="41"/>
        <v>0</v>
      </c>
      <c r="BB54" s="128">
        <f t="shared" si="41"/>
        <v>0</v>
      </c>
      <c r="BC54" s="128">
        <f t="shared" si="41"/>
        <v>0</v>
      </c>
      <c r="BD54" s="128">
        <f t="shared" si="41"/>
        <v>0</v>
      </c>
      <c r="BE54" s="128">
        <f t="shared" si="41"/>
        <v>0</v>
      </c>
      <c r="BF54" s="128">
        <f t="shared" si="41"/>
        <v>0</v>
      </c>
      <c r="BG54" s="128">
        <f t="shared" si="41"/>
        <v>0</v>
      </c>
      <c r="BH54" s="24">
        <f t="shared" si="2"/>
        <v>0</v>
      </c>
    </row>
    <row r="55" spans="1:60" s="7" customFormat="1" ht="21" customHeight="1" x14ac:dyDescent="0.2">
      <c r="A55" s="73" t="s">
        <v>165</v>
      </c>
      <c r="B55" s="132" t="s">
        <v>79</v>
      </c>
      <c r="C55" s="38" t="s">
        <v>166</v>
      </c>
      <c r="D55" s="38">
        <v>260000000</v>
      </c>
      <c r="E55" s="36">
        <v>31030000</v>
      </c>
      <c r="F55" s="36">
        <v>0</v>
      </c>
      <c r="G55" s="38">
        <f>SUM(D55:E55)-F55</f>
        <v>291030000</v>
      </c>
      <c r="H55" s="38">
        <v>0</v>
      </c>
      <c r="I55" s="38">
        <v>0</v>
      </c>
      <c r="J55" s="38">
        <v>0</v>
      </c>
      <c r="K55" s="38">
        <v>291030000</v>
      </c>
      <c r="L55" s="38">
        <v>0</v>
      </c>
      <c r="M55" s="36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133">
        <f>SUM(H55:S55)</f>
        <v>291030000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6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  <c r="AG55" s="38">
        <f>SUM(U55:AF55)</f>
        <v>0</v>
      </c>
      <c r="AH55" s="38">
        <v>0</v>
      </c>
      <c r="AI55" s="38">
        <v>0</v>
      </c>
      <c r="AJ55" s="38">
        <v>0</v>
      </c>
      <c r="AK55" s="38">
        <v>0</v>
      </c>
      <c r="AL55" s="38">
        <v>0</v>
      </c>
      <c r="AM55" s="38">
        <v>0</v>
      </c>
      <c r="AN55" s="38">
        <v>0</v>
      </c>
      <c r="AO55" s="38">
        <v>0</v>
      </c>
      <c r="AP55" s="38">
        <v>0</v>
      </c>
      <c r="AQ55" s="38">
        <v>0</v>
      </c>
      <c r="AR55" s="38">
        <v>0</v>
      </c>
      <c r="AS55" s="38">
        <v>0</v>
      </c>
      <c r="AT55" s="38">
        <f t="shared" si="42"/>
        <v>0</v>
      </c>
      <c r="AU55" s="38">
        <v>0</v>
      </c>
      <c r="AV55" s="38">
        <v>0</v>
      </c>
      <c r="AW55" s="38">
        <v>0</v>
      </c>
      <c r="AX55" s="38">
        <v>0</v>
      </c>
      <c r="AY55" s="38">
        <v>0</v>
      </c>
      <c r="AZ55" s="36">
        <v>0</v>
      </c>
      <c r="BA55" s="38">
        <v>0</v>
      </c>
      <c r="BB55" s="38">
        <v>0</v>
      </c>
      <c r="BC55" s="38">
        <v>0</v>
      </c>
      <c r="BD55" s="38">
        <v>0</v>
      </c>
      <c r="BE55" s="38">
        <v>0</v>
      </c>
      <c r="BF55" s="38">
        <v>0</v>
      </c>
      <c r="BG55" s="38">
        <f>SUM(AU55:BF55)</f>
        <v>0</v>
      </c>
      <c r="BH55" s="24">
        <f t="shared" si="2"/>
        <v>0</v>
      </c>
    </row>
    <row r="56" spans="1:60" s="7" customFormat="1" ht="21" customHeight="1" x14ac:dyDescent="0.2">
      <c r="A56" s="33" t="s">
        <v>167</v>
      </c>
      <c r="B56" s="90"/>
      <c r="C56" s="33" t="s">
        <v>168</v>
      </c>
      <c r="D56" s="33">
        <f>SUM(D57:D62)</f>
        <v>220900000</v>
      </c>
      <c r="E56" s="33">
        <f t="shared" ref="E56:BG56" si="43">SUM(E57:E62)</f>
        <v>269047000</v>
      </c>
      <c r="F56" s="33">
        <f>SUM(F57:F62)</f>
        <v>92100000</v>
      </c>
      <c r="G56" s="33">
        <f t="shared" si="43"/>
        <v>397847000</v>
      </c>
      <c r="H56" s="33">
        <f t="shared" si="43"/>
        <v>34930000</v>
      </c>
      <c r="I56" s="33">
        <f t="shared" si="43"/>
        <v>0</v>
      </c>
      <c r="J56" s="33">
        <f t="shared" si="43"/>
        <v>0</v>
      </c>
      <c r="K56" s="33">
        <f t="shared" si="43"/>
        <v>38000000</v>
      </c>
      <c r="L56" s="33">
        <f t="shared" si="43"/>
        <v>140299364</v>
      </c>
      <c r="M56" s="33">
        <f t="shared" si="43"/>
        <v>5017000</v>
      </c>
      <c r="N56" s="33">
        <f t="shared" si="43"/>
        <v>0</v>
      </c>
      <c r="O56" s="33">
        <f t="shared" si="43"/>
        <v>0</v>
      </c>
      <c r="P56" s="33">
        <f t="shared" si="43"/>
        <v>0</v>
      </c>
      <c r="Q56" s="33">
        <f t="shared" si="43"/>
        <v>0</v>
      </c>
      <c r="R56" s="33">
        <f t="shared" si="43"/>
        <v>0</v>
      </c>
      <c r="S56" s="33">
        <f t="shared" si="43"/>
        <v>0</v>
      </c>
      <c r="T56" s="33">
        <f>SUM(T57:T62)</f>
        <v>218246364</v>
      </c>
      <c r="U56" s="33">
        <f t="shared" si="43"/>
        <v>0</v>
      </c>
      <c r="V56" s="33">
        <f t="shared" si="43"/>
        <v>33329364</v>
      </c>
      <c r="W56" s="33">
        <f t="shared" si="43"/>
        <v>0</v>
      </c>
      <c r="X56" s="33">
        <f t="shared" si="43"/>
        <v>0</v>
      </c>
      <c r="Y56" s="33">
        <f t="shared" si="43"/>
        <v>3000000</v>
      </c>
      <c r="Z56" s="33">
        <f t="shared" si="43"/>
        <v>0</v>
      </c>
      <c r="AA56" s="33">
        <f t="shared" si="43"/>
        <v>0</v>
      </c>
      <c r="AB56" s="33">
        <f t="shared" si="43"/>
        <v>0</v>
      </c>
      <c r="AC56" s="33">
        <f t="shared" si="43"/>
        <v>0</v>
      </c>
      <c r="AD56" s="33">
        <f t="shared" si="43"/>
        <v>0</v>
      </c>
      <c r="AE56" s="33">
        <f t="shared" si="43"/>
        <v>0</v>
      </c>
      <c r="AF56" s="33">
        <f t="shared" si="43"/>
        <v>0</v>
      </c>
      <c r="AG56" s="33">
        <f t="shared" si="43"/>
        <v>36329364</v>
      </c>
      <c r="AH56" s="33">
        <f t="shared" si="43"/>
        <v>0</v>
      </c>
      <c r="AI56" s="33">
        <f t="shared" si="43"/>
        <v>800000</v>
      </c>
      <c r="AJ56" s="33">
        <f t="shared" si="43"/>
        <v>0</v>
      </c>
      <c r="AK56" s="33">
        <f t="shared" si="43"/>
        <v>3267360.23</v>
      </c>
      <c r="AL56" s="33">
        <f t="shared" si="43"/>
        <v>1969715.95</v>
      </c>
      <c r="AM56" s="33">
        <f t="shared" si="43"/>
        <v>0</v>
      </c>
      <c r="AN56" s="33">
        <f t="shared" si="43"/>
        <v>0</v>
      </c>
      <c r="AO56" s="33">
        <f t="shared" si="43"/>
        <v>0</v>
      </c>
      <c r="AP56" s="33">
        <f t="shared" si="43"/>
        <v>0</v>
      </c>
      <c r="AQ56" s="33">
        <f t="shared" si="43"/>
        <v>0</v>
      </c>
      <c r="AR56" s="33">
        <f t="shared" si="43"/>
        <v>0</v>
      </c>
      <c r="AS56" s="33">
        <f t="shared" si="43"/>
        <v>0</v>
      </c>
      <c r="AT56" s="33">
        <f t="shared" si="43"/>
        <v>6037076.1799999997</v>
      </c>
      <c r="AU56" s="33">
        <f t="shared" si="43"/>
        <v>0</v>
      </c>
      <c r="AV56" s="33">
        <f t="shared" si="43"/>
        <v>800000</v>
      </c>
      <c r="AW56" s="33">
        <f t="shared" si="43"/>
        <v>0</v>
      </c>
      <c r="AX56" s="33">
        <f t="shared" si="43"/>
        <v>3267360.23</v>
      </c>
      <c r="AY56" s="33">
        <f>SUM(AY57:AY62)</f>
        <v>1969715.95</v>
      </c>
      <c r="AZ56" s="33">
        <f t="shared" si="43"/>
        <v>0</v>
      </c>
      <c r="BA56" s="33">
        <f t="shared" si="43"/>
        <v>0</v>
      </c>
      <c r="BB56" s="33">
        <f t="shared" si="43"/>
        <v>0</v>
      </c>
      <c r="BC56" s="33">
        <f t="shared" si="43"/>
        <v>0</v>
      </c>
      <c r="BD56" s="33">
        <f t="shared" si="43"/>
        <v>0</v>
      </c>
      <c r="BE56" s="33">
        <f t="shared" si="43"/>
        <v>0</v>
      </c>
      <c r="BF56" s="33">
        <f t="shared" si="43"/>
        <v>0</v>
      </c>
      <c r="BG56" s="33">
        <f t="shared" si="43"/>
        <v>6037076.1799999997</v>
      </c>
      <c r="BH56" s="24">
        <f t="shared" si="2"/>
        <v>0</v>
      </c>
    </row>
    <row r="57" spans="1:60" s="7" customFormat="1" ht="21" customHeight="1" x14ac:dyDescent="0.2">
      <c r="A57" s="73" t="s">
        <v>169</v>
      </c>
      <c r="B57" s="134" t="s">
        <v>79</v>
      </c>
      <c r="C57" s="73" t="s">
        <v>170</v>
      </c>
      <c r="D57" s="38">
        <v>150500000</v>
      </c>
      <c r="E57" s="135">
        <v>72817000</v>
      </c>
      <c r="F57" s="36">
        <v>67100000</v>
      </c>
      <c r="G57" s="38">
        <f t="shared" ref="G57:G60" si="44">SUM(D57:E57)-F57</f>
        <v>156217000</v>
      </c>
      <c r="H57" s="38">
        <v>500000</v>
      </c>
      <c r="I57" s="38">
        <v>0</v>
      </c>
      <c r="J57" s="38">
        <v>0</v>
      </c>
      <c r="K57" s="38">
        <v>0</v>
      </c>
      <c r="L57" s="38">
        <v>82900000</v>
      </c>
      <c r="M57" s="36">
        <v>-30183000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S57" s="38">
        <v>0</v>
      </c>
      <c r="T57" s="38">
        <f>SUM(H57:S57)</f>
        <v>53217000</v>
      </c>
      <c r="U57" s="38">
        <v>0</v>
      </c>
      <c r="V57" s="38">
        <v>100000</v>
      </c>
      <c r="W57" s="38">
        <v>0</v>
      </c>
      <c r="X57" s="38">
        <v>0</v>
      </c>
      <c r="Y57" s="38">
        <v>0</v>
      </c>
      <c r="Z57" s="36">
        <v>0</v>
      </c>
      <c r="AA57" s="38">
        <v>0</v>
      </c>
      <c r="AB57" s="38">
        <v>0</v>
      </c>
      <c r="AC57" s="38">
        <v>0</v>
      </c>
      <c r="AD57" s="38">
        <v>0</v>
      </c>
      <c r="AE57" s="38">
        <v>0</v>
      </c>
      <c r="AF57" s="38">
        <v>0</v>
      </c>
      <c r="AG57" s="38">
        <f t="shared" ref="AG57:AG62" si="45">SUM(U57:AF57)</f>
        <v>100000</v>
      </c>
      <c r="AH57" s="38">
        <v>0</v>
      </c>
      <c r="AI57" s="38">
        <v>100000</v>
      </c>
      <c r="AJ57" s="38">
        <v>0</v>
      </c>
      <c r="AK57" s="38">
        <v>0</v>
      </c>
      <c r="AL57" s="38">
        <v>0</v>
      </c>
      <c r="AM57" s="38">
        <v>0</v>
      </c>
      <c r="AN57" s="38">
        <v>0</v>
      </c>
      <c r="AO57" s="38">
        <v>0</v>
      </c>
      <c r="AP57" s="38">
        <v>0</v>
      </c>
      <c r="AQ57" s="38">
        <v>0</v>
      </c>
      <c r="AR57" s="38">
        <v>0</v>
      </c>
      <c r="AS57" s="133">
        <v>0</v>
      </c>
      <c r="AT57" s="38">
        <f>SUM(AH57:AS57)</f>
        <v>100000</v>
      </c>
      <c r="AU57" s="38">
        <v>0</v>
      </c>
      <c r="AV57" s="38">
        <v>100000</v>
      </c>
      <c r="AW57" s="38">
        <v>0</v>
      </c>
      <c r="AX57" s="38">
        <v>0</v>
      </c>
      <c r="AY57" s="38">
        <v>0</v>
      </c>
      <c r="AZ57" s="36">
        <v>0</v>
      </c>
      <c r="BA57" s="38">
        <v>0</v>
      </c>
      <c r="BB57" s="38">
        <v>0</v>
      </c>
      <c r="BC57" s="38">
        <v>0</v>
      </c>
      <c r="BD57" s="38">
        <v>0</v>
      </c>
      <c r="BE57" s="38">
        <v>0</v>
      </c>
      <c r="BF57" s="38">
        <v>0</v>
      </c>
      <c r="BG57" s="38">
        <f t="shared" ref="BG57:BG62" si="46">SUM(AU57:BF57)</f>
        <v>100000</v>
      </c>
      <c r="BH57" s="24">
        <f t="shared" si="2"/>
        <v>0</v>
      </c>
    </row>
    <row r="58" spans="1:60" s="7" customFormat="1" ht="21" customHeight="1" x14ac:dyDescent="0.2">
      <c r="A58" s="73" t="s">
        <v>171</v>
      </c>
      <c r="B58" s="134" t="s">
        <v>79</v>
      </c>
      <c r="C58" s="73" t="s">
        <v>172</v>
      </c>
      <c r="D58" s="38">
        <v>45000000</v>
      </c>
      <c r="E58" s="135">
        <v>4030000</v>
      </c>
      <c r="F58" s="36">
        <v>0</v>
      </c>
      <c r="G58" s="38">
        <f t="shared" si="44"/>
        <v>49030000</v>
      </c>
      <c r="H58" s="38">
        <v>34030000</v>
      </c>
      <c r="I58" s="38">
        <v>0</v>
      </c>
      <c r="J58" s="38">
        <v>0</v>
      </c>
      <c r="K58" s="38">
        <v>13000000</v>
      </c>
      <c r="L58" s="38">
        <v>-636</v>
      </c>
      <c r="M58" s="36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f t="shared" ref="T58:T62" si="47">SUM(H58:S58)</f>
        <v>47029364</v>
      </c>
      <c r="U58" s="38">
        <v>0</v>
      </c>
      <c r="V58" s="38">
        <v>33029364</v>
      </c>
      <c r="W58" s="38">
        <v>0</v>
      </c>
      <c r="X58" s="38">
        <v>0</v>
      </c>
      <c r="Y58" s="38">
        <v>3000000</v>
      </c>
      <c r="Z58" s="36">
        <v>0</v>
      </c>
      <c r="AA58" s="38">
        <v>0</v>
      </c>
      <c r="AB58" s="38">
        <v>0</v>
      </c>
      <c r="AC58" s="38">
        <v>0</v>
      </c>
      <c r="AD58" s="38">
        <v>0</v>
      </c>
      <c r="AE58" s="38">
        <v>0</v>
      </c>
      <c r="AF58" s="38">
        <v>0</v>
      </c>
      <c r="AG58" s="38">
        <f t="shared" si="45"/>
        <v>36029364</v>
      </c>
      <c r="AH58" s="38">
        <v>0</v>
      </c>
      <c r="AI58" s="38">
        <v>500000</v>
      </c>
      <c r="AJ58" s="38">
        <v>0</v>
      </c>
      <c r="AK58" s="38">
        <v>3267360.23</v>
      </c>
      <c r="AL58" s="38">
        <v>1969715.95</v>
      </c>
      <c r="AM58" s="38">
        <v>0</v>
      </c>
      <c r="AN58" s="38">
        <v>0</v>
      </c>
      <c r="AO58" s="38">
        <v>0</v>
      </c>
      <c r="AP58" s="38">
        <v>0</v>
      </c>
      <c r="AQ58" s="38">
        <v>0</v>
      </c>
      <c r="AR58" s="38">
        <v>0</v>
      </c>
      <c r="AS58" s="133">
        <v>0</v>
      </c>
      <c r="AT58" s="38">
        <f t="shared" ref="AT58:AT61" si="48">SUM(AH58:AS58)</f>
        <v>5737076.1799999997</v>
      </c>
      <c r="AU58" s="38">
        <v>0</v>
      </c>
      <c r="AV58" s="38">
        <v>500000</v>
      </c>
      <c r="AW58" s="38">
        <v>0</v>
      </c>
      <c r="AX58" s="38">
        <v>3267360.23</v>
      </c>
      <c r="AY58" s="38">
        <v>1969715.95</v>
      </c>
      <c r="AZ58" s="36">
        <v>0</v>
      </c>
      <c r="BA58" s="38">
        <v>0</v>
      </c>
      <c r="BB58" s="38">
        <v>0</v>
      </c>
      <c r="BC58" s="38">
        <v>0</v>
      </c>
      <c r="BD58" s="38">
        <v>0</v>
      </c>
      <c r="BE58" s="38">
        <v>0</v>
      </c>
      <c r="BF58" s="38">
        <v>0</v>
      </c>
      <c r="BG58" s="38">
        <f t="shared" si="46"/>
        <v>5737076.1799999997</v>
      </c>
      <c r="BH58" s="24">
        <f t="shared" si="2"/>
        <v>0</v>
      </c>
    </row>
    <row r="59" spans="1:60" s="7" customFormat="1" ht="21" customHeight="1" x14ac:dyDescent="0.2">
      <c r="A59" s="73" t="s">
        <v>173</v>
      </c>
      <c r="B59" s="134" t="s">
        <v>79</v>
      </c>
      <c r="C59" s="73" t="s">
        <v>174</v>
      </c>
      <c r="D59" s="38">
        <v>250000</v>
      </c>
      <c r="E59" s="135">
        <v>0</v>
      </c>
      <c r="F59" s="36">
        <v>0</v>
      </c>
      <c r="G59" s="38">
        <f t="shared" si="44"/>
        <v>250000</v>
      </c>
      <c r="H59" s="38">
        <v>250000</v>
      </c>
      <c r="I59" s="38">
        <v>0</v>
      </c>
      <c r="J59" s="38">
        <v>0</v>
      </c>
      <c r="K59" s="38">
        <v>0</v>
      </c>
      <c r="L59" s="38">
        <v>0</v>
      </c>
      <c r="M59" s="36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f t="shared" si="47"/>
        <v>250000</v>
      </c>
      <c r="U59" s="38">
        <v>0</v>
      </c>
      <c r="V59" s="38">
        <v>100000</v>
      </c>
      <c r="W59" s="38">
        <v>0</v>
      </c>
      <c r="X59" s="38">
        <v>0</v>
      </c>
      <c r="Y59" s="38">
        <v>0</v>
      </c>
      <c r="Z59" s="36">
        <v>0</v>
      </c>
      <c r="AA59" s="38">
        <v>0</v>
      </c>
      <c r="AB59" s="38">
        <v>0</v>
      </c>
      <c r="AC59" s="38">
        <v>0</v>
      </c>
      <c r="AD59" s="38">
        <v>0</v>
      </c>
      <c r="AE59" s="38">
        <v>0</v>
      </c>
      <c r="AF59" s="38">
        <v>0</v>
      </c>
      <c r="AG59" s="38">
        <f t="shared" si="45"/>
        <v>100000</v>
      </c>
      <c r="AH59" s="38">
        <v>0</v>
      </c>
      <c r="AI59" s="38">
        <v>100000</v>
      </c>
      <c r="AJ59" s="38">
        <v>0</v>
      </c>
      <c r="AK59" s="38">
        <v>0</v>
      </c>
      <c r="AL59" s="38">
        <v>0</v>
      </c>
      <c r="AM59" s="38">
        <v>0</v>
      </c>
      <c r="AN59" s="38">
        <v>0</v>
      </c>
      <c r="AO59" s="38">
        <v>0</v>
      </c>
      <c r="AP59" s="38">
        <v>0</v>
      </c>
      <c r="AQ59" s="38">
        <v>0</v>
      </c>
      <c r="AR59" s="38">
        <v>0</v>
      </c>
      <c r="AS59" s="133">
        <v>0</v>
      </c>
      <c r="AT59" s="38">
        <f t="shared" si="48"/>
        <v>100000</v>
      </c>
      <c r="AU59" s="38">
        <v>0</v>
      </c>
      <c r="AV59" s="38">
        <v>100000</v>
      </c>
      <c r="AW59" s="38">
        <v>0</v>
      </c>
      <c r="AX59" s="38">
        <v>0</v>
      </c>
      <c r="AY59" s="38">
        <v>0</v>
      </c>
      <c r="AZ59" s="36">
        <v>0</v>
      </c>
      <c r="BA59" s="38">
        <v>0</v>
      </c>
      <c r="BB59" s="38">
        <v>0</v>
      </c>
      <c r="BC59" s="38">
        <v>0</v>
      </c>
      <c r="BD59" s="38">
        <v>0</v>
      </c>
      <c r="BE59" s="38">
        <v>0</v>
      </c>
      <c r="BF59" s="38">
        <v>0</v>
      </c>
      <c r="BG59" s="38">
        <f t="shared" si="46"/>
        <v>100000</v>
      </c>
      <c r="BH59" s="24">
        <f t="shared" si="2"/>
        <v>0</v>
      </c>
    </row>
    <row r="60" spans="1:60" s="7" customFormat="1" ht="21" customHeight="1" x14ac:dyDescent="0.2">
      <c r="A60" s="73" t="s">
        <v>175</v>
      </c>
      <c r="B60" s="134" t="s">
        <v>79</v>
      </c>
      <c r="C60" s="73" t="s">
        <v>176</v>
      </c>
      <c r="D60" s="38">
        <v>25000000</v>
      </c>
      <c r="E60" s="135">
        <v>0</v>
      </c>
      <c r="F60" s="36">
        <v>25000000</v>
      </c>
      <c r="G60" s="38">
        <f t="shared" si="44"/>
        <v>0</v>
      </c>
      <c r="H60" s="38">
        <v>0</v>
      </c>
      <c r="I60" s="38">
        <v>0</v>
      </c>
      <c r="J60" s="38">
        <v>0</v>
      </c>
      <c r="K60" s="38">
        <v>0</v>
      </c>
      <c r="L60" s="38">
        <v>0</v>
      </c>
      <c r="M60" s="36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f t="shared" si="47"/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6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0</v>
      </c>
      <c r="AG60" s="38">
        <f>SUM(U60:AF60)</f>
        <v>0</v>
      </c>
      <c r="AH60" s="38">
        <v>0</v>
      </c>
      <c r="AI60" s="38">
        <v>0</v>
      </c>
      <c r="AJ60" s="38">
        <v>0</v>
      </c>
      <c r="AK60" s="38">
        <v>0</v>
      </c>
      <c r="AL60" s="38">
        <v>0</v>
      </c>
      <c r="AM60" s="38">
        <v>0</v>
      </c>
      <c r="AN60" s="38">
        <v>0</v>
      </c>
      <c r="AO60" s="38">
        <v>0</v>
      </c>
      <c r="AP60" s="38">
        <v>0</v>
      </c>
      <c r="AQ60" s="38">
        <v>0</v>
      </c>
      <c r="AR60" s="38">
        <v>0</v>
      </c>
      <c r="AS60" s="133">
        <v>0</v>
      </c>
      <c r="AT60" s="38">
        <f t="shared" si="48"/>
        <v>0</v>
      </c>
      <c r="AU60" s="38">
        <v>0</v>
      </c>
      <c r="AV60" s="38">
        <v>0</v>
      </c>
      <c r="AW60" s="38">
        <v>0</v>
      </c>
      <c r="AX60" s="38">
        <v>0</v>
      </c>
      <c r="AY60" s="38">
        <v>0</v>
      </c>
      <c r="AZ60" s="36">
        <v>0</v>
      </c>
      <c r="BA60" s="38">
        <v>0</v>
      </c>
      <c r="BB60" s="38">
        <v>0</v>
      </c>
      <c r="BC60" s="38">
        <v>0</v>
      </c>
      <c r="BD60" s="38">
        <v>0</v>
      </c>
      <c r="BE60" s="38">
        <v>0</v>
      </c>
      <c r="BF60" s="38">
        <v>0</v>
      </c>
      <c r="BG60" s="38">
        <f t="shared" si="46"/>
        <v>0</v>
      </c>
      <c r="BH60" s="24">
        <f t="shared" si="2"/>
        <v>0</v>
      </c>
    </row>
    <row r="61" spans="1:60" s="7" customFormat="1" ht="21" customHeight="1" x14ac:dyDescent="0.2">
      <c r="A61" s="73" t="s">
        <v>177</v>
      </c>
      <c r="B61" s="134" t="s">
        <v>79</v>
      </c>
      <c r="C61" s="38" t="s">
        <v>178</v>
      </c>
      <c r="D61" s="38">
        <v>150000</v>
      </c>
      <c r="E61" s="135">
        <v>0</v>
      </c>
      <c r="F61" s="36">
        <v>0</v>
      </c>
      <c r="G61" s="38">
        <f>SUM(D61:E61)-F61</f>
        <v>150000</v>
      </c>
      <c r="H61" s="38">
        <v>150000</v>
      </c>
      <c r="I61" s="38">
        <v>0</v>
      </c>
      <c r="J61" s="38">
        <v>0</v>
      </c>
      <c r="K61" s="38">
        <v>0</v>
      </c>
      <c r="L61" s="38">
        <v>0</v>
      </c>
      <c r="M61" s="36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f t="shared" si="47"/>
        <v>150000</v>
      </c>
      <c r="U61" s="38">
        <v>0</v>
      </c>
      <c r="V61" s="38">
        <v>100000</v>
      </c>
      <c r="W61" s="38">
        <v>0</v>
      </c>
      <c r="X61" s="38">
        <v>0</v>
      </c>
      <c r="Y61" s="38">
        <v>0</v>
      </c>
      <c r="Z61" s="36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0</v>
      </c>
      <c r="AF61" s="38">
        <v>0</v>
      </c>
      <c r="AG61" s="38">
        <f t="shared" si="45"/>
        <v>100000</v>
      </c>
      <c r="AH61" s="38">
        <v>0</v>
      </c>
      <c r="AI61" s="38">
        <v>100000</v>
      </c>
      <c r="AJ61" s="38">
        <v>0</v>
      </c>
      <c r="AK61" s="38">
        <v>0</v>
      </c>
      <c r="AL61" s="38">
        <v>0</v>
      </c>
      <c r="AM61" s="38">
        <v>0</v>
      </c>
      <c r="AN61" s="38">
        <v>0</v>
      </c>
      <c r="AO61" s="38">
        <v>0</v>
      </c>
      <c r="AP61" s="38">
        <v>0</v>
      </c>
      <c r="AQ61" s="38">
        <v>0</v>
      </c>
      <c r="AR61" s="38">
        <v>0</v>
      </c>
      <c r="AS61" s="133">
        <v>0</v>
      </c>
      <c r="AT61" s="38">
        <f t="shared" si="48"/>
        <v>100000</v>
      </c>
      <c r="AU61" s="38">
        <v>0</v>
      </c>
      <c r="AV61" s="38">
        <v>100000</v>
      </c>
      <c r="AW61" s="38">
        <v>0</v>
      </c>
      <c r="AX61" s="38">
        <v>0</v>
      </c>
      <c r="AY61" s="38">
        <v>0</v>
      </c>
      <c r="AZ61" s="36">
        <v>0</v>
      </c>
      <c r="BA61" s="38">
        <v>0</v>
      </c>
      <c r="BB61" s="38">
        <v>0</v>
      </c>
      <c r="BC61" s="38">
        <v>0</v>
      </c>
      <c r="BD61" s="38">
        <v>0</v>
      </c>
      <c r="BE61" s="38">
        <v>0</v>
      </c>
      <c r="BF61" s="38">
        <v>0</v>
      </c>
      <c r="BG61" s="38">
        <f t="shared" si="46"/>
        <v>100000</v>
      </c>
      <c r="BH61" s="24">
        <f t="shared" si="2"/>
        <v>0</v>
      </c>
    </row>
    <row r="62" spans="1:60" s="7" customFormat="1" ht="21" customHeight="1" x14ac:dyDescent="0.2">
      <c r="A62" s="147" t="s">
        <v>179</v>
      </c>
      <c r="B62" s="137">
        <v>10</v>
      </c>
      <c r="C62" s="136" t="s">
        <v>180</v>
      </c>
      <c r="D62" s="136">
        <v>0</v>
      </c>
      <c r="E62" s="135">
        <v>192200000</v>
      </c>
      <c r="F62" s="36">
        <v>0</v>
      </c>
      <c r="G62" s="38">
        <f>SUM(D62:E62)-F62</f>
        <v>192200000</v>
      </c>
      <c r="H62" s="136"/>
      <c r="I62" s="136"/>
      <c r="J62" s="136"/>
      <c r="K62" s="38">
        <v>25000000</v>
      </c>
      <c r="L62" s="38">
        <v>57400000</v>
      </c>
      <c r="M62" s="36">
        <v>35200000</v>
      </c>
      <c r="N62" s="136"/>
      <c r="O62" s="136"/>
      <c r="P62" s="136"/>
      <c r="Q62" s="136"/>
      <c r="R62" s="136"/>
      <c r="S62" s="136"/>
      <c r="T62" s="38">
        <f t="shared" si="47"/>
        <v>117600000</v>
      </c>
      <c r="U62" s="136"/>
      <c r="V62" s="136"/>
      <c r="W62" s="136"/>
      <c r="X62" s="38">
        <v>0</v>
      </c>
      <c r="Y62" s="38">
        <v>0</v>
      </c>
      <c r="Z62" s="36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0</v>
      </c>
      <c r="AF62" s="136"/>
      <c r="AG62" s="38">
        <f t="shared" si="45"/>
        <v>0</v>
      </c>
      <c r="AH62" s="136"/>
      <c r="AI62" s="136"/>
      <c r="AJ62" s="136"/>
      <c r="AK62" s="38">
        <v>0</v>
      </c>
      <c r="AL62" s="38">
        <v>0</v>
      </c>
      <c r="AM62" s="38">
        <v>0</v>
      </c>
      <c r="AN62" s="136"/>
      <c r="AO62" s="136"/>
      <c r="AP62" s="136"/>
      <c r="AQ62" s="136"/>
      <c r="AR62" s="136"/>
      <c r="AS62" s="138"/>
      <c r="AT62" s="38">
        <f>SUM(AH62:AS62)</f>
        <v>0</v>
      </c>
      <c r="AU62" s="136"/>
      <c r="AV62" s="136"/>
      <c r="AW62" s="136"/>
      <c r="AX62" s="38">
        <v>0</v>
      </c>
      <c r="AY62" s="38">
        <v>0</v>
      </c>
      <c r="AZ62" s="36">
        <v>0</v>
      </c>
      <c r="BA62" s="136"/>
      <c r="BB62" s="136"/>
      <c r="BC62" s="136"/>
      <c r="BD62" s="136"/>
      <c r="BE62" s="136"/>
      <c r="BF62" s="136"/>
      <c r="BG62" s="38">
        <f t="shared" si="46"/>
        <v>0</v>
      </c>
      <c r="BH62" s="24"/>
    </row>
    <row r="63" spans="1:60" s="7" customFormat="1" ht="21" customHeight="1" x14ac:dyDescent="0.2">
      <c r="A63" s="33" t="s">
        <v>181</v>
      </c>
      <c r="B63" s="90"/>
      <c r="C63" s="33" t="s">
        <v>182</v>
      </c>
      <c r="D63" s="33">
        <f t="shared" ref="D63:AI63" si="49">SUM(D64:D67)</f>
        <v>500000</v>
      </c>
      <c r="E63" s="33">
        <f>SUM(E64:E67)</f>
        <v>177910391</v>
      </c>
      <c r="F63" s="33">
        <f>SUM(F64:F67)</f>
        <v>19000000</v>
      </c>
      <c r="G63" s="33">
        <f>SUM(G64:G67)</f>
        <v>159410391</v>
      </c>
      <c r="H63" s="33">
        <f t="shared" si="49"/>
        <v>500000</v>
      </c>
      <c r="I63" s="33">
        <f t="shared" si="49"/>
        <v>0</v>
      </c>
      <c r="J63" s="33">
        <f t="shared" si="49"/>
        <v>0</v>
      </c>
      <c r="K63" s="33">
        <f t="shared" si="49"/>
        <v>114000000</v>
      </c>
      <c r="L63" s="33">
        <f t="shared" si="49"/>
        <v>-1089609</v>
      </c>
      <c r="M63" s="33">
        <f t="shared" si="49"/>
        <v>11000000</v>
      </c>
      <c r="N63" s="33">
        <f t="shared" si="49"/>
        <v>0</v>
      </c>
      <c r="O63" s="33">
        <f t="shared" si="49"/>
        <v>0</v>
      </c>
      <c r="P63" s="33">
        <f t="shared" si="49"/>
        <v>0</v>
      </c>
      <c r="Q63" s="33">
        <f t="shared" si="49"/>
        <v>0</v>
      </c>
      <c r="R63" s="33">
        <f t="shared" si="49"/>
        <v>0</v>
      </c>
      <c r="S63" s="33">
        <f t="shared" si="49"/>
        <v>0</v>
      </c>
      <c r="T63" s="33">
        <f>SUM(T64:T67)</f>
        <v>124410391</v>
      </c>
      <c r="U63" s="33">
        <f t="shared" si="49"/>
        <v>0</v>
      </c>
      <c r="V63" s="33">
        <f t="shared" si="49"/>
        <v>180000</v>
      </c>
      <c r="W63" s="33">
        <f t="shared" si="49"/>
        <v>0</v>
      </c>
      <c r="X63" s="33">
        <f t="shared" si="49"/>
        <v>0</v>
      </c>
      <c r="Y63" s="33">
        <f t="shared" si="49"/>
        <v>7910391</v>
      </c>
      <c r="Z63" s="33">
        <f t="shared" si="49"/>
        <v>14000000</v>
      </c>
      <c r="AA63" s="33">
        <f t="shared" si="49"/>
        <v>0</v>
      </c>
      <c r="AB63" s="33">
        <f t="shared" si="49"/>
        <v>0</v>
      </c>
      <c r="AC63" s="33">
        <f t="shared" si="49"/>
        <v>0</v>
      </c>
      <c r="AD63" s="33">
        <f t="shared" si="49"/>
        <v>0</v>
      </c>
      <c r="AE63" s="33">
        <f t="shared" si="49"/>
        <v>0</v>
      </c>
      <c r="AF63" s="33">
        <f t="shared" si="49"/>
        <v>0</v>
      </c>
      <c r="AG63" s="33">
        <f t="shared" si="49"/>
        <v>22090391</v>
      </c>
      <c r="AH63" s="33">
        <f t="shared" si="49"/>
        <v>0</v>
      </c>
      <c r="AI63" s="33">
        <f t="shared" si="49"/>
        <v>180000</v>
      </c>
      <c r="AJ63" s="33">
        <f t="shared" ref="AJ63:BG63" si="50">SUM(AJ64:AJ67)</f>
        <v>0</v>
      </c>
      <c r="AK63" s="33">
        <f t="shared" si="50"/>
        <v>0</v>
      </c>
      <c r="AL63" s="33">
        <f t="shared" si="50"/>
        <v>0</v>
      </c>
      <c r="AM63" s="33">
        <f t="shared" si="50"/>
        <v>7910391</v>
      </c>
      <c r="AN63" s="33">
        <f t="shared" si="50"/>
        <v>0</v>
      </c>
      <c r="AO63" s="33">
        <f t="shared" si="50"/>
        <v>0</v>
      </c>
      <c r="AP63" s="33">
        <f t="shared" si="50"/>
        <v>0</v>
      </c>
      <c r="AQ63" s="33">
        <f t="shared" si="50"/>
        <v>0</v>
      </c>
      <c r="AR63" s="33">
        <f t="shared" si="50"/>
        <v>0</v>
      </c>
      <c r="AS63" s="33">
        <f t="shared" si="50"/>
        <v>0</v>
      </c>
      <c r="AT63" s="33">
        <f t="shared" si="50"/>
        <v>8090391</v>
      </c>
      <c r="AU63" s="33">
        <f t="shared" si="50"/>
        <v>0</v>
      </c>
      <c r="AV63" s="33">
        <f t="shared" si="50"/>
        <v>180000</v>
      </c>
      <c r="AW63" s="33">
        <f t="shared" si="50"/>
        <v>0</v>
      </c>
      <c r="AX63" s="33">
        <f t="shared" si="50"/>
        <v>0</v>
      </c>
      <c r="AY63" s="33">
        <f t="shared" si="50"/>
        <v>0</v>
      </c>
      <c r="AZ63" s="33">
        <f t="shared" si="50"/>
        <v>7910391</v>
      </c>
      <c r="BA63" s="33">
        <f t="shared" si="50"/>
        <v>0</v>
      </c>
      <c r="BB63" s="33">
        <f t="shared" si="50"/>
        <v>0</v>
      </c>
      <c r="BC63" s="33">
        <f t="shared" si="50"/>
        <v>0</v>
      </c>
      <c r="BD63" s="33">
        <f t="shared" si="50"/>
        <v>0</v>
      </c>
      <c r="BE63" s="33">
        <f t="shared" si="50"/>
        <v>0</v>
      </c>
      <c r="BF63" s="33">
        <f t="shared" si="50"/>
        <v>0</v>
      </c>
      <c r="BG63" s="33">
        <f t="shared" si="50"/>
        <v>8090391</v>
      </c>
      <c r="BH63" s="24">
        <f t="shared" si="2"/>
        <v>0</v>
      </c>
    </row>
    <row r="64" spans="1:60" s="7" customFormat="1" ht="21" customHeight="1" x14ac:dyDescent="0.2">
      <c r="A64" s="38" t="s">
        <v>183</v>
      </c>
      <c r="B64" s="132" t="s">
        <v>79</v>
      </c>
      <c r="C64" s="38" t="s">
        <v>184</v>
      </c>
      <c r="D64" s="38">
        <v>300000</v>
      </c>
      <c r="E64" s="135">
        <v>0</v>
      </c>
      <c r="F64" s="36">
        <v>0</v>
      </c>
      <c r="G64" s="38">
        <f t="shared" ref="G64:G67" si="51">SUM(D64:E64)-F64</f>
        <v>300000</v>
      </c>
      <c r="H64" s="38">
        <v>300000</v>
      </c>
      <c r="I64" s="38">
        <v>0</v>
      </c>
      <c r="J64" s="38">
        <v>0</v>
      </c>
      <c r="K64" s="38">
        <v>0</v>
      </c>
      <c r="L64" s="38">
        <v>0</v>
      </c>
      <c r="M64" s="36">
        <v>0</v>
      </c>
      <c r="N64" s="38">
        <v>0</v>
      </c>
      <c r="O64" s="38">
        <v>0</v>
      </c>
      <c r="P64" s="38">
        <v>0</v>
      </c>
      <c r="Q64" s="38">
        <v>0</v>
      </c>
      <c r="R64" s="38">
        <v>0</v>
      </c>
      <c r="S64" s="38">
        <v>0</v>
      </c>
      <c r="T64" s="38">
        <f>SUM(H64:S64)</f>
        <v>300000</v>
      </c>
      <c r="U64" s="38">
        <v>0</v>
      </c>
      <c r="V64" s="38">
        <v>100000</v>
      </c>
      <c r="W64" s="38">
        <v>0</v>
      </c>
      <c r="X64" s="38">
        <v>0</v>
      </c>
      <c r="Y64" s="38">
        <v>0</v>
      </c>
      <c r="Z64" s="36">
        <v>0</v>
      </c>
      <c r="AA64" s="38">
        <v>0</v>
      </c>
      <c r="AB64" s="38">
        <v>0</v>
      </c>
      <c r="AC64" s="38">
        <v>0</v>
      </c>
      <c r="AD64" s="38">
        <v>0</v>
      </c>
      <c r="AE64" s="38">
        <v>0</v>
      </c>
      <c r="AF64" s="38">
        <v>0</v>
      </c>
      <c r="AG64" s="38">
        <f t="shared" ref="AG64:AG67" si="52">SUM(U64:AF64)</f>
        <v>100000</v>
      </c>
      <c r="AH64" s="38">
        <v>0</v>
      </c>
      <c r="AI64" s="38">
        <v>100000</v>
      </c>
      <c r="AJ64" s="38">
        <v>0</v>
      </c>
      <c r="AK64" s="38">
        <v>0</v>
      </c>
      <c r="AL64" s="38">
        <v>0</v>
      </c>
      <c r="AM64" s="38">
        <v>0</v>
      </c>
      <c r="AN64" s="38">
        <v>0</v>
      </c>
      <c r="AO64" s="38">
        <v>0</v>
      </c>
      <c r="AP64" s="38">
        <v>0</v>
      </c>
      <c r="AQ64" s="38">
        <v>0</v>
      </c>
      <c r="AR64" s="38">
        <v>0</v>
      </c>
      <c r="AS64" s="133">
        <v>0</v>
      </c>
      <c r="AT64" s="38">
        <f>SUM(AH64:AS64)</f>
        <v>100000</v>
      </c>
      <c r="AU64" s="38">
        <v>0</v>
      </c>
      <c r="AV64" s="38">
        <v>100000</v>
      </c>
      <c r="AW64" s="38">
        <v>0</v>
      </c>
      <c r="AX64" s="38">
        <v>0</v>
      </c>
      <c r="AY64" s="38">
        <v>0</v>
      </c>
      <c r="AZ64" s="36">
        <v>0</v>
      </c>
      <c r="BA64" s="38">
        <v>0</v>
      </c>
      <c r="BB64" s="38">
        <v>0</v>
      </c>
      <c r="BC64" s="38">
        <v>0</v>
      </c>
      <c r="BD64" s="38">
        <v>0</v>
      </c>
      <c r="BE64" s="38">
        <v>0</v>
      </c>
      <c r="BF64" s="38">
        <v>0</v>
      </c>
      <c r="BG64" s="38">
        <f>SUM(AU64:BF64)</f>
        <v>100000</v>
      </c>
      <c r="BH64" s="24">
        <f t="shared" si="2"/>
        <v>0</v>
      </c>
    </row>
    <row r="65" spans="1:60" s="7" customFormat="1" ht="21" customHeight="1" x14ac:dyDescent="0.2">
      <c r="A65" s="38" t="s">
        <v>185</v>
      </c>
      <c r="B65" s="132">
        <v>10</v>
      </c>
      <c r="C65" s="38" t="s">
        <v>186</v>
      </c>
      <c r="D65" s="38">
        <v>0</v>
      </c>
      <c r="E65" s="135">
        <v>5000000</v>
      </c>
      <c r="F65" s="36">
        <v>0</v>
      </c>
      <c r="G65" s="38">
        <f t="shared" si="51"/>
        <v>5000000</v>
      </c>
      <c r="H65" s="38"/>
      <c r="I65" s="38"/>
      <c r="J65" s="38">
        <v>0</v>
      </c>
      <c r="K65" s="38">
        <v>0</v>
      </c>
      <c r="L65" s="38">
        <v>0</v>
      </c>
      <c r="M65" s="36">
        <v>0</v>
      </c>
      <c r="N65" s="38"/>
      <c r="O65" s="38"/>
      <c r="P65" s="38"/>
      <c r="Q65" s="38"/>
      <c r="R65" s="38"/>
      <c r="S65" s="38"/>
      <c r="T65" s="38">
        <f t="shared" ref="T65:T67" si="53">SUM(H65:S65)</f>
        <v>0</v>
      </c>
      <c r="U65" s="38"/>
      <c r="V65" s="38"/>
      <c r="W65" s="38">
        <v>0</v>
      </c>
      <c r="X65" s="38">
        <v>0</v>
      </c>
      <c r="Y65" s="38">
        <v>0</v>
      </c>
      <c r="Z65" s="36">
        <v>0</v>
      </c>
      <c r="AA65" s="38"/>
      <c r="AB65" s="38"/>
      <c r="AC65" s="38"/>
      <c r="AD65" s="38"/>
      <c r="AE65" s="38"/>
      <c r="AF65" s="38"/>
      <c r="AG65" s="38">
        <f t="shared" si="52"/>
        <v>0</v>
      </c>
      <c r="AH65" s="38"/>
      <c r="AI65" s="38"/>
      <c r="AJ65" s="38">
        <v>0</v>
      </c>
      <c r="AK65" s="38">
        <v>0</v>
      </c>
      <c r="AL65" s="38">
        <v>0</v>
      </c>
      <c r="AM65" s="38">
        <v>0</v>
      </c>
      <c r="AN65" s="38"/>
      <c r="AO65" s="38"/>
      <c r="AP65" s="38"/>
      <c r="AQ65" s="38"/>
      <c r="AR65" s="38"/>
      <c r="AS65" s="133"/>
      <c r="AT65" s="38">
        <f t="shared" ref="AT65:AT67" si="54">SUM(AH65:AS65)</f>
        <v>0</v>
      </c>
      <c r="AU65" s="38"/>
      <c r="AV65" s="38"/>
      <c r="AW65" s="38"/>
      <c r="AX65" s="38">
        <v>0</v>
      </c>
      <c r="AY65" s="38">
        <v>0</v>
      </c>
      <c r="AZ65" s="36">
        <v>0</v>
      </c>
      <c r="BA65" s="38"/>
      <c r="BB65" s="38"/>
      <c r="BC65" s="38"/>
      <c r="BD65" s="38"/>
      <c r="BE65" s="38"/>
      <c r="BF65" s="38"/>
      <c r="BG65" s="38">
        <f>SUM(AU65:BF65)</f>
        <v>0</v>
      </c>
      <c r="BH65" s="24"/>
    </row>
    <row r="66" spans="1:60" s="144" customFormat="1" ht="21" customHeight="1" x14ac:dyDescent="0.2">
      <c r="A66" s="139" t="s">
        <v>187</v>
      </c>
      <c r="B66" s="140">
        <v>10</v>
      </c>
      <c r="C66" s="141" t="s">
        <v>188</v>
      </c>
      <c r="D66" s="139">
        <v>0</v>
      </c>
      <c r="E66" s="135">
        <v>11000000</v>
      </c>
      <c r="F66" s="36">
        <v>0</v>
      </c>
      <c r="G66" s="139">
        <f>SUM(D66:E66)-F66</f>
        <v>11000000</v>
      </c>
      <c r="H66" s="139"/>
      <c r="I66" s="139"/>
      <c r="J66" s="139"/>
      <c r="K66" s="139"/>
      <c r="L66" s="139">
        <v>0</v>
      </c>
      <c r="M66" s="36">
        <v>11000000</v>
      </c>
      <c r="N66" s="139"/>
      <c r="O66" s="139"/>
      <c r="P66" s="139"/>
      <c r="Q66" s="139"/>
      <c r="R66" s="139"/>
      <c r="S66" s="139"/>
      <c r="T66" s="139">
        <f t="shared" si="53"/>
        <v>11000000</v>
      </c>
      <c r="U66" s="139"/>
      <c r="V66" s="139"/>
      <c r="W66" s="139"/>
      <c r="X66" s="139"/>
      <c r="Y66" s="139">
        <v>0</v>
      </c>
      <c r="Z66" s="36">
        <v>0</v>
      </c>
      <c r="AA66" s="139"/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>
        <v>0</v>
      </c>
      <c r="AM66" s="38">
        <v>0</v>
      </c>
      <c r="AN66" s="139"/>
      <c r="AO66" s="139"/>
      <c r="AP66" s="139"/>
      <c r="AQ66" s="139"/>
      <c r="AR66" s="139"/>
      <c r="AS66" s="142"/>
      <c r="AT66" s="38">
        <f t="shared" si="54"/>
        <v>0</v>
      </c>
      <c r="AU66" s="139"/>
      <c r="AV66" s="139"/>
      <c r="AW66" s="139"/>
      <c r="AX66" s="139"/>
      <c r="AY66" s="139">
        <v>0</v>
      </c>
      <c r="AZ66" s="36">
        <v>0</v>
      </c>
      <c r="BA66" s="139"/>
      <c r="BB66" s="139"/>
      <c r="BC66" s="139"/>
      <c r="BD66" s="139"/>
      <c r="BE66" s="139"/>
      <c r="BF66" s="139"/>
      <c r="BG66" s="38">
        <f>SUM(AU66:BF66)</f>
        <v>0</v>
      </c>
      <c r="BH66" s="143"/>
    </row>
    <row r="67" spans="1:60" s="7" customFormat="1" ht="21" customHeight="1" x14ac:dyDescent="0.2">
      <c r="A67" s="38" t="s">
        <v>189</v>
      </c>
      <c r="B67" s="132" t="s">
        <v>79</v>
      </c>
      <c r="C67" s="38" t="s">
        <v>190</v>
      </c>
      <c r="D67" s="38">
        <v>200000</v>
      </c>
      <c r="E67" s="135">
        <v>161910391</v>
      </c>
      <c r="F67" s="36">
        <v>19000000</v>
      </c>
      <c r="G67" s="38">
        <f t="shared" si="51"/>
        <v>143110391</v>
      </c>
      <c r="H67" s="38">
        <v>200000</v>
      </c>
      <c r="I67" s="38">
        <v>0</v>
      </c>
      <c r="J67" s="38">
        <v>0</v>
      </c>
      <c r="K67" s="38">
        <v>114000000</v>
      </c>
      <c r="L67" s="38">
        <v>-1089609</v>
      </c>
      <c r="M67" s="36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f t="shared" si="53"/>
        <v>113110391</v>
      </c>
      <c r="U67" s="38">
        <v>0</v>
      </c>
      <c r="V67" s="38">
        <v>80000</v>
      </c>
      <c r="W67" s="38">
        <v>0</v>
      </c>
      <c r="X67" s="38">
        <v>0</v>
      </c>
      <c r="Y67" s="38">
        <v>7910391</v>
      </c>
      <c r="Z67" s="36">
        <v>14000000</v>
      </c>
      <c r="AA67" s="38">
        <v>0</v>
      </c>
      <c r="AB67" s="38">
        <v>0</v>
      </c>
      <c r="AC67" s="38">
        <v>0</v>
      </c>
      <c r="AD67" s="38">
        <v>0</v>
      </c>
      <c r="AE67" s="38">
        <v>0</v>
      </c>
      <c r="AF67" s="38">
        <v>0</v>
      </c>
      <c r="AG67" s="38">
        <f t="shared" si="52"/>
        <v>21990391</v>
      </c>
      <c r="AH67" s="38">
        <v>0</v>
      </c>
      <c r="AI67" s="38">
        <v>80000</v>
      </c>
      <c r="AJ67" s="38">
        <v>0</v>
      </c>
      <c r="AK67" s="38">
        <v>0</v>
      </c>
      <c r="AL67" s="38">
        <v>0</v>
      </c>
      <c r="AM67" s="38">
        <v>7910391</v>
      </c>
      <c r="AN67" s="38">
        <v>0</v>
      </c>
      <c r="AO67" s="38">
        <v>0</v>
      </c>
      <c r="AP67" s="38">
        <v>0</v>
      </c>
      <c r="AQ67" s="38">
        <v>0</v>
      </c>
      <c r="AR67" s="38">
        <v>0</v>
      </c>
      <c r="AS67" s="133">
        <v>0</v>
      </c>
      <c r="AT67" s="38">
        <f t="shared" si="54"/>
        <v>7990391</v>
      </c>
      <c r="AU67" s="38">
        <v>0</v>
      </c>
      <c r="AV67" s="38">
        <v>80000</v>
      </c>
      <c r="AW67" s="38">
        <v>0</v>
      </c>
      <c r="AX67" s="38">
        <v>0</v>
      </c>
      <c r="AY67" s="38">
        <v>0</v>
      </c>
      <c r="AZ67" s="36">
        <v>7910391</v>
      </c>
      <c r="BA67" s="38">
        <v>0</v>
      </c>
      <c r="BB67" s="38">
        <v>0</v>
      </c>
      <c r="BC67" s="38">
        <v>0</v>
      </c>
      <c r="BD67" s="38">
        <v>0</v>
      </c>
      <c r="BE67" s="38">
        <v>0</v>
      </c>
      <c r="BF67" s="38">
        <v>0</v>
      </c>
      <c r="BG67" s="38">
        <f>SUM(AU67:BF67)</f>
        <v>7990391</v>
      </c>
      <c r="BH67" s="24">
        <f t="shared" si="2"/>
        <v>0</v>
      </c>
    </row>
    <row r="68" spans="1:60" ht="21" customHeight="1" x14ac:dyDescent="0.2">
      <c r="A68" s="29" t="s">
        <v>191</v>
      </c>
      <c r="B68" s="116"/>
      <c r="C68" s="29" t="s">
        <v>192</v>
      </c>
      <c r="D68" s="29">
        <f t="shared" ref="D68:BG68" si="55">+D69+D75+D78+D85+D90</f>
        <v>31457200000</v>
      </c>
      <c r="E68" s="29">
        <f t="shared" si="55"/>
        <v>4947891442.3000002</v>
      </c>
      <c r="F68" s="29">
        <f t="shared" si="55"/>
        <v>5339183777.3000002</v>
      </c>
      <c r="G68" s="29">
        <f t="shared" si="55"/>
        <v>31065907665</v>
      </c>
      <c r="H68" s="29">
        <f t="shared" si="55"/>
        <v>20426107064.5</v>
      </c>
      <c r="I68" s="29">
        <f t="shared" si="55"/>
        <v>1591397757.1399999</v>
      </c>
      <c r="J68" s="29">
        <f t="shared" si="55"/>
        <v>3394544229.7200003</v>
      </c>
      <c r="K68" s="29">
        <f t="shared" si="55"/>
        <v>391972131.69</v>
      </c>
      <c r="L68" s="29">
        <f t="shared" si="55"/>
        <v>2077162407.9200001</v>
      </c>
      <c r="M68" s="29">
        <f t="shared" si="55"/>
        <v>469886881.31</v>
      </c>
      <c r="N68" s="29">
        <f t="shared" si="55"/>
        <v>0</v>
      </c>
      <c r="O68" s="29">
        <f t="shared" si="55"/>
        <v>0</v>
      </c>
      <c r="P68" s="29">
        <f t="shared" si="55"/>
        <v>0</v>
      </c>
      <c r="Q68" s="29">
        <f t="shared" si="55"/>
        <v>0</v>
      </c>
      <c r="R68" s="29">
        <f t="shared" si="55"/>
        <v>0</v>
      </c>
      <c r="S68" s="29">
        <f t="shared" si="55"/>
        <v>0</v>
      </c>
      <c r="T68" s="29">
        <f>+T69+T75+T78+T85+T90</f>
        <v>28351070472.279999</v>
      </c>
      <c r="U68" s="29">
        <f t="shared" si="55"/>
        <v>11443644215.18</v>
      </c>
      <c r="V68" s="29">
        <f t="shared" si="55"/>
        <v>4408798515.8899994</v>
      </c>
      <c r="W68" s="29">
        <f t="shared" si="55"/>
        <v>263609709.16</v>
      </c>
      <c r="X68" s="29">
        <f t="shared" si="55"/>
        <v>305375266.70999998</v>
      </c>
      <c r="Y68" s="29">
        <f t="shared" si="55"/>
        <v>2532980107.1200004</v>
      </c>
      <c r="Z68" s="29">
        <f t="shared" si="55"/>
        <v>725200535.86000001</v>
      </c>
      <c r="AA68" s="29">
        <f t="shared" si="55"/>
        <v>0</v>
      </c>
      <c r="AB68" s="29">
        <f t="shared" si="55"/>
        <v>0</v>
      </c>
      <c r="AC68" s="29">
        <f t="shared" si="55"/>
        <v>0</v>
      </c>
      <c r="AD68" s="29">
        <f t="shared" si="55"/>
        <v>0</v>
      </c>
      <c r="AE68" s="29">
        <f t="shared" si="55"/>
        <v>0</v>
      </c>
      <c r="AF68" s="29">
        <f t="shared" si="55"/>
        <v>0</v>
      </c>
      <c r="AG68" s="29">
        <f t="shared" si="55"/>
        <v>19679608349.920002</v>
      </c>
      <c r="AH68" s="29">
        <f t="shared" si="55"/>
        <v>415136662.32000011</v>
      </c>
      <c r="AI68" s="29">
        <f t="shared" si="55"/>
        <v>1331236606.1299999</v>
      </c>
      <c r="AJ68" s="29">
        <f t="shared" si="55"/>
        <v>2398191267.8799996</v>
      </c>
      <c r="AK68" s="29">
        <f t="shared" si="55"/>
        <v>1871862161.9100001</v>
      </c>
      <c r="AL68" s="29">
        <f t="shared" si="55"/>
        <v>2251894397.7000003</v>
      </c>
      <c r="AM68" s="29">
        <f t="shared" si="55"/>
        <v>1869378959.3899999</v>
      </c>
      <c r="AN68" s="29">
        <f t="shared" si="55"/>
        <v>0</v>
      </c>
      <c r="AO68" s="29">
        <f t="shared" si="55"/>
        <v>0</v>
      </c>
      <c r="AP68" s="29">
        <f t="shared" si="55"/>
        <v>0</v>
      </c>
      <c r="AQ68" s="29">
        <f t="shared" si="55"/>
        <v>0</v>
      </c>
      <c r="AR68" s="29">
        <f t="shared" si="55"/>
        <v>0</v>
      </c>
      <c r="AS68" s="29">
        <f t="shared" si="55"/>
        <v>0</v>
      </c>
      <c r="AT68" s="29">
        <f t="shared" si="55"/>
        <v>10137700055.33</v>
      </c>
      <c r="AU68" s="29">
        <f t="shared" si="55"/>
        <v>415136662.32000011</v>
      </c>
      <c r="AV68" s="29">
        <f t="shared" si="55"/>
        <v>1331236606.1299999</v>
      </c>
      <c r="AW68" s="29">
        <f t="shared" si="55"/>
        <v>2398191267.8799996</v>
      </c>
      <c r="AX68" s="29">
        <f t="shared" si="55"/>
        <v>1871862161.9100001</v>
      </c>
      <c r="AY68" s="29">
        <f t="shared" si="55"/>
        <v>2251894397.7000003</v>
      </c>
      <c r="AZ68" s="29">
        <f t="shared" si="55"/>
        <v>1869378959.3899999</v>
      </c>
      <c r="BA68" s="29">
        <f t="shared" si="55"/>
        <v>0</v>
      </c>
      <c r="BB68" s="29">
        <f t="shared" si="55"/>
        <v>0</v>
      </c>
      <c r="BC68" s="29">
        <f t="shared" si="55"/>
        <v>0</v>
      </c>
      <c r="BD68" s="29">
        <f t="shared" si="55"/>
        <v>0</v>
      </c>
      <c r="BE68" s="29">
        <f t="shared" si="55"/>
        <v>0</v>
      </c>
      <c r="BF68" s="29">
        <f t="shared" si="55"/>
        <v>0</v>
      </c>
      <c r="BG68" s="29">
        <f t="shared" si="55"/>
        <v>10137700055.33</v>
      </c>
      <c r="BH68" s="24">
        <f t="shared" si="2"/>
        <v>0</v>
      </c>
    </row>
    <row r="69" spans="1:60" s="7" customFormat="1" ht="21" customHeight="1" x14ac:dyDescent="0.2">
      <c r="A69" s="33" t="s">
        <v>193</v>
      </c>
      <c r="B69" s="90"/>
      <c r="C69" s="33" t="s">
        <v>194</v>
      </c>
      <c r="D69" s="33">
        <f t="shared" ref="D69:AI69" si="56">SUM(D70:D74)</f>
        <v>3064200000</v>
      </c>
      <c r="E69" s="33">
        <f>SUM(E70:E74)</f>
        <v>413522000</v>
      </c>
      <c r="F69" s="33">
        <f t="shared" si="56"/>
        <v>23938908.300000001</v>
      </c>
      <c r="G69" s="33">
        <f t="shared" si="56"/>
        <v>3453783091.6999998</v>
      </c>
      <c r="H69" s="33">
        <f t="shared" si="56"/>
        <v>3016900000</v>
      </c>
      <c r="I69" s="33">
        <f t="shared" si="56"/>
        <v>0</v>
      </c>
      <c r="J69" s="33">
        <f t="shared" si="56"/>
        <v>0</v>
      </c>
      <c r="K69" s="33">
        <f t="shared" si="56"/>
        <v>84361091.700000003</v>
      </c>
      <c r="L69" s="33">
        <f t="shared" si="56"/>
        <v>-4031197</v>
      </c>
      <c r="M69" s="33">
        <f t="shared" si="56"/>
        <v>7000000</v>
      </c>
      <c r="N69" s="33">
        <f t="shared" si="56"/>
        <v>0</v>
      </c>
      <c r="O69" s="33">
        <f t="shared" si="56"/>
        <v>0</v>
      </c>
      <c r="P69" s="33">
        <f t="shared" si="56"/>
        <v>0</v>
      </c>
      <c r="Q69" s="33">
        <f t="shared" si="56"/>
        <v>0</v>
      </c>
      <c r="R69" s="33">
        <f t="shared" si="56"/>
        <v>0</v>
      </c>
      <c r="S69" s="33">
        <f t="shared" si="56"/>
        <v>0</v>
      </c>
      <c r="T69" s="33">
        <f>SUM(T70:T74)</f>
        <v>3104229894.6999998</v>
      </c>
      <c r="U69" s="33">
        <f t="shared" si="56"/>
        <v>156714661.22</v>
      </c>
      <c r="V69" s="33">
        <f t="shared" si="56"/>
        <v>541364930.95000005</v>
      </c>
      <c r="W69" s="33">
        <f t="shared" si="56"/>
        <v>170797658.31999999</v>
      </c>
      <c r="X69" s="33">
        <f t="shared" si="56"/>
        <v>176918118.69999999</v>
      </c>
      <c r="Y69" s="33">
        <f t="shared" si="56"/>
        <v>188870641.34999999</v>
      </c>
      <c r="Z69" s="33">
        <f t="shared" si="56"/>
        <v>271845148.99000001</v>
      </c>
      <c r="AA69" s="33">
        <f t="shared" si="56"/>
        <v>0</v>
      </c>
      <c r="AB69" s="33">
        <f t="shared" si="56"/>
        <v>0</v>
      </c>
      <c r="AC69" s="33">
        <f t="shared" si="56"/>
        <v>0</v>
      </c>
      <c r="AD69" s="33">
        <f t="shared" si="56"/>
        <v>0</v>
      </c>
      <c r="AE69" s="33">
        <f t="shared" si="56"/>
        <v>0</v>
      </c>
      <c r="AF69" s="33">
        <f t="shared" si="56"/>
        <v>0</v>
      </c>
      <c r="AG69" s="33">
        <f t="shared" si="56"/>
        <v>1506511159.53</v>
      </c>
      <c r="AH69" s="33">
        <f t="shared" si="56"/>
        <v>156104927.12</v>
      </c>
      <c r="AI69" s="33">
        <f t="shared" si="56"/>
        <v>148643807.94999999</v>
      </c>
      <c r="AJ69" s="33">
        <f t="shared" ref="AJ69:BG69" si="57">SUM(AJ70:AJ74)</f>
        <v>169928909.31999999</v>
      </c>
      <c r="AK69" s="33">
        <f t="shared" si="57"/>
        <v>212612927.69999999</v>
      </c>
      <c r="AL69" s="33">
        <f t="shared" si="57"/>
        <v>217857685.84999999</v>
      </c>
      <c r="AM69" s="33">
        <f t="shared" si="57"/>
        <v>210707629.78999999</v>
      </c>
      <c r="AN69" s="33">
        <f t="shared" si="57"/>
        <v>0</v>
      </c>
      <c r="AO69" s="33">
        <f t="shared" si="57"/>
        <v>0</v>
      </c>
      <c r="AP69" s="33">
        <f t="shared" si="57"/>
        <v>0</v>
      </c>
      <c r="AQ69" s="33">
        <f t="shared" si="57"/>
        <v>0</v>
      </c>
      <c r="AR69" s="33">
        <f t="shared" si="57"/>
        <v>0</v>
      </c>
      <c r="AS69" s="33">
        <f t="shared" si="57"/>
        <v>0</v>
      </c>
      <c r="AT69" s="33">
        <f t="shared" si="57"/>
        <v>1115855887.73</v>
      </c>
      <c r="AU69" s="33">
        <f t="shared" si="57"/>
        <v>156104927.12</v>
      </c>
      <c r="AV69" s="33">
        <f t="shared" si="57"/>
        <v>148643807.94999999</v>
      </c>
      <c r="AW69" s="33">
        <f t="shared" si="57"/>
        <v>169928909.31999999</v>
      </c>
      <c r="AX69" s="33">
        <f t="shared" si="57"/>
        <v>212612927.69999999</v>
      </c>
      <c r="AY69" s="33">
        <f t="shared" si="57"/>
        <v>217857685.84999999</v>
      </c>
      <c r="AZ69" s="33">
        <f t="shared" si="57"/>
        <v>210707629.78999999</v>
      </c>
      <c r="BA69" s="33">
        <f t="shared" si="57"/>
        <v>0</v>
      </c>
      <c r="BB69" s="33">
        <f t="shared" si="57"/>
        <v>0</v>
      </c>
      <c r="BC69" s="33">
        <f t="shared" si="57"/>
        <v>0</v>
      </c>
      <c r="BD69" s="33">
        <f t="shared" si="57"/>
        <v>0</v>
      </c>
      <c r="BE69" s="33">
        <f t="shared" si="57"/>
        <v>0</v>
      </c>
      <c r="BF69" s="33">
        <f t="shared" si="57"/>
        <v>0</v>
      </c>
      <c r="BG69" s="33">
        <f t="shared" si="57"/>
        <v>1115855887.73</v>
      </c>
      <c r="BH69" s="24">
        <f t="shared" si="2"/>
        <v>0</v>
      </c>
    </row>
    <row r="70" spans="1:60" s="7" customFormat="1" ht="21" customHeight="1" x14ac:dyDescent="0.2">
      <c r="A70" s="36" t="s">
        <v>195</v>
      </c>
      <c r="B70" s="134">
        <v>10</v>
      </c>
      <c r="C70" s="36" t="s">
        <v>196</v>
      </c>
      <c r="D70" s="36">
        <v>13500000</v>
      </c>
      <c r="E70" s="36">
        <v>5222000</v>
      </c>
      <c r="F70" s="36">
        <v>0</v>
      </c>
      <c r="G70" s="38">
        <f>SUM(D70:E70)-F70</f>
        <v>18722000</v>
      </c>
      <c r="H70" s="38">
        <v>13500000</v>
      </c>
      <c r="I70" s="38">
        <v>0</v>
      </c>
      <c r="J70" s="38">
        <v>0</v>
      </c>
      <c r="K70" s="38">
        <v>0</v>
      </c>
      <c r="L70" s="38">
        <v>2222000</v>
      </c>
      <c r="M70" s="36">
        <v>3000000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f>SUM(H70:S70)</f>
        <v>18722000</v>
      </c>
      <c r="U70" s="38">
        <v>0</v>
      </c>
      <c r="V70" s="38">
        <v>2500000</v>
      </c>
      <c r="W70" s="38">
        <v>0</v>
      </c>
      <c r="X70" s="38">
        <v>0</v>
      </c>
      <c r="Y70" s="38">
        <v>1010446</v>
      </c>
      <c r="Z70" s="36">
        <v>2357706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  <c r="AG70" s="38">
        <f t="shared" ref="AG70:AG74" si="58">SUM(U70:AF70)</f>
        <v>5868152</v>
      </c>
      <c r="AH70" s="38">
        <v>0</v>
      </c>
      <c r="AI70" s="38">
        <v>2500000</v>
      </c>
      <c r="AJ70" s="38">
        <v>0</v>
      </c>
      <c r="AK70" s="38">
        <v>0</v>
      </c>
      <c r="AL70" s="38">
        <v>0</v>
      </c>
      <c r="AM70" s="38">
        <v>3368152</v>
      </c>
      <c r="AN70" s="38">
        <v>0</v>
      </c>
      <c r="AO70" s="38">
        <v>0</v>
      </c>
      <c r="AP70" s="38">
        <v>0</v>
      </c>
      <c r="AQ70" s="38">
        <v>0</v>
      </c>
      <c r="AR70" s="38">
        <v>0</v>
      </c>
      <c r="AS70" s="133">
        <v>0</v>
      </c>
      <c r="AT70" s="38">
        <f>SUM(AH70:AS70)</f>
        <v>5868152</v>
      </c>
      <c r="AU70" s="38">
        <v>0</v>
      </c>
      <c r="AV70" s="38">
        <v>2500000</v>
      </c>
      <c r="AW70" s="38">
        <v>0</v>
      </c>
      <c r="AX70" s="38">
        <v>0</v>
      </c>
      <c r="AY70" s="38">
        <v>0</v>
      </c>
      <c r="AZ70" s="36">
        <v>3368152</v>
      </c>
      <c r="BA70" s="38">
        <v>0</v>
      </c>
      <c r="BB70" s="38">
        <v>0</v>
      </c>
      <c r="BC70" s="38">
        <v>0</v>
      </c>
      <c r="BD70" s="38">
        <v>0</v>
      </c>
      <c r="BE70" s="38">
        <v>0</v>
      </c>
      <c r="BF70" s="38">
        <v>0</v>
      </c>
      <c r="BG70" s="38">
        <f>SUM(AU70:BF70)</f>
        <v>5868152</v>
      </c>
      <c r="BH70" s="24">
        <f t="shared" si="2"/>
        <v>0</v>
      </c>
    </row>
    <row r="71" spans="1:60" s="7" customFormat="1" ht="21" customHeight="1" x14ac:dyDescent="0.2">
      <c r="A71" s="36" t="s">
        <v>197</v>
      </c>
      <c r="B71" s="134">
        <v>10</v>
      </c>
      <c r="C71" s="36" t="s">
        <v>198</v>
      </c>
      <c r="D71" s="36">
        <v>100300000</v>
      </c>
      <c r="E71" s="36">
        <v>0</v>
      </c>
      <c r="F71" s="36">
        <v>15638908.300000001</v>
      </c>
      <c r="G71" s="38">
        <f>SUM(D71:E71)-F71</f>
        <v>84661091.700000003</v>
      </c>
      <c r="H71" s="38">
        <v>300000</v>
      </c>
      <c r="I71" s="38">
        <v>0</v>
      </c>
      <c r="J71" s="38">
        <v>0</v>
      </c>
      <c r="K71" s="38">
        <v>84361091.700000003</v>
      </c>
      <c r="L71" s="38">
        <v>0</v>
      </c>
      <c r="M71" s="36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f t="shared" ref="T71:T74" si="59">SUM(H71:S71)</f>
        <v>84661091.700000003</v>
      </c>
      <c r="U71" s="38">
        <v>0</v>
      </c>
      <c r="V71" s="38">
        <v>100000</v>
      </c>
      <c r="W71" s="38">
        <v>0</v>
      </c>
      <c r="X71" s="38">
        <v>0</v>
      </c>
      <c r="Y71" s="38">
        <v>0</v>
      </c>
      <c r="Z71" s="36">
        <v>84361091.700000003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  <c r="AG71" s="38">
        <f t="shared" si="58"/>
        <v>84461091.700000003</v>
      </c>
      <c r="AH71" s="38">
        <v>0</v>
      </c>
      <c r="AI71" s="38">
        <v>100000</v>
      </c>
      <c r="AJ71" s="38">
        <v>0</v>
      </c>
      <c r="AK71" s="38">
        <v>0</v>
      </c>
      <c r="AL71" s="38">
        <v>0</v>
      </c>
      <c r="AM71" s="38">
        <v>0</v>
      </c>
      <c r="AN71" s="38">
        <v>0</v>
      </c>
      <c r="AO71" s="38">
        <v>0</v>
      </c>
      <c r="AP71" s="38">
        <v>0</v>
      </c>
      <c r="AQ71" s="38">
        <v>0</v>
      </c>
      <c r="AR71" s="38">
        <v>0</v>
      </c>
      <c r="AS71" s="133">
        <v>0</v>
      </c>
      <c r="AT71" s="38">
        <f t="shared" ref="AT71:AT74" si="60">SUM(AH71:AS71)</f>
        <v>100000</v>
      </c>
      <c r="AU71" s="38">
        <v>0</v>
      </c>
      <c r="AV71" s="38">
        <v>100000</v>
      </c>
      <c r="AW71" s="38">
        <v>0</v>
      </c>
      <c r="AX71" s="38">
        <v>0</v>
      </c>
      <c r="AY71" s="38">
        <v>0</v>
      </c>
      <c r="AZ71" s="36">
        <v>0</v>
      </c>
      <c r="BA71" s="38">
        <v>0</v>
      </c>
      <c r="BB71" s="38">
        <v>0</v>
      </c>
      <c r="BC71" s="38">
        <v>0</v>
      </c>
      <c r="BD71" s="38">
        <v>0</v>
      </c>
      <c r="BE71" s="38">
        <v>0</v>
      </c>
      <c r="BF71" s="38">
        <v>0</v>
      </c>
      <c r="BG71" s="38">
        <f>SUM(AU71:BF71)</f>
        <v>100000</v>
      </c>
      <c r="BH71" s="24">
        <f t="shared" si="2"/>
        <v>0</v>
      </c>
    </row>
    <row r="72" spans="1:60" s="7" customFormat="1" ht="21" customHeight="1" x14ac:dyDescent="0.2">
      <c r="A72" s="36" t="s">
        <v>199</v>
      </c>
      <c r="B72" s="134">
        <v>10</v>
      </c>
      <c r="C72" s="36" t="s">
        <v>200</v>
      </c>
      <c r="D72" s="36">
        <v>360400000</v>
      </c>
      <c r="E72" s="36">
        <v>7300000</v>
      </c>
      <c r="F72" s="36">
        <v>0</v>
      </c>
      <c r="G72" s="38">
        <f>SUM(D72:E72)-F72</f>
        <v>367700000</v>
      </c>
      <c r="H72" s="38">
        <v>20400000</v>
      </c>
      <c r="I72" s="38">
        <v>0</v>
      </c>
      <c r="J72" s="38">
        <v>0</v>
      </c>
      <c r="K72" s="38">
        <v>0</v>
      </c>
      <c r="L72" s="38">
        <v>3300000</v>
      </c>
      <c r="M72" s="36">
        <v>4000000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f t="shared" si="59"/>
        <v>27700000</v>
      </c>
      <c r="U72" s="38">
        <v>590000</v>
      </c>
      <c r="V72" s="38">
        <v>100000</v>
      </c>
      <c r="W72" s="38">
        <v>200000</v>
      </c>
      <c r="X72" s="38">
        <v>3660443</v>
      </c>
      <c r="Y72" s="38">
        <v>13544800</v>
      </c>
      <c r="Z72" s="36">
        <v>6440000</v>
      </c>
      <c r="AA72" s="38">
        <v>0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  <c r="AG72" s="38">
        <f t="shared" si="58"/>
        <v>24535243</v>
      </c>
      <c r="AH72" s="38">
        <v>352995.9</v>
      </c>
      <c r="AI72" s="38">
        <v>170000</v>
      </c>
      <c r="AJ72" s="38">
        <v>200000</v>
      </c>
      <c r="AK72" s="38">
        <v>3660443</v>
      </c>
      <c r="AL72" s="38">
        <v>7164800</v>
      </c>
      <c r="AM72" s="38">
        <v>12400000</v>
      </c>
      <c r="AN72" s="38">
        <v>0</v>
      </c>
      <c r="AO72" s="38">
        <v>0</v>
      </c>
      <c r="AP72" s="38">
        <v>0</v>
      </c>
      <c r="AQ72" s="38">
        <v>0</v>
      </c>
      <c r="AR72" s="38">
        <v>0</v>
      </c>
      <c r="AS72" s="133">
        <v>0</v>
      </c>
      <c r="AT72" s="38">
        <f t="shared" si="60"/>
        <v>23948238.899999999</v>
      </c>
      <c r="AU72" s="38">
        <v>352995.9</v>
      </c>
      <c r="AV72" s="38">
        <v>170000</v>
      </c>
      <c r="AW72" s="38">
        <v>200000</v>
      </c>
      <c r="AX72" s="38">
        <v>3660443</v>
      </c>
      <c r="AY72" s="38">
        <v>7164800</v>
      </c>
      <c r="AZ72" s="36">
        <v>12400000</v>
      </c>
      <c r="BA72" s="38">
        <v>0</v>
      </c>
      <c r="BB72" s="38">
        <v>0</v>
      </c>
      <c r="BC72" s="38">
        <v>0</v>
      </c>
      <c r="BD72" s="38">
        <v>0</v>
      </c>
      <c r="BE72" s="38">
        <v>0</v>
      </c>
      <c r="BF72" s="38">
        <v>0</v>
      </c>
      <c r="BG72" s="38">
        <f>SUM(AU72:BF72)</f>
        <v>23948238.899999999</v>
      </c>
      <c r="BH72" s="24">
        <f t="shared" ref="BH72:BH123" si="61">AT72-BG72</f>
        <v>0</v>
      </c>
    </row>
    <row r="73" spans="1:60" s="7" customFormat="1" ht="21" customHeight="1" x14ac:dyDescent="0.2">
      <c r="A73" s="36" t="s">
        <v>201</v>
      </c>
      <c r="B73" s="134">
        <v>10</v>
      </c>
      <c r="C73" s="145" t="s">
        <v>202</v>
      </c>
      <c r="D73" s="36">
        <v>0</v>
      </c>
      <c r="E73" s="36">
        <v>401000000</v>
      </c>
      <c r="F73" s="36">
        <v>0</v>
      </c>
      <c r="G73" s="38">
        <f t="shared" ref="G73:G74" si="62">SUM(D73:E73)-F73</f>
        <v>401000000</v>
      </c>
      <c r="H73" s="38">
        <v>401000000</v>
      </c>
      <c r="I73" s="38"/>
      <c r="J73" s="38"/>
      <c r="K73" s="38">
        <v>0</v>
      </c>
      <c r="L73" s="38">
        <v>-9553197</v>
      </c>
      <c r="M73" s="36">
        <v>0</v>
      </c>
      <c r="N73" s="38"/>
      <c r="O73" s="38"/>
      <c r="P73" s="38"/>
      <c r="Q73" s="38"/>
      <c r="R73" s="38"/>
      <c r="S73" s="38"/>
      <c r="T73" s="38">
        <f t="shared" si="59"/>
        <v>391446803</v>
      </c>
      <c r="U73" s="38">
        <v>0</v>
      </c>
      <c r="V73" s="38">
        <v>391446803</v>
      </c>
      <c r="W73" s="38"/>
      <c r="X73" s="38">
        <v>0</v>
      </c>
      <c r="Y73" s="38"/>
      <c r="Z73" s="36">
        <v>0</v>
      </c>
      <c r="AA73" s="38"/>
      <c r="AB73" s="38"/>
      <c r="AC73" s="38"/>
      <c r="AD73" s="38"/>
      <c r="AE73" s="38"/>
      <c r="AF73" s="38"/>
      <c r="AG73" s="38">
        <f t="shared" si="58"/>
        <v>391446803</v>
      </c>
      <c r="AH73" s="38"/>
      <c r="AI73" s="38"/>
      <c r="AJ73" s="38">
        <v>0</v>
      </c>
      <c r="AK73" s="38">
        <v>33109010</v>
      </c>
      <c r="AL73" s="38">
        <v>36569946</v>
      </c>
      <c r="AM73" s="38">
        <v>18347800</v>
      </c>
      <c r="AN73" s="38"/>
      <c r="AO73" s="38"/>
      <c r="AP73" s="38"/>
      <c r="AQ73" s="38"/>
      <c r="AR73" s="38"/>
      <c r="AS73" s="133"/>
      <c r="AT73" s="38">
        <f t="shared" si="60"/>
        <v>88026756</v>
      </c>
      <c r="AU73" s="38"/>
      <c r="AV73" s="38"/>
      <c r="AW73" s="38">
        <v>0</v>
      </c>
      <c r="AX73" s="38">
        <v>33109010</v>
      </c>
      <c r="AY73" s="38">
        <v>36569946</v>
      </c>
      <c r="AZ73" s="36">
        <v>18347800</v>
      </c>
      <c r="BA73" s="38"/>
      <c r="BB73" s="38"/>
      <c r="BC73" s="38"/>
      <c r="BD73" s="38"/>
      <c r="BE73" s="38"/>
      <c r="BF73" s="38"/>
      <c r="BG73" s="38">
        <f>SUM(AU73:BF73)</f>
        <v>88026756</v>
      </c>
      <c r="BH73" s="24"/>
    </row>
    <row r="74" spans="1:60" s="7" customFormat="1" ht="21" customHeight="1" x14ac:dyDescent="0.2">
      <c r="A74" s="36" t="s">
        <v>203</v>
      </c>
      <c r="B74" s="134">
        <v>10</v>
      </c>
      <c r="C74" s="36" t="s">
        <v>204</v>
      </c>
      <c r="D74" s="36">
        <v>2590000000</v>
      </c>
      <c r="E74" s="36">
        <v>0</v>
      </c>
      <c r="F74" s="36">
        <v>8300000</v>
      </c>
      <c r="G74" s="38">
        <f t="shared" si="62"/>
        <v>2581700000</v>
      </c>
      <c r="H74" s="38">
        <v>2581700000</v>
      </c>
      <c r="I74" s="38">
        <v>0</v>
      </c>
      <c r="J74" s="38">
        <v>0</v>
      </c>
      <c r="K74" s="38">
        <v>0</v>
      </c>
      <c r="L74" s="38">
        <v>0</v>
      </c>
      <c r="M74" s="36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f t="shared" si="59"/>
        <v>2581700000</v>
      </c>
      <c r="U74" s="38">
        <v>156124661.22</v>
      </c>
      <c r="V74" s="38">
        <v>147218127.94999999</v>
      </c>
      <c r="W74" s="38">
        <v>170597658.31999999</v>
      </c>
      <c r="X74" s="38">
        <v>173257675.69999999</v>
      </c>
      <c r="Y74" s="38">
        <v>174315395.34999999</v>
      </c>
      <c r="Z74" s="36">
        <v>178686351.28999999</v>
      </c>
      <c r="AA74" s="38">
        <v>0</v>
      </c>
      <c r="AB74" s="38">
        <v>0</v>
      </c>
      <c r="AC74" s="38">
        <v>0</v>
      </c>
      <c r="AD74" s="38">
        <v>0</v>
      </c>
      <c r="AE74" s="38">
        <v>0</v>
      </c>
      <c r="AF74" s="38">
        <v>0</v>
      </c>
      <c r="AG74" s="38">
        <f t="shared" si="58"/>
        <v>1000199869.8299999</v>
      </c>
      <c r="AH74" s="38">
        <v>155751931.22</v>
      </c>
      <c r="AI74" s="38">
        <v>145873807.94999999</v>
      </c>
      <c r="AJ74" s="38">
        <v>169728909.31999999</v>
      </c>
      <c r="AK74" s="38">
        <v>175843474.69999999</v>
      </c>
      <c r="AL74" s="38">
        <v>174122939.84999999</v>
      </c>
      <c r="AM74" s="38">
        <v>176591677.78999999</v>
      </c>
      <c r="AN74" s="38">
        <v>0</v>
      </c>
      <c r="AO74" s="38">
        <v>0</v>
      </c>
      <c r="AP74" s="38">
        <v>0</v>
      </c>
      <c r="AQ74" s="38">
        <v>0</v>
      </c>
      <c r="AR74" s="38">
        <v>0</v>
      </c>
      <c r="AS74" s="133">
        <v>0</v>
      </c>
      <c r="AT74" s="38">
        <f t="shared" si="60"/>
        <v>997912740.82999992</v>
      </c>
      <c r="AU74" s="38">
        <v>155751931.22</v>
      </c>
      <c r="AV74" s="38">
        <v>145873807.94999999</v>
      </c>
      <c r="AW74" s="38">
        <v>169728909.31999999</v>
      </c>
      <c r="AX74" s="38">
        <v>175843474.69999999</v>
      </c>
      <c r="AY74" s="38">
        <v>174122939.84999999</v>
      </c>
      <c r="AZ74" s="36">
        <v>176591677.78999999</v>
      </c>
      <c r="BA74" s="38">
        <v>0</v>
      </c>
      <c r="BB74" s="38">
        <v>0</v>
      </c>
      <c r="BC74" s="38">
        <v>0</v>
      </c>
      <c r="BD74" s="38">
        <v>0</v>
      </c>
      <c r="BE74" s="38">
        <v>0</v>
      </c>
      <c r="BF74" s="38">
        <v>0</v>
      </c>
      <c r="BG74" s="38">
        <f>SUM(AU74:BF74)</f>
        <v>997912740.82999992</v>
      </c>
      <c r="BH74" s="24">
        <f t="shared" si="61"/>
        <v>0</v>
      </c>
    </row>
    <row r="75" spans="1:60" s="7" customFormat="1" ht="21" customHeight="1" x14ac:dyDescent="0.2">
      <c r="A75" s="33" t="s">
        <v>205</v>
      </c>
      <c r="B75" s="90"/>
      <c r="C75" s="33" t="s">
        <v>206</v>
      </c>
      <c r="D75" s="33">
        <f t="shared" ref="D75:BG75" si="63">SUM(D76:D77)</f>
        <v>5645929007</v>
      </c>
      <c r="E75" s="33">
        <f t="shared" si="63"/>
        <v>22938908.300000001</v>
      </c>
      <c r="F75" s="33">
        <f t="shared" si="63"/>
        <v>190223795</v>
      </c>
      <c r="G75" s="33">
        <f t="shared" si="63"/>
        <v>5478644120.3000002</v>
      </c>
      <c r="H75" s="33">
        <f t="shared" si="63"/>
        <v>3381874423.5599999</v>
      </c>
      <c r="I75" s="33">
        <f t="shared" si="63"/>
        <v>355365462</v>
      </c>
      <c r="J75" s="33">
        <f t="shared" si="63"/>
        <v>692400426</v>
      </c>
      <c r="K75" s="33">
        <f t="shared" si="63"/>
        <v>14570562.300000001</v>
      </c>
      <c r="L75" s="33">
        <f>SUM(L76:L77)</f>
        <v>-391917532</v>
      </c>
      <c r="M75" s="33">
        <f t="shared" si="63"/>
        <v>213999976</v>
      </c>
      <c r="N75" s="33">
        <f t="shared" si="63"/>
        <v>0</v>
      </c>
      <c r="O75" s="33">
        <f t="shared" si="63"/>
        <v>0</v>
      </c>
      <c r="P75" s="33">
        <f t="shared" si="63"/>
        <v>0</v>
      </c>
      <c r="Q75" s="33">
        <f t="shared" si="63"/>
        <v>0</v>
      </c>
      <c r="R75" s="33">
        <f t="shared" si="63"/>
        <v>0</v>
      </c>
      <c r="S75" s="33">
        <f t="shared" si="63"/>
        <v>0</v>
      </c>
      <c r="T75" s="33">
        <f>SUM(T76:T77)</f>
        <v>4266293317.8599997</v>
      </c>
      <c r="U75" s="33">
        <f t="shared" si="63"/>
        <v>2956230985.5599999</v>
      </c>
      <c r="V75" s="33">
        <f t="shared" si="63"/>
        <v>6248100</v>
      </c>
      <c r="W75" s="33">
        <f t="shared" si="63"/>
        <v>3508699</v>
      </c>
      <c r="X75" s="33">
        <f t="shared" si="63"/>
        <v>26100420</v>
      </c>
      <c r="Y75" s="33">
        <f t="shared" si="63"/>
        <v>19100154</v>
      </c>
      <c r="Z75" s="33">
        <f t="shared" si="63"/>
        <v>9513440</v>
      </c>
      <c r="AA75" s="33">
        <f t="shared" si="63"/>
        <v>0</v>
      </c>
      <c r="AB75" s="33">
        <f t="shared" si="63"/>
        <v>0</v>
      </c>
      <c r="AC75" s="33">
        <f t="shared" si="63"/>
        <v>0</v>
      </c>
      <c r="AD75" s="33">
        <f t="shared" si="63"/>
        <v>0</v>
      </c>
      <c r="AE75" s="33">
        <f t="shared" si="63"/>
        <v>0</v>
      </c>
      <c r="AF75" s="33">
        <f t="shared" si="63"/>
        <v>0</v>
      </c>
      <c r="AG75" s="33">
        <f t="shared" si="63"/>
        <v>3020701798.5599999</v>
      </c>
      <c r="AH75" s="33">
        <f t="shared" si="63"/>
        <v>246460503.58000001</v>
      </c>
      <c r="AI75" s="33">
        <f t="shared" si="63"/>
        <v>257951153.08000001</v>
      </c>
      <c r="AJ75" s="33">
        <f t="shared" si="63"/>
        <v>1434789602.0599999</v>
      </c>
      <c r="AK75" s="33">
        <f t="shared" si="63"/>
        <v>257686354.08000001</v>
      </c>
      <c r="AL75" s="33">
        <f t="shared" si="63"/>
        <v>251230423.08000001</v>
      </c>
      <c r="AM75" s="33">
        <f t="shared" si="63"/>
        <v>274307633.08000004</v>
      </c>
      <c r="AN75" s="33">
        <f t="shared" si="63"/>
        <v>0</v>
      </c>
      <c r="AO75" s="33">
        <f t="shared" si="63"/>
        <v>0</v>
      </c>
      <c r="AP75" s="33">
        <f t="shared" si="63"/>
        <v>0</v>
      </c>
      <c r="AQ75" s="33">
        <f t="shared" si="63"/>
        <v>0</v>
      </c>
      <c r="AR75" s="33">
        <f t="shared" si="63"/>
        <v>0</v>
      </c>
      <c r="AS75" s="33">
        <f t="shared" si="63"/>
        <v>0</v>
      </c>
      <c r="AT75" s="33">
        <f t="shared" si="63"/>
        <v>2722425668.96</v>
      </c>
      <c r="AU75" s="33">
        <f t="shared" si="63"/>
        <v>246460503.58000001</v>
      </c>
      <c r="AV75" s="33">
        <f t="shared" si="63"/>
        <v>257951153.08000001</v>
      </c>
      <c r="AW75" s="33">
        <f t="shared" si="63"/>
        <v>1434789602.0599999</v>
      </c>
      <c r="AX75" s="33">
        <f t="shared" si="63"/>
        <v>257686354.08000001</v>
      </c>
      <c r="AY75" s="33">
        <f t="shared" si="63"/>
        <v>251230423.08000001</v>
      </c>
      <c r="AZ75" s="33">
        <f t="shared" si="63"/>
        <v>274307633.08000004</v>
      </c>
      <c r="BA75" s="33">
        <f t="shared" si="63"/>
        <v>0</v>
      </c>
      <c r="BB75" s="33">
        <f t="shared" si="63"/>
        <v>0</v>
      </c>
      <c r="BC75" s="33">
        <f t="shared" si="63"/>
        <v>0</v>
      </c>
      <c r="BD75" s="33">
        <f t="shared" si="63"/>
        <v>0</v>
      </c>
      <c r="BE75" s="33">
        <f t="shared" si="63"/>
        <v>0</v>
      </c>
      <c r="BF75" s="33">
        <f t="shared" si="63"/>
        <v>0</v>
      </c>
      <c r="BG75" s="33">
        <f t="shared" si="63"/>
        <v>2722425668.96</v>
      </c>
      <c r="BH75" s="24">
        <f t="shared" si="61"/>
        <v>0</v>
      </c>
    </row>
    <row r="76" spans="1:60" ht="21" customHeight="1" x14ac:dyDescent="0.2">
      <c r="A76" s="38" t="s">
        <v>207</v>
      </c>
      <c r="B76" s="132" t="s">
        <v>79</v>
      </c>
      <c r="C76" s="38" t="s">
        <v>208</v>
      </c>
      <c r="D76" s="38">
        <v>2299810033</v>
      </c>
      <c r="E76" s="36">
        <v>22938908.300000001</v>
      </c>
      <c r="F76" s="36">
        <v>0</v>
      </c>
      <c r="G76" s="38">
        <f>SUM(D76:E76)-F76</f>
        <v>2322748941.3000002</v>
      </c>
      <c r="H76" s="38">
        <v>1208048306</v>
      </c>
      <c r="I76" s="38">
        <v>0</v>
      </c>
      <c r="J76" s="38">
        <v>400700000</v>
      </c>
      <c r="K76" s="38">
        <v>14638908.300000001</v>
      </c>
      <c r="L76" s="38">
        <v>-395520932</v>
      </c>
      <c r="M76" s="36">
        <v>23600000</v>
      </c>
      <c r="N76" s="38">
        <v>0</v>
      </c>
      <c r="O76" s="38">
        <v>0</v>
      </c>
      <c r="P76" s="38">
        <v>0</v>
      </c>
      <c r="Q76" s="38">
        <v>0</v>
      </c>
      <c r="R76" s="38">
        <v>0</v>
      </c>
      <c r="S76" s="38">
        <v>0</v>
      </c>
      <c r="T76" s="38">
        <f>SUM(H76:S76)</f>
        <v>1251466282.3</v>
      </c>
      <c r="U76" s="38">
        <v>1199448306</v>
      </c>
      <c r="V76" s="38">
        <v>3572100</v>
      </c>
      <c r="W76" s="38">
        <v>872699</v>
      </c>
      <c r="X76" s="38">
        <v>478500</v>
      </c>
      <c r="Y76" s="38">
        <v>19100154</v>
      </c>
      <c r="Z76" s="36">
        <v>532600</v>
      </c>
      <c r="AA76" s="38">
        <v>0</v>
      </c>
      <c r="AB76" s="38">
        <v>0</v>
      </c>
      <c r="AC76" s="38">
        <v>0</v>
      </c>
      <c r="AD76" s="38">
        <v>0</v>
      </c>
      <c r="AE76" s="38">
        <v>0</v>
      </c>
      <c r="AF76" s="38">
        <v>0</v>
      </c>
      <c r="AG76" s="38">
        <f>SUM(U76:AF76)</f>
        <v>1224004359</v>
      </c>
      <c r="AH76" s="38">
        <v>0</v>
      </c>
      <c r="AI76" s="38">
        <v>3568099</v>
      </c>
      <c r="AJ76" s="38">
        <v>1183782128.98</v>
      </c>
      <c r="AK76" s="38">
        <v>506100</v>
      </c>
      <c r="AL76" s="38">
        <v>36800</v>
      </c>
      <c r="AM76" s="38">
        <v>19595954</v>
      </c>
      <c r="AN76" s="38">
        <v>0</v>
      </c>
      <c r="AO76" s="38">
        <v>0</v>
      </c>
      <c r="AP76" s="38">
        <v>0</v>
      </c>
      <c r="AQ76" s="38">
        <v>0</v>
      </c>
      <c r="AR76" s="38">
        <v>0</v>
      </c>
      <c r="AS76" s="133">
        <v>0</v>
      </c>
      <c r="AT76" s="38">
        <f>SUM(AH76:AS76)</f>
        <v>1207489081.98</v>
      </c>
      <c r="AU76" s="38">
        <v>0</v>
      </c>
      <c r="AV76" s="38">
        <v>3568099</v>
      </c>
      <c r="AW76" s="38">
        <v>1183782128.98</v>
      </c>
      <c r="AX76" s="38">
        <v>506100</v>
      </c>
      <c r="AY76" s="38">
        <v>36800</v>
      </c>
      <c r="AZ76" s="36">
        <v>19595954</v>
      </c>
      <c r="BA76" s="38">
        <v>0</v>
      </c>
      <c r="BB76" s="38">
        <v>0</v>
      </c>
      <c r="BC76" s="38">
        <v>0</v>
      </c>
      <c r="BD76" s="38">
        <v>0</v>
      </c>
      <c r="BE76" s="38">
        <v>0</v>
      </c>
      <c r="BF76" s="38">
        <v>0</v>
      </c>
      <c r="BG76" s="38">
        <f>SUM(AU76:BF76)</f>
        <v>1207489081.98</v>
      </c>
      <c r="BH76" s="24">
        <f t="shared" si="61"/>
        <v>0</v>
      </c>
    </row>
    <row r="77" spans="1:60" ht="21" customHeight="1" x14ac:dyDescent="0.2">
      <c r="A77" s="38" t="s">
        <v>209</v>
      </c>
      <c r="B77" s="132" t="s">
        <v>79</v>
      </c>
      <c r="C77" s="38" t="s">
        <v>210</v>
      </c>
      <c r="D77" s="38">
        <v>3346118974</v>
      </c>
      <c r="E77" s="36">
        <v>0</v>
      </c>
      <c r="F77" s="36">
        <v>190223795</v>
      </c>
      <c r="G77" s="38">
        <f>SUM(D77:E77)-F77</f>
        <v>3155895179</v>
      </c>
      <c r="H77" s="38">
        <v>2173826117.5599999</v>
      </c>
      <c r="I77" s="38">
        <v>355365462</v>
      </c>
      <c r="J77" s="38">
        <v>291700426</v>
      </c>
      <c r="K77" s="38">
        <v>-68346</v>
      </c>
      <c r="L77" s="38">
        <v>3603400</v>
      </c>
      <c r="M77" s="36">
        <v>190399976</v>
      </c>
      <c r="N77" s="38">
        <v>0</v>
      </c>
      <c r="O77" s="38">
        <v>0</v>
      </c>
      <c r="P77" s="38">
        <v>0</v>
      </c>
      <c r="Q77" s="38">
        <v>0</v>
      </c>
      <c r="R77" s="38">
        <v>0</v>
      </c>
      <c r="S77" s="38">
        <v>0</v>
      </c>
      <c r="T77" s="38">
        <f>SUM(H77:S77)</f>
        <v>3014827035.5599999</v>
      </c>
      <c r="U77" s="38">
        <v>1756782679.5599999</v>
      </c>
      <c r="V77" s="38">
        <v>2676000</v>
      </c>
      <c r="W77" s="38">
        <v>2636000</v>
      </c>
      <c r="X77" s="38">
        <v>25621920</v>
      </c>
      <c r="Y77" s="38">
        <v>0</v>
      </c>
      <c r="Z77" s="36">
        <v>8980840</v>
      </c>
      <c r="AA77" s="38">
        <v>0</v>
      </c>
      <c r="AB77" s="38">
        <v>0</v>
      </c>
      <c r="AC77" s="38">
        <v>0</v>
      </c>
      <c r="AD77" s="38">
        <v>0</v>
      </c>
      <c r="AE77" s="38">
        <v>0</v>
      </c>
      <c r="AF77" s="38">
        <v>0</v>
      </c>
      <c r="AG77" s="38">
        <f>SUM(U77:AF77)</f>
        <v>1796697439.5599999</v>
      </c>
      <c r="AH77" s="38">
        <v>246460503.58000001</v>
      </c>
      <c r="AI77" s="38">
        <v>254383054.08000001</v>
      </c>
      <c r="AJ77" s="38">
        <v>251007473.08000001</v>
      </c>
      <c r="AK77" s="38">
        <v>257180254.08000001</v>
      </c>
      <c r="AL77" s="38">
        <v>251193623.08000001</v>
      </c>
      <c r="AM77" s="38">
        <v>254711679.08000001</v>
      </c>
      <c r="AN77" s="38">
        <v>0</v>
      </c>
      <c r="AO77" s="38">
        <v>0</v>
      </c>
      <c r="AP77" s="38">
        <v>0</v>
      </c>
      <c r="AQ77" s="38">
        <v>0</v>
      </c>
      <c r="AR77" s="38">
        <v>0</v>
      </c>
      <c r="AS77" s="133">
        <v>0</v>
      </c>
      <c r="AT77" s="38">
        <f t="shared" ref="AT77" si="64">SUM(AH77:AS77)</f>
        <v>1514936586.98</v>
      </c>
      <c r="AU77" s="38">
        <v>246460503.58000001</v>
      </c>
      <c r="AV77" s="38">
        <v>254383054.08000001</v>
      </c>
      <c r="AW77" s="38">
        <v>251007473.08000001</v>
      </c>
      <c r="AX77" s="38">
        <v>257180254.08000001</v>
      </c>
      <c r="AY77" s="38">
        <v>251193623.08000001</v>
      </c>
      <c r="AZ77" s="36">
        <v>254711679.08000001</v>
      </c>
      <c r="BA77" s="38">
        <v>0</v>
      </c>
      <c r="BB77" s="38">
        <v>0</v>
      </c>
      <c r="BC77" s="38">
        <v>0</v>
      </c>
      <c r="BD77" s="38">
        <v>0</v>
      </c>
      <c r="BE77" s="38">
        <v>0</v>
      </c>
      <c r="BF77" s="38">
        <v>0</v>
      </c>
      <c r="BG77" s="38">
        <f>SUM(AU77:BF77)</f>
        <v>1514936586.98</v>
      </c>
      <c r="BH77" s="24">
        <f t="shared" si="61"/>
        <v>0</v>
      </c>
    </row>
    <row r="78" spans="1:60" s="7" customFormat="1" ht="21" customHeight="1" x14ac:dyDescent="0.2">
      <c r="A78" s="33" t="s">
        <v>211</v>
      </c>
      <c r="B78" s="90"/>
      <c r="C78" s="33" t="s">
        <v>212</v>
      </c>
      <c r="D78" s="33">
        <f>SUM(D79:D84)</f>
        <v>20417070993</v>
      </c>
      <c r="E78" s="33">
        <f>SUM(E79:E84)</f>
        <v>4415438765</v>
      </c>
      <c r="F78" s="33">
        <f t="shared" ref="F78:BG78" si="65">SUM(F79:F84)</f>
        <v>5075799074</v>
      </c>
      <c r="G78" s="33">
        <f>SUM(G79:G84)</f>
        <v>19756710684</v>
      </c>
      <c r="H78" s="33">
        <f>SUM(H79:H84)</f>
        <v>11972332640.939999</v>
      </c>
      <c r="I78" s="33">
        <f t="shared" si="65"/>
        <v>1236032295.1399999</v>
      </c>
      <c r="J78" s="33">
        <f t="shared" si="65"/>
        <v>2602143803.7200003</v>
      </c>
      <c r="K78" s="33">
        <f t="shared" si="65"/>
        <v>293040477.69</v>
      </c>
      <c r="L78" s="33">
        <f t="shared" si="65"/>
        <v>2291341367.9200001</v>
      </c>
      <c r="M78" s="33">
        <f>SUM(M79:M84)</f>
        <v>208886905.31</v>
      </c>
      <c r="N78" s="33">
        <f t="shared" si="65"/>
        <v>0</v>
      </c>
      <c r="O78" s="33">
        <f t="shared" si="65"/>
        <v>0</v>
      </c>
      <c r="P78" s="33">
        <f t="shared" si="65"/>
        <v>0</v>
      </c>
      <c r="Q78" s="33">
        <f t="shared" si="65"/>
        <v>0</v>
      </c>
      <c r="R78" s="33">
        <f t="shared" si="65"/>
        <v>0</v>
      </c>
      <c r="S78" s="33">
        <f t="shared" si="65"/>
        <v>0</v>
      </c>
      <c r="T78" s="33">
        <f>SUM(T79:T84)</f>
        <v>18603777490.720001</v>
      </c>
      <c r="U78" s="33">
        <f t="shared" si="65"/>
        <v>7922196648.539999</v>
      </c>
      <c r="V78" s="33">
        <f t="shared" si="65"/>
        <v>2852531298.6599998</v>
      </c>
      <c r="W78" s="33">
        <f t="shared" si="65"/>
        <v>79116439.099999994</v>
      </c>
      <c r="X78" s="33">
        <f>SUM(X79:X84)</f>
        <v>30530878.219999999</v>
      </c>
      <c r="Y78" s="33">
        <f t="shared" si="65"/>
        <v>2247370390.3500004</v>
      </c>
      <c r="Z78" s="33">
        <f>SUM(Z79:Z84)</f>
        <v>353883229.15999997</v>
      </c>
      <c r="AA78" s="33">
        <f t="shared" si="65"/>
        <v>0</v>
      </c>
      <c r="AB78" s="33">
        <f t="shared" si="65"/>
        <v>0</v>
      </c>
      <c r="AC78" s="33">
        <f t="shared" si="65"/>
        <v>0</v>
      </c>
      <c r="AD78" s="33">
        <f t="shared" si="65"/>
        <v>0</v>
      </c>
      <c r="AE78" s="33">
        <f t="shared" si="65"/>
        <v>0</v>
      </c>
      <c r="AF78" s="33">
        <f t="shared" si="65"/>
        <v>0</v>
      </c>
      <c r="AG78" s="33">
        <f t="shared" si="65"/>
        <v>13485628884.030001</v>
      </c>
      <c r="AH78" s="33">
        <f t="shared" si="65"/>
        <v>5196623.66</v>
      </c>
      <c r="AI78" s="33">
        <f t="shared" si="65"/>
        <v>919650387.81999993</v>
      </c>
      <c r="AJ78" s="33">
        <f t="shared" si="65"/>
        <v>778551641.75999999</v>
      </c>
      <c r="AK78" s="33">
        <f t="shared" si="65"/>
        <v>1373473881.3400002</v>
      </c>
      <c r="AL78" s="33">
        <f t="shared" si="65"/>
        <v>1712855997.8500001</v>
      </c>
      <c r="AM78" s="33">
        <f t="shared" si="65"/>
        <v>1301451182.3099999</v>
      </c>
      <c r="AN78" s="33">
        <f t="shared" si="65"/>
        <v>0</v>
      </c>
      <c r="AO78" s="33">
        <f t="shared" si="65"/>
        <v>0</v>
      </c>
      <c r="AP78" s="33">
        <f t="shared" si="65"/>
        <v>0</v>
      </c>
      <c r="AQ78" s="33">
        <f t="shared" si="65"/>
        <v>0</v>
      </c>
      <c r="AR78" s="33">
        <f t="shared" si="65"/>
        <v>0</v>
      </c>
      <c r="AS78" s="33">
        <f>SUM(AS79:AS84)</f>
        <v>0</v>
      </c>
      <c r="AT78" s="33">
        <f>SUM(AT79:AT84)</f>
        <v>6091179714.7399998</v>
      </c>
      <c r="AU78" s="33">
        <f t="shared" si="65"/>
        <v>5196623.66</v>
      </c>
      <c r="AV78" s="33">
        <f t="shared" si="65"/>
        <v>919650387.81999993</v>
      </c>
      <c r="AW78" s="33">
        <f t="shared" si="65"/>
        <v>778551641.75999999</v>
      </c>
      <c r="AX78" s="33">
        <f t="shared" si="65"/>
        <v>1373473881.3400002</v>
      </c>
      <c r="AY78" s="33">
        <f>SUM(AY79:AY84)</f>
        <v>1712855997.8500001</v>
      </c>
      <c r="AZ78" s="33">
        <f>SUM(AZ79:AZ84)</f>
        <v>1301451182.3099999</v>
      </c>
      <c r="BA78" s="33">
        <f t="shared" si="65"/>
        <v>0</v>
      </c>
      <c r="BB78" s="33">
        <f t="shared" si="65"/>
        <v>0</v>
      </c>
      <c r="BC78" s="33">
        <f t="shared" si="65"/>
        <v>0</v>
      </c>
      <c r="BD78" s="33">
        <f t="shared" si="65"/>
        <v>0</v>
      </c>
      <c r="BE78" s="33">
        <f t="shared" si="65"/>
        <v>0</v>
      </c>
      <c r="BF78" s="33">
        <f t="shared" si="65"/>
        <v>0</v>
      </c>
      <c r="BG78" s="33">
        <f t="shared" si="65"/>
        <v>6091179714.7399998</v>
      </c>
      <c r="BH78" s="24">
        <f t="shared" si="61"/>
        <v>0</v>
      </c>
    </row>
    <row r="79" spans="1:60" ht="21" customHeight="1" x14ac:dyDescent="0.2">
      <c r="A79" s="38" t="s">
        <v>213</v>
      </c>
      <c r="B79" s="132" t="s">
        <v>79</v>
      </c>
      <c r="C79" s="38" t="s">
        <v>214</v>
      </c>
      <c r="D79" s="36">
        <v>310374500</v>
      </c>
      <c r="E79" s="36">
        <v>67100000</v>
      </c>
      <c r="F79" s="36">
        <v>0</v>
      </c>
      <c r="G79" s="38">
        <f t="shared" ref="G79:G84" si="66">SUM(D79:E79)-F79</f>
        <v>377474500</v>
      </c>
      <c r="H79" s="38">
        <v>335530000</v>
      </c>
      <c r="I79" s="38">
        <v>0</v>
      </c>
      <c r="J79" s="38">
        <v>27150000</v>
      </c>
      <c r="K79" s="38">
        <v>14794500</v>
      </c>
      <c r="L79" s="38">
        <v>0</v>
      </c>
      <c r="M79" s="36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f>SUM(H79:S79)</f>
        <v>377474500</v>
      </c>
      <c r="U79" s="38">
        <v>325540000</v>
      </c>
      <c r="V79" s="38">
        <v>100000</v>
      </c>
      <c r="W79" s="38">
        <v>0</v>
      </c>
      <c r="X79" s="38">
        <v>0</v>
      </c>
      <c r="Y79" s="38">
        <v>0</v>
      </c>
      <c r="Z79" s="36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  <c r="AG79" s="38">
        <f t="shared" ref="AG79:AG84" si="67">SUM(U79:AF79)</f>
        <v>325640000</v>
      </c>
      <c r="AH79" s="38">
        <v>0</v>
      </c>
      <c r="AI79" s="38">
        <v>18243334</v>
      </c>
      <c r="AJ79" s="38">
        <v>21308399</v>
      </c>
      <c r="AK79" s="38">
        <v>33063000</v>
      </c>
      <c r="AL79" s="38">
        <v>29300000</v>
      </c>
      <c r="AM79" s="38">
        <v>29300000</v>
      </c>
      <c r="AN79" s="38">
        <v>0</v>
      </c>
      <c r="AO79" s="38">
        <v>0</v>
      </c>
      <c r="AP79" s="38">
        <v>0</v>
      </c>
      <c r="AQ79" s="38">
        <v>0</v>
      </c>
      <c r="AR79" s="38">
        <v>0</v>
      </c>
      <c r="AS79" s="133">
        <v>0</v>
      </c>
      <c r="AT79" s="38">
        <f>SUM(AH79:AS79)</f>
        <v>131214733</v>
      </c>
      <c r="AU79" s="38">
        <v>0</v>
      </c>
      <c r="AV79" s="38">
        <v>18243334</v>
      </c>
      <c r="AW79" s="38">
        <v>21308399</v>
      </c>
      <c r="AX79" s="38">
        <v>33063000</v>
      </c>
      <c r="AY79" s="38">
        <v>29300000</v>
      </c>
      <c r="AZ79" s="36">
        <v>29300000</v>
      </c>
      <c r="BA79" s="38">
        <v>0</v>
      </c>
      <c r="BB79" s="38">
        <v>0</v>
      </c>
      <c r="BC79" s="38">
        <v>0</v>
      </c>
      <c r="BD79" s="38">
        <v>0</v>
      </c>
      <c r="BE79" s="38">
        <v>0</v>
      </c>
      <c r="BF79" s="38">
        <v>0</v>
      </c>
      <c r="BG79" s="38">
        <f t="shared" ref="BG79:BG84" si="68">SUM(AU79:BF79)</f>
        <v>131214733</v>
      </c>
      <c r="BH79" s="24">
        <f t="shared" si="61"/>
        <v>0</v>
      </c>
    </row>
    <row r="80" spans="1:60" ht="24.75" customHeight="1" x14ac:dyDescent="0.2">
      <c r="A80" s="38" t="s">
        <v>215</v>
      </c>
      <c r="B80" s="132">
        <v>10</v>
      </c>
      <c r="C80" s="38" t="s">
        <v>216</v>
      </c>
      <c r="D80" s="36">
        <v>1509546000</v>
      </c>
      <c r="E80" s="36">
        <v>1000000</v>
      </c>
      <c r="F80" s="36">
        <v>0</v>
      </c>
      <c r="G80" s="38">
        <f t="shared" si="66"/>
        <v>1510546000</v>
      </c>
      <c r="H80" s="38">
        <v>1090899500</v>
      </c>
      <c r="I80" s="38">
        <v>0</v>
      </c>
      <c r="J80" s="38">
        <v>348969000</v>
      </c>
      <c r="K80" s="38">
        <v>37140000</v>
      </c>
      <c r="L80" s="38">
        <v>21256932</v>
      </c>
      <c r="M80" s="36">
        <v>-97416600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f t="shared" ref="T80:T84" si="69">SUM(H80:S80)</f>
        <v>1400848832</v>
      </c>
      <c r="U80" s="38">
        <v>1058774500</v>
      </c>
      <c r="V80" s="38">
        <v>0</v>
      </c>
      <c r="W80" s="38">
        <v>0</v>
      </c>
      <c r="X80" s="38">
        <v>0</v>
      </c>
      <c r="Y80" s="38">
        <v>6644000</v>
      </c>
      <c r="Z80" s="36">
        <v>2128400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  <c r="AG80" s="38">
        <f t="shared" si="67"/>
        <v>1067546900</v>
      </c>
      <c r="AH80" s="38">
        <v>0</v>
      </c>
      <c r="AI80" s="38">
        <v>60886234</v>
      </c>
      <c r="AJ80" s="38">
        <v>116543201</v>
      </c>
      <c r="AK80" s="38">
        <v>116998000</v>
      </c>
      <c r="AL80" s="38">
        <v>120527400</v>
      </c>
      <c r="AM80" s="38">
        <v>112716000</v>
      </c>
      <c r="AN80" s="38">
        <v>0</v>
      </c>
      <c r="AO80" s="38">
        <v>0</v>
      </c>
      <c r="AP80" s="38">
        <v>0</v>
      </c>
      <c r="AQ80" s="38">
        <v>0</v>
      </c>
      <c r="AR80" s="38">
        <v>0</v>
      </c>
      <c r="AS80" s="133">
        <v>0</v>
      </c>
      <c r="AT80" s="38">
        <f t="shared" ref="AT80:AT84" si="70">SUM(AH80:AS80)</f>
        <v>527670835</v>
      </c>
      <c r="AU80" s="38">
        <v>0</v>
      </c>
      <c r="AV80" s="38">
        <v>60886234</v>
      </c>
      <c r="AW80" s="38">
        <v>116543201</v>
      </c>
      <c r="AX80" s="38">
        <v>116998000</v>
      </c>
      <c r="AY80" s="38">
        <v>120527400</v>
      </c>
      <c r="AZ80" s="36">
        <v>112716000</v>
      </c>
      <c r="BA80" s="38">
        <v>0</v>
      </c>
      <c r="BB80" s="38">
        <v>0</v>
      </c>
      <c r="BC80" s="38">
        <v>0</v>
      </c>
      <c r="BD80" s="38">
        <v>0</v>
      </c>
      <c r="BE80" s="38">
        <v>0</v>
      </c>
      <c r="BF80" s="38">
        <v>0</v>
      </c>
      <c r="BG80" s="38">
        <f t="shared" si="68"/>
        <v>527670835</v>
      </c>
      <c r="BH80" s="24">
        <f t="shared" si="61"/>
        <v>0</v>
      </c>
    </row>
    <row r="81" spans="1:60" ht="21" customHeight="1" x14ac:dyDescent="0.2">
      <c r="A81" s="38" t="s">
        <v>217</v>
      </c>
      <c r="B81" s="132" t="s">
        <v>79</v>
      </c>
      <c r="C81" s="38" t="s">
        <v>218</v>
      </c>
      <c r="D81" s="36">
        <v>5476800000</v>
      </c>
      <c r="E81" s="36">
        <v>223192641</v>
      </c>
      <c r="F81" s="36">
        <v>2541790</v>
      </c>
      <c r="G81" s="38">
        <f t="shared" si="66"/>
        <v>5697450851</v>
      </c>
      <c r="H81" s="38">
        <v>4910107159.6499996</v>
      </c>
      <c r="I81" s="38">
        <v>412180086</v>
      </c>
      <c r="J81" s="38">
        <v>30000000</v>
      </c>
      <c r="K81" s="38">
        <v>-0.08</v>
      </c>
      <c r="L81" s="38">
        <v>290598662</v>
      </c>
      <c r="M81" s="36">
        <v>50000000</v>
      </c>
      <c r="N81" s="38">
        <v>0</v>
      </c>
      <c r="O81" s="38">
        <v>0</v>
      </c>
      <c r="P81" s="38">
        <v>0</v>
      </c>
      <c r="Q81" s="38">
        <v>0</v>
      </c>
      <c r="R81" s="38">
        <v>0</v>
      </c>
      <c r="S81" s="38">
        <v>0</v>
      </c>
      <c r="T81" s="38">
        <f t="shared" si="69"/>
        <v>5692885907.5699997</v>
      </c>
      <c r="U81" s="38">
        <v>1388424951.3099999</v>
      </c>
      <c r="V81" s="38">
        <v>2717046639.5599999</v>
      </c>
      <c r="W81" s="38">
        <v>3863687.47</v>
      </c>
      <c r="X81" s="38">
        <v>11820142.039999999</v>
      </c>
      <c r="Y81" s="38">
        <v>31378648.440000001</v>
      </c>
      <c r="Z81" s="36">
        <v>3608305.7</v>
      </c>
      <c r="AA81" s="38">
        <v>0</v>
      </c>
      <c r="AB81" s="38">
        <v>0</v>
      </c>
      <c r="AC81" s="38">
        <v>0</v>
      </c>
      <c r="AD81" s="38">
        <v>0</v>
      </c>
      <c r="AE81" s="38">
        <v>0</v>
      </c>
      <c r="AF81" s="38">
        <v>0</v>
      </c>
      <c r="AG81" s="38">
        <f t="shared" si="67"/>
        <v>4156142374.5199995</v>
      </c>
      <c r="AH81" s="38">
        <v>5196623.66</v>
      </c>
      <c r="AI81" s="38">
        <v>256832584.41</v>
      </c>
      <c r="AJ81" s="38">
        <v>3863687.47</v>
      </c>
      <c r="AK81" s="38">
        <v>513301223.70999998</v>
      </c>
      <c r="AL81" s="38">
        <v>329645032.44</v>
      </c>
      <c r="AM81" s="38">
        <v>336362543.69999999</v>
      </c>
      <c r="AN81" s="38">
        <v>0</v>
      </c>
      <c r="AO81" s="38">
        <v>0</v>
      </c>
      <c r="AP81" s="38">
        <v>0</v>
      </c>
      <c r="AQ81" s="38">
        <v>0</v>
      </c>
      <c r="AR81" s="38">
        <v>0</v>
      </c>
      <c r="AS81" s="133">
        <v>0</v>
      </c>
      <c r="AT81" s="38">
        <f t="shared" si="70"/>
        <v>1445201695.3900001</v>
      </c>
      <c r="AU81" s="38">
        <v>5196623.66</v>
      </c>
      <c r="AV81" s="38">
        <v>256832584.41</v>
      </c>
      <c r="AW81" s="38">
        <v>3863687.47</v>
      </c>
      <c r="AX81" s="38">
        <v>513301223.70999998</v>
      </c>
      <c r="AY81" s="38">
        <v>329645032.44</v>
      </c>
      <c r="AZ81" s="36">
        <v>336362543.69999999</v>
      </c>
      <c r="BA81" s="38">
        <v>0</v>
      </c>
      <c r="BB81" s="38">
        <v>0</v>
      </c>
      <c r="BC81" s="38">
        <v>0</v>
      </c>
      <c r="BD81" s="38">
        <v>0</v>
      </c>
      <c r="BE81" s="38">
        <v>0</v>
      </c>
      <c r="BF81" s="38">
        <v>0</v>
      </c>
      <c r="BG81" s="38">
        <f t="shared" si="68"/>
        <v>1445201695.3900001</v>
      </c>
      <c r="BH81" s="24">
        <f t="shared" si="61"/>
        <v>0</v>
      </c>
    </row>
    <row r="82" spans="1:60" ht="21" customHeight="1" x14ac:dyDescent="0.2">
      <c r="A82" s="38" t="s">
        <v>219</v>
      </c>
      <c r="B82" s="132" t="s">
        <v>79</v>
      </c>
      <c r="C82" s="38" t="s">
        <v>220</v>
      </c>
      <c r="D82" s="36">
        <v>11641550493</v>
      </c>
      <c r="E82" s="36">
        <v>3667082995</v>
      </c>
      <c r="F82" s="36">
        <v>4613055515</v>
      </c>
      <c r="G82" s="38">
        <f t="shared" si="66"/>
        <v>10695577973</v>
      </c>
      <c r="H82" s="38">
        <v>5547295981.29</v>
      </c>
      <c r="I82" s="38">
        <v>823852209.13999999</v>
      </c>
      <c r="J82" s="38">
        <v>2143375292.72</v>
      </c>
      <c r="K82" s="38">
        <v>94076852.769999996</v>
      </c>
      <c r="L82" s="38">
        <v>1574609670.01</v>
      </c>
      <c r="M82" s="36">
        <v>3149887.19</v>
      </c>
      <c r="N82" s="38">
        <v>0</v>
      </c>
      <c r="O82" s="38">
        <v>0</v>
      </c>
      <c r="P82" s="38">
        <v>0</v>
      </c>
      <c r="Q82" s="38">
        <v>0</v>
      </c>
      <c r="R82" s="38">
        <v>0</v>
      </c>
      <c r="S82" s="38">
        <v>0</v>
      </c>
      <c r="T82" s="38">
        <f t="shared" si="69"/>
        <v>10186359893.120001</v>
      </c>
      <c r="U82" s="38">
        <v>5074442847.2299995</v>
      </c>
      <c r="V82" s="38">
        <v>134134659.09999999</v>
      </c>
      <c r="W82" s="38">
        <v>75252751.629999995</v>
      </c>
      <c r="X82" s="38">
        <v>15754236.18</v>
      </c>
      <c r="Y82" s="38">
        <v>2156907691.8800001</v>
      </c>
      <c r="Z82" s="36">
        <v>233269756.46000001</v>
      </c>
      <c r="AA82" s="38">
        <v>0</v>
      </c>
      <c r="AB82" s="38">
        <v>0</v>
      </c>
      <c r="AC82" s="38">
        <v>0</v>
      </c>
      <c r="AD82" s="38">
        <v>0</v>
      </c>
      <c r="AE82" s="38">
        <v>0</v>
      </c>
      <c r="AF82" s="38">
        <v>0</v>
      </c>
      <c r="AG82" s="38">
        <f t="shared" si="67"/>
        <v>7689761942.4800005</v>
      </c>
      <c r="AH82" s="38">
        <v>0</v>
      </c>
      <c r="AI82" s="38">
        <v>582438235.40999997</v>
      </c>
      <c r="AJ82" s="38">
        <v>636836354.28999996</v>
      </c>
      <c r="AK82" s="38">
        <v>710111657.63</v>
      </c>
      <c r="AL82" s="38">
        <v>1233383565.4100001</v>
      </c>
      <c r="AM82" s="38">
        <v>820116138.61000001</v>
      </c>
      <c r="AN82" s="38">
        <v>0</v>
      </c>
      <c r="AO82" s="38">
        <v>0</v>
      </c>
      <c r="AP82" s="38">
        <v>0</v>
      </c>
      <c r="AQ82" s="38">
        <v>0</v>
      </c>
      <c r="AR82" s="38">
        <v>0</v>
      </c>
      <c r="AS82" s="133">
        <v>0</v>
      </c>
      <c r="AT82" s="38">
        <f t="shared" si="70"/>
        <v>3982885951.3499999</v>
      </c>
      <c r="AU82" s="38">
        <v>0</v>
      </c>
      <c r="AV82" s="38">
        <v>582438235.40999997</v>
      </c>
      <c r="AW82" s="38">
        <v>636836354.28999996</v>
      </c>
      <c r="AX82" s="38">
        <v>710111657.63</v>
      </c>
      <c r="AY82" s="38">
        <v>1233383565.4100001</v>
      </c>
      <c r="AZ82" s="36">
        <v>820116138.61000001</v>
      </c>
      <c r="BA82" s="38">
        <v>0</v>
      </c>
      <c r="BB82" s="38">
        <v>0</v>
      </c>
      <c r="BC82" s="38">
        <v>0</v>
      </c>
      <c r="BD82" s="38">
        <v>0</v>
      </c>
      <c r="BE82" s="38">
        <v>0</v>
      </c>
      <c r="BF82" s="38">
        <v>0</v>
      </c>
      <c r="BG82" s="38">
        <f t="shared" si="68"/>
        <v>3982885951.3499999</v>
      </c>
      <c r="BH82" s="24">
        <f t="shared" si="61"/>
        <v>0</v>
      </c>
    </row>
    <row r="83" spans="1:60" ht="21" customHeight="1" x14ac:dyDescent="0.2">
      <c r="A83" s="38" t="s">
        <v>221</v>
      </c>
      <c r="B83" s="132" t="s">
        <v>79</v>
      </c>
      <c r="C83" s="38" t="s">
        <v>222</v>
      </c>
      <c r="D83" s="36">
        <v>1391800000</v>
      </c>
      <c r="E83" s="36">
        <v>457063129</v>
      </c>
      <c r="F83" s="36">
        <v>460201769</v>
      </c>
      <c r="G83" s="38">
        <f t="shared" si="66"/>
        <v>1388661360</v>
      </c>
      <c r="H83" s="38">
        <v>1500000</v>
      </c>
      <c r="I83" s="38">
        <v>0</v>
      </c>
      <c r="J83" s="38">
        <v>57635161</v>
      </c>
      <c r="K83" s="38">
        <v>147029125</v>
      </c>
      <c r="L83" s="38">
        <v>404876103.91000003</v>
      </c>
      <c r="M83" s="36">
        <v>253153618.12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f t="shared" si="69"/>
        <v>864194008.03000009</v>
      </c>
      <c r="U83" s="38">
        <v>0</v>
      </c>
      <c r="V83" s="38">
        <v>250000</v>
      </c>
      <c r="W83" s="38">
        <v>0</v>
      </c>
      <c r="X83" s="38">
        <v>2956500</v>
      </c>
      <c r="Y83" s="38">
        <v>52440050.030000001</v>
      </c>
      <c r="Z83" s="36">
        <v>114876767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  <c r="AG83" s="38">
        <f t="shared" si="67"/>
        <v>170523317.03</v>
      </c>
      <c r="AH83" s="38">
        <v>0</v>
      </c>
      <c r="AI83" s="38">
        <v>250000</v>
      </c>
      <c r="AJ83" s="38">
        <v>0</v>
      </c>
      <c r="AK83" s="38">
        <v>0</v>
      </c>
      <c r="AL83" s="38">
        <v>0</v>
      </c>
      <c r="AM83" s="38">
        <v>2956500</v>
      </c>
      <c r="AN83" s="38">
        <v>0</v>
      </c>
      <c r="AO83" s="38">
        <v>0</v>
      </c>
      <c r="AP83" s="38">
        <v>0</v>
      </c>
      <c r="AQ83" s="38">
        <v>0</v>
      </c>
      <c r="AR83" s="38">
        <v>0</v>
      </c>
      <c r="AS83" s="133">
        <v>0</v>
      </c>
      <c r="AT83" s="38">
        <f t="shared" si="70"/>
        <v>3206500</v>
      </c>
      <c r="AU83" s="38">
        <v>0</v>
      </c>
      <c r="AV83" s="38">
        <v>250000</v>
      </c>
      <c r="AW83" s="38">
        <v>0</v>
      </c>
      <c r="AX83" s="38">
        <v>0</v>
      </c>
      <c r="AY83" s="38">
        <v>0</v>
      </c>
      <c r="AZ83" s="36">
        <v>2956500</v>
      </c>
      <c r="BA83" s="38">
        <v>0</v>
      </c>
      <c r="BB83" s="38">
        <v>0</v>
      </c>
      <c r="BC83" s="38">
        <v>0</v>
      </c>
      <c r="BD83" s="38">
        <v>0</v>
      </c>
      <c r="BE83" s="38">
        <v>0</v>
      </c>
      <c r="BF83" s="38">
        <v>0</v>
      </c>
      <c r="BG83" s="38">
        <f t="shared" si="68"/>
        <v>3206500</v>
      </c>
      <c r="BH83" s="24">
        <f t="shared" si="61"/>
        <v>0</v>
      </c>
    </row>
    <row r="84" spans="1:60" ht="21" customHeight="1" x14ac:dyDescent="0.2">
      <c r="A84" s="38" t="s">
        <v>223</v>
      </c>
      <c r="B84" s="146" t="s">
        <v>79</v>
      </c>
      <c r="C84" s="38" t="s">
        <v>224</v>
      </c>
      <c r="D84" s="36">
        <v>87000000</v>
      </c>
      <c r="E84" s="36">
        <v>0</v>
      </c>
      <c r="F84" s="36">
        <v>0</v>
      </c>
      <c r="G84" s="38">
        <f t="shared" si="66"/>
        <v>87000000</v>
      </c>
      <c r="H84" s="38">
        <v>87000000</v>
      </c>
      <c r="I84" s="38">
        <v>0</v>
      </c>
      <c r="J84" s="38">
        <v>-4985650</v>
      </c>
      <c r="K84" s="38">
        <v>0</v>
      </c>
      <c r="L84" s="38">
        <v>0</v>
      </c>
      <c r="M84" s="36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f t="shared" si="69"/>
        <v>82014350</v>
      </c>
      <c r="U84" s="38">
        <v>75014350</v>
      </c>
      <c r="V84" s="38">
        <v>1000000</v>
      </c>
      <c r="W84" s="38">
        <v>0</v>
      </c>
      <c r="X84" s="38">
        <v>0</v>
      </c>
      <c r="Y84" s="38">
        <v>0</v>
      </c>
      <c r="Z84" s="36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  <c r="AG84" s="38">
        <f t="shared" si="67"/>
        <v>76014350</v>
      </c>
      <c r="AH84" s="38">
        <v>0</v>
      </c>
      <c r="AI84" s="38">
        <v>1000000</v>
      </c>
      <c r="AJ84" s="38">
        <v>0</v>
      </c>
      <c r="AK84" s="38">
        <v>0</v>
      </c>
      <c r="AL84" s="38">
        <v>0</v>
      </c>
      <c r="AM84" s="38">
        <v>0</v>
      </c>
      <c r="AN84" s="38">
        <v>0</v>
      </c>
      <c r="AO84" s="38">
        <v>0</v>
      </c>
      <c r="AP84" s="38">
        <v>0</v>
      </c>
      <c r="AQ84" s="38">
        <v>0</v>
      </c>
      <c r="AR84" s="38">
        <v>0</v>
      </c>
      <c r="AS84" s="133">
        <v>0</v>
      </c>
      <c r="AT84" s="38">
        <f t="shared" si="70"/>
        <v>1000000</v>
      </c>
      <c r="AU84" s="38">
        <v>0</v>
      </c>
      <c r="AV84" s="38">
        <v>1000000</v>
      </c>
      <c r="AW84" s="38">
        <v>0</v>
      </c>
      <c r="AX84" s="38">
        <v>0</v>
      </c>
      <c r="AY84" s="38">
        <v>0</v>
      </c>
      <c r="AZ84" s="36">
        <v>0</v>
      </c>
      <c r="BA84" s="38">
        <v>0</v>
      </c>
      <c r="BB84" s="38">
        <v>0</v>
      </c>
      <c r="BC84" s="38">
        <v>0</v>
      </c>
      <c r="BD84" s="38">
        <v>0</v>
      </c>
      <c r="BE84" s="38">
        <v>0</v>
      </c>
      <c r="BF84" s="38">
        <v>0</v>
      </c>
      <c r="BG84" s="38">
        <f t="shared" si="68"/>
        <v>1000000</v>
      </c>
      <c r="BH84" s="24">
        <f t="shared" si="61"/>
        <v>0</v>
      </c>
    </row>
    <row r="85" spans="1:60" s="7" customFormat="1" ht="21" customHeight="1" x14ac:dyDescent="0.2">
      <c r="A85" s="33" t="s">
        <v>225</v>
      </c>
      <c r="B85" s="90"/>
      <c r="C85" s="33" t="s">
        <v>226</v>
      </c>
      <c r="D85" s="33">
        <f t="shared" ref="D85:AI85" si="71">SUM(D86:D89)</f>
        <v>2250000000</v>
      </c>
      <c r="E85" s="33">
        <f t="shared" si="71"/>
        <v>37291769</v>
      </c>
      <c r="F85" s="33">
        <f t="shared" si="71"/>
        <v>49222000</v>
      </c>
      <c r="G85" s="33">
        <f t="shared" si="71"/>
        <v>2238069769</v>
      </c>
      <c r="H85" s="33">
        <f t="shared" si="71"/>
        <v>1975000000</v>
      </c>
      <c r="I85" s="33">
        <f t="shared" si="71"/>
        <v>0</v>
      </c>
      <c r="J85" s="33">
        <f t="shared" si="71"/>
        <v>100000000</v>
      </c>
      <c r="K85" s="33">
        <f t="shared" si="71"/>
        <v>0</v>
      </c>
      <c r="L85" s="33">
        <f t="shared" si="71"/>
        <v>163069769</v>
      </c>
      <c r="M85" s="33">
        <f t="shared" si="71"/>
        <v>0</v>
      </c>
      <c r="N85" s="33">
        <f t="shared" si="71"/>
        <v>0</v>
      </c>
      <c r="O85" s="33">
        <f t="shared" si="71"/>
        <v>0</v>
      </c>
      <c r="P85" s="33">
        <f t="shared" si="71"/>
        <v>0</v>
      </c>
      <c r="Q85" s="33">
        <f t="shared" si="71"/>
        <v>0</v>
      </c>
      <c r="R85" s="33">
        <f t="shared" si="71"/>
        <v>0</v>
      </c>
      <c r="S85" s="33">
        <f t="shared" si="71"/>
        <v>0</v>
      </c>
      <c r="T85" s="33">
        <f>SUM(T86:T89)</f>
        <v>2238069769</v>
      </c>
      <c r="U85" s="33">
        <f t="shared" si="71"/>
        <v>404528472.86000001</v>
      </c>
      <c r="V85" s="33">
        <f t="shared" si="71"/>
        <v>1004338014.28</v>
      </c>
      <c r="W85" s="33">
        <f t="shared" si="71"/>
        <v>3768315.74</v>
      </c>
      <c r="X85" s="33">
        <f t="shared" si="71"/>
        <v>57272826.789999999</v>
      </c>
      <c r="Y85" s="33">
        <f t="shared" si="71"/>
        <v>41421602.420000002</v>
      </c>
      <c r="Z85" s="33">
        <f t="shared" si="71"/>
        <v>34615359.710000001</v>
      </c>
      <c r="AA85" s="33">
        <f t="shared" si="71"/>
        <v>0</v>
      </c>
      <c r="AB85" s="33">
        <f t="shared" si="71"/>
        <v>0</v>
      </c>
      <c r="AC85" s="33">
        <f t="shared" si="71"/>
        <v>0</v>
      </c>
      <c r="AD85" s="33">
        <f t="shared" si="71"/>
        <v>0</v>
      </c>
      <c r="AE85" s="33">
        <f t="shared" si="71"/>
        <v>0</v>
      </c>
      <c r="AF85" s="33">
        <f t="shared" si="71"/>
        <v>0</v>
      </c>
      <c r="AG85" s="33">
        <f t="shared" si="71"/>
        <v>1545944591.8</v>
      </c>
      <c r="AH85" s="33">
        <f t="shared" si="71"/>
        <v>4528472.8600000003</v>
      </c>
      <c r="AI85" s="33">
        <f t="shared" si="71"/>
        <v>4338014.28</v>
      </c>
      <c r="AJ85" s="33">
        <f t="shared" ref="AJ85:BG85" si="72">SUM(AJ86:AJ89)</f>
        <v>3753489.74</v>
      </c>
      <c r="AK85" s="33">
        <f t="shared" si="72"/>
        <v>14773658.789999999</v>
      </c>
      <c r="AL85" s="33">
        <f t="shared" si="72"/>
        <v>46385530.920000002</v>
      </c>
      <c r="AM85" s="33">
        <f t="shared" si="72"/>
        <v>24747749.210000001</v>
      </c>
      <c r="AN85" s="33">
        <f t="shared" si="72"/>
        <v>0</v>
      </c>
      <c r="AO85" s="33">
        <f t="shared" si="72"/>
        <v>0</v>
      </c>
      <c r="AP85" s="33">
        <f t="shared" si="72"/>
        <v>0</v>
      </c>
      <c r="AQ85" s="33">
        <f t="shared" si="72"/>
        <v>0</v>
      </c>
      <c r="AR85" s="33">
        <f t="shared" si="72"/>
        <v>0</v>
      </c>
      <c r="AS85" s="33">
        <f t="shared" si="72"/>
        <v>0</v>
      </c>
      <c r="AT85" s="33">
        <f t="shared" si="72"/>
        <v>98526915.800000012</v>
      </c>
      <c r="AU85" s="33">
        <f t="shared" si="72"/>
        <v>4528472.8600000003</v>
      </c>
      <c r="AV85" s="33">
        <f t="shared" si="72"/>
        <v>4338014.28</v>
      </c>
      <c r="AW85" s="33">
        <f t="shared" si="72"/>
        <v>3753489.74</v>
      </c>
      <c r="AX85" s="33">
        <f t="shared" si="72"/>
        <v>14773658.789999999</v>
      </c>
      <c r="AY85" s="33">
        <f t="shared" si="72"/>
        <v>46385530.920000002</v>
      </c>
      <c r="AZ85" s="33">
        <f t="shared" si="72"/>
        <v>24747749.210000001</v>
      </c>
      <c r="BA85" s="33">
        <f t="shared" si="72"/>
        <v>0</v>
      </c>
      <c r="BB85" s="33">
        <f t="shared" si="72"/>
        <v>0</v>
      </c>
      <c r="BC85" s="33">
        <f t="shared" si="72"/>
        <v>0</v>
      </c>
      <c r="BD85" s="33">
        <f t="shared" si="72"/>
        <v>0</v>
      </c>
      <c r="BE85" s="33">
        <f t="shared" si="72"/>
        <v>0</v>
      </c>
      <c r="BF85" s="33">
        <f t="shared" si="72"/>
        <v>0</v>
      </c>
      <c r="BG85" s="33">
        <f t="shared" si="72"/>
        <v>98526915.800000012</v>
      </c>
      <c r="BH85" s="24">
        <f t="shared" si="61"/>
        <v>0</v>
      </c>
    </row>
    <row r="86" spans="1:60" s="7" customFormat="1" ht="21" customHeight="1" x14ac:dyDescent="0.2">
      <c r="A86" s="38" t="s">
        <v>227</v>
      </c>
      <c r="B86" s="134">
        <v>10</v>
      </c>
      <c r="C86" s="36" t="s">
        <v>228</v>
      </c>
      <c r="D86" s="59">
        <v>800000000</v>
      </c>
      <c r="E86" s="36">
        <v>0</v>
      </c>
      <c r="F86" s="36">
        <v>0</v>
      </c>
      <c r="G86" s="38">
        <f t="shared" ref="G86:G90" si="73">SUM(D86:E86)-F86</f>
        <v>800000000</v>
      </c>
      <c r="H86" s="38">
        <v>800000000</v>
      </c>
      <c r="I86" s="38">
        <v>0</v>
      </c>
      <c r="J86" s="38">
        <v>0</v>
      </c>
      <c r="K86" s="38">
        <v>0</v>
      </c>
      <c r="L86" s="38">
        <v>0</v>
      </c>
      <c r="M86" s="36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S86" s="38">
        <v>0</v>
      </c>
      <c r="T86" s="38">
        <f>SUM(H86:S86)</f>
        <v>800000000</v>
      </c>
      <c r="U86" s="38">
        <v>400000000</v>
      </c>
      <c r="V86" s="38">
        <v>0</v>
      </c>
      <c r="W86" s="38">
        <v>0</v>
      </c>
      <c r="X86" s="38">
        <v>0</v>
      </c>
      <c r="Y86" s="38">
        <v>0</v>
      </c>
      <c r="Z86" s="36">
        <v>0</v>
      </c>
      <c r="AA86" s="38">
        <v>0</v>
      </c>
      <c r="AB86" s="38">
        <v>0</v>
      </c>
      <c r="AC86" s="38">
        <v>0</v>
      </c>
      <c r="AD86" s="38">
        <v>0</v>
      </c>
      <c r="AE86" s="38">
        <v>0</v>
      </c>
      <c r="AF86" s="38">
        <v>0</v>
      </c>
      <c r="AG86" s="38">
        <f t="shared" ref="AG86:AG90" si="74">SUM(U86:AF86)</f>
        <v>400000000</v>
      </c>
      <c r="AH86" s="38">
        <v>0</v>
      </c>
      <c r="AI86" s="38">
        <v>0</v>
      </c>
      <c r="AJ86" s="38">
        <v>0</v>
      </c>
      <c r="AK86" s="38">
        <v>0</v>
      </c>
      <c r="AL86" s="38">
        <v>42170295</v>
      </c>
      <c r="AM86" s="38">
        <v>0</v>
      </c>
      <c r="AN86" s="38">
        <v>0</v>
      </c>
      <c r="AO86" s="38">
        <v>0</v>
      </c>
      <c r="AP86" s="38">
        <v>0</v>
      </c>
      <c r="AQ86" s="38">
        <v>0</v>
      </c>
      <c r="AR86" s="38">
        <v>0</v>
      </c>
      <c r="AS86" s="133">
        <v>0</v>
      </c>
      <c r="AT86" s="38">
        <f>SUM(AH86:AS86)</f>
        <v>42170295</v>
      </c>
      <c r="AU86" s="38">
        <v>0</v>
      </c>
      <c r="AV86" s="38">
        <v>0</v>
      </c>
      <c r="AW86" s="38">
        <v>0</v>
      </c>
      <c r="AX86" s="38">
        <v>0</v>
      </c>
      <c r="AY86" s="38">
        <v>42170295</v>
      </c>
      <c r="AZ86" s="36">
        <v>0</v>
      </c>
      <c r="BA86" s="38">
        <v>0</v>
      </c>
      <c r="BB86" s="38">
        <v>0</v>
      </c>
      <c r="BC86" s="38">
        <v>0</v>
      </c>
      <c r="BD86" s="38">
        <v>0</v>
      </c>
      <c r="BE86" s="38">
        <v>0</v>
      </c>
      <c r="BF86" s="38">
        <v>0</v>
      </c>
      <c r="BG86" s="38">
        <f t="shared" ref="BG86:BG90" si="75">SUM(AU86:BF86)</f>
        <v>42170295</v>
      </c>
      <c r="BH86" s="24">
        <f t="shared" si="61"/>
        <v>0</v>
      </c>
    </row>
    <row r="87" spans="1:60" s="7" customFormat="1" ht="21" customHeight="1" x14ac:dyDescent="0.2">
      <c r="A87" s="38" t="s">
        <v>229</v>
      </c>
      <c r="B87" s="134">
        <v>10</v>
      </c>
      <c r="C87" s="36" t="s">
        <v>230</v>
      </c>
      <c r="D87" s="73">
        <v>350000000</v>
      </c>
      <c r="E87" s="36">
        <v>0</v>
      </c>
      <c r="F87" s="36">
        <v>49222000</v>
      </c>
      <c r="G87" s="38">
        <f t="shared" si="73"/>
        <v>300778000</v>
      </c>
      <c r="H87" s="38">
        <v>75000000</v>
      </c>
      <c r="I87" s="38">
        <v>0</v>
      </c>
      <c r="J87" s="38">
        <v>100000000</v>
      </c>
      <c r="K87" s="38">
        <v>0</v>
      </c>
      <c r="L87" s="38">
        <v>125778000</v>
      </c>
      <c r="M87" s="36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S87" s="38">
        <v>0</v>
      </c>
      <c r="T87" s="38">
        <f t="shared" ref="T87:T89" si="76">SUM(H87:S87)</f>
        <v>300778000</v>
      </c>
      <c r="U87" s="38">
        <v>0</v>
      </c>
      <c r="V87" s="38">
        <v>0</v>
      </c>
      <c r="W87" s="38">
        <v>0</v>
      </c>
      <c r="X87" s="38">
        <v>50778000</v>
      </c>
      <c r="Y87" s="38">
        <v>0</v>
      </c>
      <c r="Z87" s="36">
        <v>27732000</v>
      </c>
      <c r="AA87" s="38">
        <v>0</v>
      </c>
      <c r="AB87" s="38">
        <v>0</v>
      </c>
      <c r="AC87" s="38">
        <v>0</v>
      </c>
      <c r="AD87" s="38">
        <v>0</v>
      </c>
      <c r="AE87" s="38">
        <v>0</v>
      </c>
      <c r="AF87" s="38">
        <v>0</v>
      </c>
      <c r="AG87" s="38">
        <f t="shared" si="74"/>
        <v>78510000</v>
      </c>
      <c r="AH87" s="38">
        <v>0</v>
      </c>
      <c r="AI87" s="38">
        <v>0</v>
      </c>
      <c r="AJ87" s="38">
        <v>0</v>
      </c>
      <c r="AK87" s="38">
        <v>0</v>
      </c>
      <c r="AL87" s="38">
        <v>0</v>
      </c>
      <c r="AM87" s="38">
        <v>8463000</v>
      </c>
      <c r="AN87" s="38">
        <v>0</v>
      </c>
      <c r="AO87" s="38">
        <v>0</v>
      </c>
      <c r="AP87" s="38">
        <v>0</v>
      </c>
      <c r="AQ87" s="38">
        <v>0</v>
      </c>
      <c r="AR87" s="38">
        <v>0</v>
      </c>
      <c r="AS87" s="133">
        <v>0</v>
      </c>
      <c r="AT87" s="38">
        <f t="shared" ref="AT87:AT89" si="77">SUM(AH87:AS87)</f>
        <v>8463000</v>
      </c>
      <c r="AU87" s="38">
        <v>0</v>
      </c>
      <c r="AV87" s="38">
        <v>0</v>
      </c>
      <c r="AW87" s="38">
        <v>0</v>
      </c>
      <c r="AX87" s="38">
        <v>0</v>
      </c>
      <c r="AY87" s="38">
        <v>0</v>
      </c>
      <c r="AZ87" s="36">
        <v>8463000</v>
      </c>
      <c r="BA87" s="38">
        <v>0</v>
      </c>
      <c r="BB87" s="38">
        <v>0</v>
      </c>
      <c r="BC87" s="38">
        <v>0</v>
      </c>
      <c r="BD87" s="38">
        <v>0</v>
      </c>
      <c r="BE87" s="38">
        <v>0</v>
      </c>
      <c r="BF87" s="38">
        <v>0</v>
      </c>
      <c r="BG87" s="38">
        <f t="shared" si="75"/>
        <v>8463000</v>
      </c>
      <c r="BH87" s="24">
        <f t="shared" si="61"/>
        <v>0</v>
      </c>
    </row>
    <row r="88" spans="1:60" s="7" customFormat="1" ht="21" customHeight="1" x14ac:dyDescent="0.2">
      <c r="A88" s="38" t="s">
        <v>231</v>
      </c>
      <c r="B88" s="132">
        <v>10</v>
      </c>
      <c r="C88" s="38" t="s">
        <v>232</v>
      </c>
      <c r="D88" s="73">
        <v>100000000</v>
      </c>
      <c r="E88" s="36">
        <v>37291769</v>
      </c>
      <c r="F88" s="36">
        <v>0</v>
      </c>
      <c r="G88" s="38">
        <f t="shared" si="73"/>
        <v>137291769</v>
      </c>
      <c r="H88" s="38">
        <v>100000000</v>
      </c>
      <c r="I88" s="38">
        <v>0</v>
      </c>
      <c r="J88" s="38">
        <v>0</v>
      </c>
      <c r="K88" s="38">
        <v>0</v>
      </c>
      <c r="L88" s="38">
        <v>37291769</v>
      </c>
      <c r="M88" s="36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S88" s="38">
        <v>0</v>
      </c>
      <c r="T88" s="38">
        <f t="shared" si="76"/>
        <v>137291769</v>
      </c>
      <c r="U88" s="38">
        <v>4528472.8600000003</v>
      </c>
      <c r="V88" s="38">
        <v>4338014.28</v>
      </c>
      <c r="W88" s="38">
        <v>3768315.74</v>
      </c>
      <c r="X88" s="38">
        <v>6494826.79</v>
      </c>
      <c r="Y88" s="38">
        <v>41421602.420000002</v>
      </c>
      <c r="Z88" s="36">
        <v>6883359.71</v>
      </c>
      <c r="AA88" s="38">
        <v>0</v>
      </c>
      <c r="AB88" s="38">
        <v>0</v>
      </c>
      <c r="AC88" s="38">
        <v>0</v>
      </c>
      <c r="AD88" s="38">
        <v>0</v>
      </c>
      <c r="AE88" s="38">
        <v>0</v>
      </c>
      <c r="AF88" s="38">
        <v>0</v>
      </c>
      <c r="AG88" s="38">
        <f t="shared" si="74"/>
        <v>67434591.799999997</v>
      </c>
      <c r="AH88" s="38">
        <v>4528472.8600000003</v>
      </c>
      <c r="AI88" s="38">
        <v>4338014.28</v>
      </c>
      <c r="AJ88" s="38">
        <v>3753489.74</v>
      </c>
      <c r="AK88" s="38">
        <v>6392777.79</v>
      </c>
      <c r="AL88" s="38">
        <v>4215235.92</v>
      </c>
      <c r="AM88" s="38">
        <v>6914804.21</v>
      </c>
      <c r="AN88" s="38">
        <v>0</v>
      </c>
      <c r="AO88" s="38">
        <v>0</v>
      </c>
      <c r="AP88" s="38">
        <v>0</v>
      </c>
      <c r="AQ88" s="38">
        <v>0</v>
      </c>
      <c r="AR88" s="38">
        <v>0</v>
      </c>
      <c r="AS88" s="133">
        <v>0</v>
      </c>
      <c r="AT88" s="38">
        <f t="shared" si="77"/>
        <v>30142794.800000004</v>
      </c>
      <c r="AU88" s="38">
        <v>4528472.8600000003</v>
      </c>
      <c r="AV88" s="38">
        <v>4338014.28</v>
      </c>
      <c r="AW88" s="38">
        <v>3753489.74</v>
      </c>
      <c r="AX88" s="38">
        <v>6392777.79</v>
      </c>
      <c r="AY88" s="38">
        <v>4215235.92</v>
      </c>
      <c r="AZ88" s="36">
        <v>6914804.21</v>
      </c>
      <c r="BA88" s="38">
        <v>0</v>
      </c>
      <c r="BB88" s="38">
        <v>0</v>
      </c>
      <c r="BC88" s="38">
        <v>0</v>
      </c>
      <c r="BD88" s="38">
        <v>0</v>
      </c>
      <c r="BE88" s="38">
        <v>0</v>
      </c>
      <c r="BF88" s="38">
        <v>0</v>
      </c>
      <c r="BG88" s="38">
        <f t="shared" si="75"/>
        <v>30142794.800000004</v>
      </c>
      <c r="BH88" s="24">
        <f t="shared" si="61"/>
        <v>0</v>
      </c>
    </row>
    <row r="89" spans="1:60" s="7" customFormat="1" ht="21" customHeight="1" x14ac:dyDescent="0.2">
      <c r="A89" s="73" t="s">
        <v>233</v>
      </c>
      <c r="B89" s="146">
        <v>10</v>
      </c>
      <c r="C89" s="136" t="s">
        <v>234</v>
      </c>
      <c r="D89" s="147">
        <v>1000000000</v>
      </c>
      <c r="E89" s="36">
        <v>0</v>
      </c>
      <c r="F89" s="36">
        <v>0</v>
      </c>
      <c r="G89" s="73">
        <f t="shared" si="73"/>
        <v>1000000000</v>
      </c>
      <c r="H89" s="73">
        <v>1000000000</v>
      </c>
      <c r="I89" s="73">
        <v>0</v>
      </c>
      <c r="J89" s="73">
        <v>0</v>
      </c>
      <c r="K89" s="73">
        <v>0</v>
      </c>
      <c r="L89" s="38">
        <v>0</v>
      </c>
      <c r="M89" s="36">
        <v>0</v>
      </c>
      <c r="N89" s="73">
        <v>0</v>
      </c>
      <c r="O89" s="73">
        <v>0</v>
      </c>
      <c r="P89" s="73">
        <v>0</v>
      </c>
      <c r="Q89" s="73">
        <v>0</v>
      </c>
      <c r="R89" s="73">
        <v>0</v>
      </c>
      <c r="S89" s="73">
        <v>0</v>
      </c>
      <c r="T89" s="38">
        <f t="shared" si="76"/>
        <v>1000000000</v>
      </c>
      <c r="U89" s="73">
        <v>0</v>
      </c>
      <c r="V89" s="73">
        <v>1000000000</v>
      </c>
      <c r="W89" s="73">
        <v>0</v>
      </c>
      <c r="X89" s="73">
        <v>0</v>
      </c>
      <c r="Y89" s="38">
        <v>0</v>
      </c>
      <c r="Z89" s="36">
        <v>0</v>
      </c>
      <c r="AA89" s="73">
        <v>0</v>
      </c>
      <c r="AB89" s="73">
        <v>0</v>
      </c>
      <c r="AC89" s="73">
        <v>0</v>
      </c>
      <c r="AD89" s="73">
        <v>0</v>
      </c>
      <c r="AE89" s="73">
        <v>0</v>
      </c>
      <c r="AF89" s="38">
        <v>0</v>
      </c>
      <c r="AG89" s="73">
        <f t="shared" si="74"/>
        <v>1000000000</v>
      </c>
      <c r="AH89" s="73">
        <v>0</v>
      </c>
      <c r="AI89" s="73">
        <v>0</v>
      </c>
      <c r="AJ89" s="73">
        <v>0</v>
      </c>
      <c r="AK89" s="73">
        <v>8380881</v>
      </c>
      <c r="AL89" s="38">
        <v>0</v>
      </c>
      <c r="AM89" s="38">
        <v>9369945</v>
      </c>
      <c r="AN89" s="73">
        <v>0</v>
      </c>
      <c r="AO89" s="73">
        <v>0</v>
      </c>
      <c r="AP89" s="73">
        <v>0</v>
      </c>
      <c r="AQ89" s="73">
        <v>0</v>
      </c>
      <c r="AR89" s="73">
        <v>0</v>
      </c>
      <c r="AS89" s="148">
        <v>0</v>
      </c>
      <c r="AT89" s="73">
        <f t="shared" si="77"/>
        <v>17750826</v>
      </c>
      <c r="AU89" s="73">
        <v>0</v>
      </c>
      <c r="AV89" s="73">
        <v>0</v>
      </c>
      <c r="AW89" s="73">
        <v>0</v>
      </c>
      <c r="AX89" s="73">
        <v>8380881</v>
      </c>
      <c r="AY89" s="38">
        <v>0</v>
      </c>
      <c r="AZ89" s="36">
        <v>9369945</v>
      </c>
      <c r="BA89" s="73">
        <v>0</v>
      </c>
      <c r="BB89" s="73">
        <v>0</v>
      </c>
      <c r="BC89" s="73">
        <v>0</v>
      </c>
      <c r="BD89" s="73">
        <v>0</v>
      </c>
      <c r="BE89" s="73">
        <v>0</v>
      </c>
      <c r="BF89" s="38">
        <v>0</v>
      </c>
      <c r="BG89" s="73">
        <f t="shared" si="75"/>
        <v>17750826</v>
      </c>
      <c r="BH89" s="24">
        <f t="shared" si="61"/>
        <v>0</v>
      </c>
    </row>
    <row r="90" spans="1:60" s="7" customFormat="1" ht="21" customHeight="1" x14ac:dyDescent="0.2">
      <c r="A90" s="33" t="s">
        <v>235</v>
      </c>
      <c r="B90" s="90">
        <v>10</v>
      </c>
      <c r="C90" s="33" t="s">
        <v>236</v>
      </c>
      <c r="D90" s="149">
        <v>80000000</v>
      </c>
      <c r="E90" s="150">
        <v>58700000</v>
      </c>
      <c r="F90" s="150">
        <v>0</v>
      </c>
      <c r="G90" s="33">
        <f t="shared" si="73"/>
        <v>138700000</v>
      </c>
      <c r="H90" s="33">
        <v>80000000</v>
      </c>
      <c r="I90" s="33">
        <v>0</v>
      </c>
      <c r="J90" s="33">
        <v>0</v>
      </c>
      <c r="K90" s="33">
        <v>0</v>
      </c>
      <c r="L90" s="33">
        <v>18700000</v>
      </c>
      <c r="M90" s="33">
        <v>40000000</v>
      </c>
      <c r="N90" s="33">
        <v>0</v>
      </c>
      <c r="O90" s="33">
        <v>0</v>
      </c>
      <c r="P90" s="33">
        <v>0</v>
      </c>
      <c r="Q90" s="33">
        <v>0</v>
      </c>
      <c r="R90" s="33">
        <v>0</v>
      </c>
      <c r="S90" s="33">
        <v>0</v>
      </c>
      <c r="T90" s="33">
        <f>SUM(H90:S90)</f>
        <v>138700000</v>
      </c>
      <c r="U90" s="33">
        <v>3973447</v>
      </c>
      <c r="V90" s="33">
        <v>4316172</v>
      </c>
      <c r="W90" s="33">
        <v>6418597</v>
      </c>
      <c r="X90" s="33">
        <v>14553023</v>
      </c>
      <c r="Y90" s="33">
        <v>36217319</v>
      </c>
      <c r="Z90" s="33">
        <v>55343358</v>
      </c>
      <c r="AA90" s="33">
        <v>0</v>
      </c>
      <c r="AB90" s="33">
        <v>0</v>
      </c>
      <c r="AC90" s="33">
        <v>0</v>
      </c>
      <c r="AD90" s="33">
        <v>0</v>
      </c>
      <c r="AE90" s="33">
        <v>0</v>
      </c>
      <c r="AF90" s="151">
        <v>0</v>
      </c>
      <c r="AG90" s="33">
        <f t="shared" si="74"/>
        <v>120821916</v>
      </c>
      <c r="AH90" s="33">
        <v>2846135.1</v>
      </c>
      <c r="AI90" s="33">
        <v>653243</v>
      </c>
      <c r="AJ90" s="33">
        <v>11167625</v>
      </c>
      <c r="AK90" s="33">
        <v>13315340</v>
      </c>
      <c r="AL90" s="33">
        <v>23564760</v>
      </c>
      <c r="AM90" s="33">
        <v>58164765</v>
      </c>
      <c r="AN90" s="33">
        <v>0</v>
      </c>
      <c r="AO90" s="33">
        <v>0</v>
      </c>
      <c r="AP90" s="33">
        <v>0</v>
      </c>
      <c r="AQ90" s="33">
        <v>0</v>
      </c>
      <c r="AR90" s="33">
        <v>0</v>
      </c>
      <c r="AS90" s="33">
        <v>0</v>
      </c>
      <c r="AT90" s="33">
        <f>SUM(AH90:AS90)</f>
        <v>109711868.09999999</v>
      </c>
      <c r="AU90" s="33">
        <v>2846135.1</v>
      </c>
      <c r="AV90" s="33">
        <v>653243</v>
      </c>
      <c r="AW90" s="33">
        <v>11167625</v>
      </c>
      <c r="AX90" s="33">
        <v>13315340</v>
      </c>
      <c r="AY90" s="33">
        <v>23564760</v>
      </c>
      <c r="AZ90" s="33">
        <v>58164765</v>
      </c>
      <c r="BA90" s="33">
        <v>0</v>
      </c>
      <c r="BB90" s="33">
        <v>0</v>
      </c>
      <c r="BC90" s="33">
        <v>0</v>
      </c>
      <c r="BD90" s="33">
        <v>0</v>
      </c>
      <c r="BE90" s="33">
        <v>0</v>
      </c>
      <c r="BF90" s="151">
        <v>0</v>
      </c>
      <c r="BG90" s="33">
        <f t="shared" si="75"/>
        <v>109711868.09999999</v>
      </c>
      <c r="BH90" s="83">
        <f t="shared" si="61"/>
        <v>0</v>
      </c>
    </row>
    <row r="91" spans="1:60" s="156" customFormat="1" ht="21" customHeight="1" x14ac:dyDescent="0.2">
      <c r="A91" s="152" t="s">
        <v>237</v>
      </c>
      <c r="B91" s="153"/>
      <c r="C91" s="154" t="s">
        <v>238</v>
      </c>
      <c r="D91" s="154">
        <f t="shared" ref="D91:BG91" si="78">+D92+D96+D101</f>
        <v>1091447000</v>
      </c>
      <c r="E91" s="154">
        <f t="shared" si="78"/>
        <v>856862466</v>
      </c>
      <c r="F91" s="154">
        <f t="shared" si="78"/>
        <v>507151250</v>
      </c>
      <c r="G91" s="154">
        <f t="shared" si="78"/>
        <v>1441158216</v>
      </c>
      <c r="H91" s="154">
        <f t="shared" si="78"/>
        <v>896162500</v>
      </c>
      <c r="I91" s="154">
        <f t="shared" si="78"/>
        <v>0</v>
      </c>
      <c r="J91" s="154">
        <f t="shared" si="78"/>
        <v>0</v>
      </c>
      <c r="K91" s="154">
        <f t="shared" si="78"/>
        <v>80477400</v>
      </c>
      <c r="L91" s="154">
        <f t="shared" si="78"/>
        <v>-479109200</v>
      </c>
      <c r="M91" s="154">
        <f t="shared" si="78"/>
        <v>861127516</v>
      </c>
      <c r="N91" s="154">
        <f t="shared" si="78"/>
        <v>0</v>
      </c>
      <c r="O91" s="154">
        <f t="shared" si="78"/>
        <v>0</v>
      </c>
      <c r="P91" s="154">
        <f t="shared" si="78"/>
        <v>0</v>
      </c>
      <c r="Q91" s="154">
        <f t="shared" si="78"/>
        <v>0</v>
      </c>
      <c r="R91" s="154">
        <f t="shared" si="78"/>
        <v>0</v>
      </c>
      <c r="S91" s="154">
        <f t="shared" si="78"/>
        <v>0</v>
      </c>
      <c r="T91" s="154">
        <f>+T92+T96+T101</f>
        <v>1358658216</v>
      </c>
      <c r="U91" s="154">
        <f t="shared" si="78"/>
        <v>123057455</v>
      </c>
      <c r="V91" s="154">
        <f t="shared" si="78"/>
        <v>31820763</v>
      </c>
      <c r="W91" s="154">
        <f t="shared" si="78"/>
        <v>29835087</v>
      </c>
      <c r="X91" s="154">
        <f t="shared" si="78"/>
        <v>27355788</v>
      </c>
      <c r="Y91" s="154">
        <f t="shared" si="78"/>
        <v>37916727</v>
      </c>
      <c r="Z91" s="154">
        <f t="shared" si="78"/>
        <v>910525586</v>
      </c>
      <c r="AA91" s="154">
        <f t="shared" si="78"/>
        <v>0</v>
      </c>
      <c r="AB91" s="154">
        <f t="shared" si="78"/>
        <v>0</v>
      </c>
      <c r="AC91" s="154">
        <f t="shared" si="78"/>
        <v>0</v>
      </c>
      <c r="AD91" s="154">
        <f t="shared" si="78"/>
        <v>0</v>
      </c>
      <c r="AE91" s="154">
        <f t="shared" si="78"/>
        <v>0</v>
      </c>
      <c r="AF91" s="154">
        <f t="shared" si="78"/>
        <v>0</v>
      </c>
      <c r="AG91" s="154">
        <f t="shared" si="78"/>
        <v>1160511406</v>
      </c>
      <c r="AH91" s="154">
        <f t="shared" si="78"/>
        <v>39057455</v>
      </c>
      <c r="AI91" s="154">
        <f t="shared" si="78"/>
        <v>33820763</v>
      </c>
      <c r="AJ91" s="154">
        <f t="shared" si="78"/>
        <v>38669280</v>
      </c>
      <c r="AK91" s="154">
        <f t="shared" si="78"/>
        <v>-4780435</v>
      </c>
      <c r="AL91" s="154">
        <f t="shared" si="78"/>
        <v>36417494</v>
      </c>
      <c r="AM91" s="154">
        <f t="shared" si="78"/>
        <v>839479207</v>
      </c>
      <c r="AN91" s="154">
        <f t="shared" si="78"/>
        <v>0</v>
      </c>
      <c r="AO91" s="154">
        <f t="shared" si="78"/>
        <v>0</v>
      </c>
      <c r="AP91" s="154">
        <f t="shared" si="78"/>
        <v>0</v>
      </c>
      <c r="AQ91" s="154">
        <f t="shared" si="78"/>
        <v>0</v>
      </c>
      <c r="AR91" s="154">
        <f t="shared" si="78"/>
        <v>0</v>
      </c>
      <c r="AS91" s="154">
        <f t="shared" si="78"/>
        <v>0</v>
      </c>
      <c r="AT91" s="154">
        <f t="shared" si="78"/>
        <v>982663764</v>
      </c>
      <c r="AU91" s="154">
        <f t="shared" si="78"/>
        <v>39057455</v>
      </c>
      <c r="AV91" s="154">
        <f t="shared" si="78"/>
        <v>33820763</v>
      </c>
      <c r="AW91" s="154">
        <f t="shared" si="78"/>
        <v>38669280</v>
      </c>
      <c r="AX91" s="154">
        <f t="shared" si="78"/>
        <v>-4780435</v>
      </c>
      <c r="AY91" s="154">
        <f t="shared" si="78"/>
        <v>36417494</v>
      </c>
      <c r="AZ91" s="154">
        <f t="shared" si="78"/>
        <v>839479207</v>
      </c>
      <c r="BA91" s="154">
        <f t="shared" si="78"/>
        <v>0</v>
      </c>
      <c r="BB91" s="154">
        <f t="shared" si="78"/>
        <v>0</v>
      </c>
      <c r="BC91" s="154">
        <f t="shared" si="78"/>
        <v>0</v>
      </c>
      <c r="BD91" s="154">
        <f t="shared" si="78"/>
        <v>0</v>
      </c>
      <c r="BE91" s="154">
        <f t="shared" si="78"/>
        <v>0</v>
      </c>
      <c r="BF91" s="154">
        <f t="shared" si="78"/>
        <v>0</v>
      </c>
      <c r="BG91" s="154">
        <f t="shared" si="78"/>
        <v>982663764</v>
      </c>
      <c r="BH91" s="155">
        <f t="shared" si="61"/>
        <v>0</v>
      </c>
    </row>
    <row r="92" spans="1:60" s="7" customFormat="1" ht="21" customHeight="1" x14ac:dyDescent="0.2">
      <c r="A92" s="157" t="s">
        <v>239</v>
      </c>
      <c r="B92" s="158"/>
      <c r="C92" s="88" t="s">
        <v>240</v>
      </c>
      <c r="D92" s="88">
        <f t="shared" ref="D92:S93" si="79">+D93</f>
        <v>221000000</v>
      </c>
      <c r="E92" s="88">
        <f>+E93</f>
        <v>37151250</v>
      </c>
      <c r="F92" s="88">
        <f t="shared" si="79"/>
        <v>37151250</v>
      </c>
      <c r="G92" s="88">
        <f t="shared" si="79"/>
        <v>221000000</v>
      </c>
      <c r="H92" s="88">
        <f t="shared" si="79"/>
        <v>97162500</v>
      </c>
      <c r="I92" s="88">
        <f t="shared" si="79"/>
        <v>0</v>
      </c>
      <c r="J92" s="88">
        <f t="shared" si="79"/>
        <v>0</v>
      </c>
      <c r="K92" s="88">
        <f t="shared" si="79"/>
        <v>80477400</v>
      </c>
      <c r="L92" s="88">
        <f t="shared" si="79"/>
        <v>-9109200</v>
      </c>
      <c r="M92" s="88">
        <f t="shared" si="79"/>
        <v>-12530700</v>
      </c>
      <c r="N92" s="88">
        <f t="shared" si="79"/>
        <v>0</v>
      </c>
      <c r="O92" s="88">
        <f t="shared" si="79"/>
        <v>0</v>
      </c>
      <c r="P92" s="88">
        <f t="shared" si="79"/>
        <v>0</v>
      </c>
      <c r="Q92" s="88">
        <f t="shared" si="79"/>
        <v>0</v>
      </c>
      <c r="R92" s="88">
        <f t="shared" si="79"/>
        <v>0</v>
      </c>
      <c r="S92" s="88">
        <f t="shared" si="79"/>
        <v>0</v>
      </c>
      <c r="T92" s="88">
        <f t="shared" ref="T92:AI93" si="80">+T93</f>
        <v>156000000</v>
      </c>
      <c r="U92" s="88">
        <f t="shared" si="80"/>
        <v>84000000</v>
      </c>
      <c r="V92" s="88">
        <f t="shared" si="80"/>
        <v>0</v>
      </c>
      <c r="W92" s="88">
        <f t="shared" si="80"/>
        <v>0</v>
      </c>
      <c r="X92" s="88">
        <f t="shared" si="80"/>
        <v>0</v>
      </c>
      <c r="Y92" s="88">
        <f t="shared" si="80"/>
        <v>0</v>
      </c>
      <c r="Z92" s="88">
        <f t="shared" si="80"/>
        <v>72000000</v>
      </c>
      <c r="AA92" s="88">
        <f t="shared" si="80"/>
        <v>0</v>
      </c>
      <c r="AB92" s="88">
        <f t="shared" si="80"/>
        <v>0</v>
      </c>
      <c r="AC92" s="88">
        <f t="shared" si="80"/>
        <v>0</v>
      </c>
      <c r="AD92" s="88">
        <f t="shared" si="80"/>
        <v>0</v>
      </c>
      <c r="AE92" s="88">
        <f t="shared" si="80"/>
        <v>0</v>
      </c>
      <c r="AF92" s="88">
        <f t="shared" si="80"/>
        <v>0</v>
      </c>
      <c r="AG92" s="88">
        <f t="shared" si="80"/>
        <v>156000000</v>
      </c>
      <c r="AH92" s="88">
        <f t="shared" si="80"/>
        <v>0</v>
      </c>
      <c r="AI92" s="88">
        <f t="shared" si="80"/>
        <v>2000000</v>
      </c>
      <c r="AJ92" s="88">
        <f t="shared" ref="AJ92:AY93" si="81">+AJ93</f>
        <v>12000000</v>
      </c>
      <c r="AK92" s="88">
        <f t="shared" si="81"/>
        <v>12000000</v>
      </c>
      <c r="AL92" s="88">
        <f t="shared" si="81"/>
        <v>12000000</v>
      </c>
      <c r="AM92" s="88">
        <f t="shared" si="81"/>
        <v>12000000</v>
      </c>
      <c r="AN92" s="88">
        <f t="shared" si="81"/>
        <v>0</v>
      </c>
      <c r="AO92" s="88">
        <f t="shared" si="81"/>
        <v>0</v>
      </c>
      <c r="AP92" s="88">
        <f t="shared" si="81"/>
        <v>0</v>
      </c>
      <c r="AQ92" s="88">
        <f t="shared" si="81"/>
        <v>0</v>
      </c>
      <c r="AR92" s="88">
        <f t="shared" si="81"/>
        <v>0</v>
      </c>
      <c r="AS92" s="88">
        <f t="shared" si="81"/>
        <v>0</v>
      </c>
      <c r="AT92" s="88">
        <f t="shared" si="81"/>
        <v>50000000</v>
      </c>
      <c r="AU92" s="88">
        <f t="shared" si="81"/>
        <v>0</v>
      </c>
      <c r="AV92" s="88">
        <f t="shared" si="81"/>
        <v>2000000</v>
      </c>
      <c r="AW92" s="88">
        <f t="shared" si="81"/>
        <v>12000000</v>
      </c>
      <c r="AX92" s="88">
        <f t="shared" si="81"/>
        <v>12000000</v>
      </c>
      <c r="AY92" s="88">
        <f t="shared" si="81"/>
        <v>12000000</v>
      </c>
      <c r="AZ92" s="88">
        <f t="shared" ref="AZ92:BF93" si="82">+AZ93</f>
        <v>12000000</v>
      </c>
      <c r="BA92" s="88">
        <f t="shared" si="82"/>
        <v>0</v>
      </c>
      <c r="BB92" s="88">
        <f t="shared" si="82"/>
        <v>0</v>
      </c>
      <c r="BC92" s="88">
        <f t="shared" si="82"/>
        <v>0</v>
      </c>
      <c r="BD92" s="88">
        <f t="shared" si="82"/>
        <v>0</v>
      </c>
      <c r="BE92" s="88">
        <f t="shared" si="82"/>
        <v>0</v>
      </c>
      <c r="BF92" s="88">
        <f t="shared" si="82"/>
        <v>0</v>
      </c>
      <c r="BG92" s="88">
        <f>+BG93</f>
        <v>50000000</v>
      </c>
      <c r="BH92" s="24">
        <f t="shared" si="61"/>
        <v>0</v>
      </c>
    </row>
    <row r="93" spans="1:60" ht="21" customHeight="1" x14ac:dyDescent="0.2">
      <c r="A93" s="29" t="s">
        <v>241</v>
      </c>
      <c r="B93" s="30"/>
      <c r="C93" s="29" t="s">
        <v>242</v>
      </c>
      <c r="D93" s="29">
        <f t="shared" si="79"/>
        <v>221000000</v>
      </c>
      <c r="E93" s="29">
        <f>+E94</f>
        <v>37151250</v>
      </c>
      <c r="F93" s="29">
        <f t="shared" si="79"/>
        <v>37151250</v>
      </c>
      <c r="G93" s="29">
        <f>+G94</f>
        <v>221000000</v>
      </c>
      <c r="H93" s="29">
        <f t="shared" si="79"/>
        <v>97162500</v>
      </c>
      <c r="I93" s="29">
        <f t="shared" si="79"/>
        <v>0</v>
      </c>
      <c r="J93" s="29">
        <f t="shared" si="79"/>
        <v>0</v>
      </c>
      <c r="K93" s="29">
        <f t="shared" si="79"/>
        <v>80477400</v>
      </c>
      <c r="L93" s="29">
        <f t="shared" si="79"/>
        <v>-9109200</v>
      </c>
      <c r="M93" s="29">
        <f t="shared" si="79"/>
        <v>-12530700</v>
      </c>
      <c r="N93" s="29">
        <f t="shared" si="79"/>
        <v>0</v>
      </c>
      <c r="O93" s="29">
        <f t="shared" si="79"/>
        <v>0</v>
      </c>
      <c r="P93" s="29">
        <f t="shared" si="79"/>
        <v>0</v>
      </c>
      <c r="Q93" s="29">
        <f t="shared" si="79"/>
        <v>0</v>
      </c>
      <c r="R93" s="29">
        <f t="shared" si="79"/>
        <v>0</v>
      </c>
      <c r="S93" s="29">
        <f t="shared" si="79"/>
        <v>0</v>
      </c>
      <c r="T93" s="29">
        <f t="shared" si="80"/>
        <v>156000000</v>
      </c>
      <c r="U93" s="29">
        <f t="shared" si="80"/>
        <v>84000000</v>
      </c>
      <c r="V93" s="29">
        <f t="shared" si="80"/>
        <v>0</v>
      </c>
      <c r="W93" s="29">
        <f t="shared" si="80"/>
        <v>0</v>
      </c>
      <c r="X93" s="29">
        <f t="shared" si="80"/>
        <v>0</v>
      </c>
      <c r="Y93" s="29">
        <f t="shared" si="80"/>
        <v>0</v>
      </c>
      <c r="Z93" s="29">
        <f t="shared" si="80"/>
        <v>72000000</v>
      </c>
      <c r="AA93" s="29">
        <f t="shared" si="80"/>
        <v>0</v>
      </c>
      <c r="AB93" s="29">
        <f t="shared" si="80"/>
        <v>0</v>
      </c>
      <c r="AC93" s="29">
        <f t="shared" si="80"/>
        <v>0</v>
      </c>
      <c r="AD93" s="29">
        <f t="shared" si="80"/>
        <v>0</v>
      </c>
      <c r="AE93" s="29">
        <f t="shared" si="80"/>
        <v>0</v>
      </c>
      <c r="AF93" s="29">
        <f t="shared" si="80"/>
        <v>0</v>
      </c>
      <c r="AG93" s="29">
        <f t="shared" si="80"/>
        <v>156000000</v>
      </c>
      <c r="AH93" s="29">
        <f t="shared" si="80"/>
        <v>0</v>
      </c>
      <c r="AI93" s="29">
        <f t="shared" si="80"/>
        <v>2000000</v>
      </c>
      <c r="AJ93" s="29">
        <f t="shared" si="81"/>
        <v>12000000</v>
      </c>
      <c r="AK93" s="29">
        <f t="shared" si="81"/>
        <v>12000000</v>
      </c>
      <c r="AL93" s="29">
        <f t="shared" si="81"/>
        <v>12000000</v>
      </c>
      <c r="AM93" s="29">
        <f t="shared" si="81"/>
        <v>12000000</v>
      </c>
      <c r="AN93" s="29">
        <f t="shared" si="81"/>
        <v>0</v>
      </c>
      <c r="AO93" s="29">
        <f t="shared" si="81"/>
        <v>0</v>
      </c>
      <c r="AP93" s="29">
        <f t="shared" si="81"/>
        <v>0</v>
      </c>
      <c r="AQ93" s="29">
        <f t="shared" si="81"/>
        <v>0</v>
      </c>
      <c r="AR93" s="29">
        <f t="shared" si="81"/>
        <v>0</v>
      </c>
      <c r="AS93" s="29">
        <f t="shared" si="81"/>
        <v>0</v>
      </c>
      <c r="AT93" s="29">
        <f t="shared" si="81"/>
        <v>50000000</v>
      </c>
      <c r="AU93" s="29">
        <f t="shared" si="81"/>
        <v>0</v>
      </c>
      <c r="AV93" s="29">
        <f t="shared" si="81"/>
        <v>2000000</v>
      </c>
      <c r="AW93" s="29">
        <f t="shared" si="81"/>
        <v>12000000</v>
      </c>
      <c r="AX93" s="29">
        <f t="shared" si="81"/>
        <v>12000000</v>
      </c>
      <c r="AY93" s="29">
        <f>+AY94</f>
        <v>12000000</v>
      </c>
      <c r="AZ93" s="29">
        <f t="shared" si="82"/>
        <v>12000000</v>
      </c>
      <c r="BA93" s="29">
        <f t="shared" si="82"/>
        <v>0</v>
      </c>
      <c r="BB93" s="29">
        <f t="shared" si="82"/>
        <v>0</v>
      </c>
      <c r="BC93" s="29">
        <f t="shared" si="82"/>
        <v>0</v>
      </c>
      <c r="BD93" s="29">
        <f t="shared" si="82"/>
        <v>0</v>
      </c>
      <c r="BE93" s="29">
        <f t="shared" si="82"/>
        <v>0</v>
      </c>
      <c r="BF93" s="29">
        <f t="shared" si="82"/>
        <v>0</v>
      </c>
      <c r="BG93" s="29">
        <f>+BG94</f>
        <v>50000000</v>
      </c>
      <c r="BH93" s="24">
        <f t="shared" si="61"/>
        <v>0</v>
      </c>
    </row>
    <row r="94" spans="1:60" ht="24" customHeight="1" x14ac:dyDescent="0.2">
      <c r="A94" s="150" t="s">
        <v>243</v>
      </c>
      <c r="B94" s="159"/>
      <c r="C94" s="150" t="s">
        <v>244</v>
      </c>
      <c r="D94" s="150">
        <f t="shared" ref="D94:AI94" si="83">SUM(D95:D95)</f>
        <v>221000000</v>
      </c>
      <c r="E94" s="150">
        <f t="shared" si="83"/>
        <v>37151250</v>
      </c>
      <c r="F94" s="150">
        <f t="shared" si="83"/>
        <v>37151250</v>
      </c>
      <c r="G94" s="150">
        <f t="shared" si="83"/>
        <v>221000000</v>
      </c>
      <c r="H94" s="150">
        <f t="shared" si="83"/>
        <v>97162500</v>
      </c>
      <c r="I94" s="150">
        <f t="shared" si="83"/>
        <v>0</v>
      </c>
      <c r="J94" s="150">
        <f t="shared" si="83"/>
        <v>0</v>
      </c>
      <c r="K94" s="150">
        <f t="shared" si="83"/>
        <v>80477400</v>
      </c>
      <c r="L94" s="150">
        <f t="shared" si="83"/>
        <v>-9109200</v>
      </c>
      <c r="M94" s="150">
        <f t="shared" si="83"/>
        <v>-12530700</v>
      </c>
      <c r="N94" s="150">
        <f t="shared" si="83"/>
        <v>0</v>
      </c>
      <c r="O94" s="150">
        <f t="shared" si="83"/>
        <v>0</v>
      </c>
      <c r="P94" s="150">
        <f t="shared" si="83"/>
        <v>0</v>
      </c>
      <c r="Q94" s="150">
        <f t="shared" si="83"/>
        <v>0</v>
      </c>
      <c r="R94" s="150">
        <f t="shared" si="83"/>
        <v>0</v>
      </c>
      <c r="S94" s="150">
        <f t="shared" si="83"/>
        <v>0</v>
      </c>
      <c r="T94" s="150">
        <f t="shared" si="83"/>
        <v>156000000</v>
      </c>
      <c r="U94" s="150">
        <f t="shared" si="83"/>
        <v>84000000</v>
      </c>
      <c r="V94" s="150">
        <f t="shared" si="83"/>
        <v>0</v>
      </c>
      <c r="W94" s="150">
        <f t="shared" si="83"/>
        <v>0</v>
      </c>
      <c r="X94" s="150">
        <f t="shared" si="83"/>
        <v>0</v>
      </c>
      <c r="Y94" s="150">
        <f t="shared" si="83"/>
        <v>0</v>
      </c>
      <c r="Z94" s="150">
        <f t="shared" si="83"/>
        <v>72000000</v>
      </c>
      <c r="AA94" s="150">
        <f t="shared" si="83"/>
        <v>0</v>
      </c>
      <c r="AB94" s="150">
        <f t="shared" si="83"/>
        <v>0</v>
      </c>
      <c r="AC94" s="150">
        <f t="shared" si="83"/>
        <v>0</v>
      </c>
      <c r="AD94" s="150">
        <f t="shared" si="83"/>
        <v>0</v>
      </c>
      <c r="AE94" s="150">
        <f t="shared" si="83"/>
        <v>0</v>
      </c>
      <c r="AF94" s="150">
        <f t="shared" si="83"/>
        <v>0</v>
      </c>
      <c r="AG94" s="150">
        <f t="shared" si="83"/>
        <v>156000000</v>
      </c>
      <c r="AH94" s="150">
        <f t="shared" si="83"/>
        <v>0</v>
      </c>
      <c r="AI94" s="150">
        <f t="shared" si="83"/>
        <v>2000000</v>
      </c>
      <c r="AJ94" s="150">
        <f t="shared" ref="AJ94:BG94" si="84">SUM(AJ95:AJ95)</f>
        <v>12000000</v>
      </c>
      <c r="AK94" s="150">
        <f t="shared" si="84"/>
        <v>12000000</v>
      </c>
      <c r="AL94" s="150">
        <f t="shared" si="84"/>
        <v>12000000</v>
      </c>
      <c r="AM94" s="150">
        <f t="shared" si="84"/>
        <v>12000000</v>
      </c>
      <c r="AN94" s="150">
        <f t="shared" si="84"/>
        <v>0</v>
      </c>
      <c r="AO94" s="150">
        <f t="shared" si="84"/>
        <v>0</v>
      </c>
      <c r="AP94" s="150">
        <f t="shared" si="84"/>
        <v>0</v>
      </c>
      <c r="AQ94" s="150">
        <f t="shared" si="84"/>
        <v>0</v>
      </c>
      <c r="AR94" s="150">
        <f t="shared" si="84"/>
        <v>0</v>
      </c>
      <c r="AS94" s="150">
        <f t="shared" si="84"/>
        <v>0</v>
      </c>
      <c r="AT94" s="150">
        <f t="shared" si="84"/>
        <v>50000000</v>
      </c>
      <c r="AU94" s="150">
        <f t="shared" si="84"/>
        <v>0</v>
      </c>
      <c r="AV94" s="150">
        <f t="shared" si="84"/>
        <v>2000000</v>
      </c>
      <c r="AW94" s="150">
        <f t="shared" si="84"/>
        <v>12000000</v>
      </c>
      <c r="AX94" s="150">
        <f t="shared" si="84"/>
        <v>12000000</v>
      </c>
      <c r="AY94" s="150">
        <f t="shared" si="84"/>
        <v>12000000</v>
      </c>
      <c r="AZ94" s="150">
        <f t="shared" si="84"/>
        <v>12000000</v>
      </c>
      <c r="BA94" s="150">
        <f t="shared" si="84"/>
        <v>0</v>
      </c>
      <c r="BB94" s="150">
        <f t="shared" si="84"/>
        <v>0</v>
      </c>
      <c r="BC94" s="150">
        <f t="shared" si="84"/>
        <v>0</v>
      </c>
      <c r="BD94" s="150">
        <f t="shared" si="84"/>
        <v>0</v>
      </c>
      <c r="BE94" s="150">
        <f t="shared" si="84"/>
        <v>0</v>
      </c>
      <c r="BF94" s="150">
        <f t="shared" si="84"/>
        <v>0</v>
      </c>
      <c r="BG94" s="150">
        <f t="shared" si="84"/>
        <v>50000000</v>
      </c>
      <c r="BH94" s="24">
        <f t="shared" si="61"/>
        <v>0</v>
      </c>
    </row>
    <row r="95" spans="1:60" ht="21" customHeight="1" x14ac:dyDescent="0.2">
      <c r="A95" s="38" t="s">
        <v>245</v>
      </c>
      <c r="B95" s="132" t="s">
        <v>79</v>
      </c>
      <c r="C95" s="160" t="s">
        <v>246</v>
      </c>
      <c r="D95" s="36">
        <v>221000000</v>
      </c>
      <c r="E95" s="36">
        <v>37151250</v>
      </c>
      <c r="F95" s="36">
        <v>37151250</v>
      </c>
      <c r="G95" s="38">
        <f>SUM(D95:E95)-F95</f>
        <v>221000000</v>
      </c>
      <c r="H95" s="38">
        <v>97162500</v>
      </c>
      <c r="I95" s="38">
        <v>0</v>
      </c>
      <c r="J95" s="38">
        <v>0</v>
      </c>
      <c r="K95" s="38">
        <v>80477400</v>
      </c>
      <c r="L95" s="38">
        <v>-9109200</v>
      </c>
      <c r="M95" s="36">
        <v>-12530700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S95" s="38">
        <v>0</v>
      </c>
      <c r="T95" s="38">
        <f>SUM(H95:S95)</f>
        <v>156000000</v>
      </c>
      <c r="U95" s="38">
        <v>84000000</v>
      </c>
      <c r="V95" s="38">
        <v>0</v>
      </c>
      <c r="W95" s="38">
        <v>0</v>
      </c>
      <c r="X95" s="38">
        <v>0</v>
      </c>
      <c r="Y95" s="38">
        <v>0</v>
      </c>
      <c r="Z95" s="36">
        <v>72000000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  <c r="AG95" s="38">
        <f>SUM(U95:AF95)</f>
        <v>156000000</v>
      </c>
      <c r="AH95" s="38">
        <v>0</v>
      </c>
      <c r="AI95" s="38">
        <v>2000000</v>
      </c>
      <c r="AJ95" s="38">
        <v>12000000</v>
      </c>
      <c r="AK95" s="38">
        <v>12000000</v>
      </c>
      <c r="AL95" s="38">
        <v>12000000</v>
      </c>
      <c r="AM95" s="38">
        <v>12000000</v>
      </c>
      <c r="AN95" s="38">
        <v>0</v>
      </c>
      <c r="AO95" s="38">
        <v>0</v>
      </c>
      <c r="AP95" s="38">
        <v>0</v>
      </c>
      <c r="AQ95" s="38">
        <v>0</v>
      </c>
      <c r="AR95" s="38">
        <v>0</v>
      </c>
      <c r="AS95" s="38">
        <v>0</v>
      </c>
      <c r="AT95" s="38">
        <f>SUM(AH95:AS95)</f>
        <v>50000000</v>
      </c>
      <c r="AU95" s="38">
        <v>0</v>
      </c>
      <c r="AV95" s="38">
        <v>2000000</v>
      </c>
      <c r="AW95" s="38">
        <v>12000000</v>
      </c>
      <c r="AX95" s="38">
        <v>12000000</v>
      </c>
      <c r="AY95" s="38">
        <v>12000000</v>
      </c>
      <c r="AZ95" s="36">
        <v>12000000</v>
      </c>
      <c r="BA95" s="38">
        <v>0</v>
      </c>
      <c r="BB95" s="38">
        <v>0</v>
      </c>
      <c r="BC95" s="38">
        <v>0</v>
      </c>
      <c r="BD95" s="38">
        <v>0</v>
      </c>
      <c r="BE95" s="38">
        <v>0</v>
      </c>
      <c r="BF95" s="38">
        <v>0</v>
      </c>
      <c r="BG95" s="38">
        <f>SUM(AU95:BF95)</f>
        <v>50000000</v>
      </c>
      <c r="BH95" s="24">
        <f t="shared" si="61"/>
        <v>0</v>
      </c>
    </row>
    <row r="96" spans="1:60" ht="21" customHeight="1" x14ac:dyDescent="0.2">
      <c r="A96" s="88" t="s">
        <v>247</v>
      </c>
      <c r="B96" s="89"/>
      <c r="C96" s="113" t="s">
        <v>248</v>
      </c>
      <c r="D96" s="88">
        <f>+D97</f>
        <v>799000000</v>
      </c>
      <c r="E96" s="88">
        <f t="shared" ref="E96:BG97" si="85">+E97</f>
        <v>0</v>
      </c>
      <c r="F96" s="88">
        <f>+F97</f>
        <v>470000000</v>
      </c>
      <c r="G96" s="88">
        <f t="shared" si="85"/>
        <v>329000000</v>
      </c>
      <c r="H96" s="88">
        <f>+H97</f>
        <v>799000000</v>
      </c>
      <c r="I96" s="88">
        <f t="shared" si="85"/>
        <v>0</v>
      </c>
      <c r="J96" s="88">
        <f t="shared" si="85"/>
        <v>0</v>
      </c>
      <c r="K96" s="88">
        <f t="shared" si="85"/>
        <v>0</v>
      </c>
      <c r="L96" s="88">
        <f t="shared" si="85"/>
        <v>-470000000</v>
      </c>
      <c r="M96" s="88">
        <f t="shared" si="85"/>
        <v>0</v>
      </c>
      <c r="N96" s="88">
        <f t="shared" si="85"/>
        <v>0</v>
      </c>
      <c r="O96" s="88">
        <f t="shared" si="85"/>
        <v>0</v>
      </c>
      <c r="P96" s="88">
        <f t="shared" si="85"/>
        <v>0</v>
      </c>
      <c r="Q96" s="88">
        <f t="shared" si="85"/>
        <v>0</v>
      </c>
      <c r="R96" s="88">
        <f t="shared" si="85"/>
        <v>0</v>
      </c>
      <c r="S96" s="88">
        <f t="shared" si="85"/>
        <v>0</v>
      </c>
      <c r="T96" s="88">
        <f>+T97</f>
        <v>329000000</v>
      </c>
      <c r="U96" s="88">
        <f t="shared" si="85"/>
        <v>39057455</v>
      </c>
      <c r="V96" s="88">
        <f t="shared" si="85"/>
        <v>31820763</v>
      </c>
      <c r="W96" s="88">
        <f t="shared" si="85"/>
        <v>29835087</v>
      </c>
      <c r="X96" s="88">
        <f t="shared" si="85"/>
        <v>27355788</v>
      </c>
      <c r="Y96" s="88">
        <f t="shared" si="85"/>
        <v>37916727</v>
      </c>
      <c r="Z96" s="88">
        <f t="shared" si="85"/>
        <v>-30858746</v>
      </c>
      <c r="AA96" s="88">
        <f t="shared" si="85"/>
        <v>0</v>
      </c>
      <c r="AB96" s="88">
        <f t="shared" si="85"/>
        <v>0</v>
      </c>
      <c r="AC96" s="88">
        <f t="shared" si="85"/>
        <v>0</v>
      </c>
      <c r="AD96" s="88">
        <f t="shared" si="85"/>
        <v>0</v>
      </c>
      <c r="AE96" s="88">
        <f t="shared" si="85"/>
        <v>0</v>
      </c>
      <c r="AF96" s="88">
        <f t="shared" si="85"/>
        <v>0</v>
      </c>
      <c r="AG96" s="88">
        <f t="shared" si="85"/>
        <v>135127074</v>
      </c>
      <c r="AH96" s="88">
        <f t="shared" si="85"/>
        <v>39057455</v>
      </c>
      <c r="AI96" s="88">
        <f t="shared" si="85"/>
        <v>31820763</v>
      </c>
      <c r="AJ96" s="88">
        <f t="shared" si="85"/>
        <v>26669280</v>
      </c>
      <c r="AK96" s="88">
        <f t="shared" si="85"/>
        <v>-16780435</v>
      </c>
      <c r="AL96" s="88">
        <f t="shared" si="85"/>
        <v>24417494</v>
      </c>
      <c r="AM96" s="88">
        <f t="shared" si="85"/>
        <v>11140892</v>
      </c>
      <c r="AN96" s="88">
        <f t="shared" si="85"/>
        <v>0</v>
      </c>
      <c r="AO96" s="88">
        <f t="shared" si="85"/>
        <v>0</v>
      </c>
      <c r="AP96" s="88">
        <f t="shared" si="85"/>
        <v>0</v>
      </c>
      <c r="AQ96" s="88">
        <f t="shared" si="85"/>
        <v>0</v>
      </c>
      <c r="AR96" s="88">
        <f t="shared" si="85"/>
        <v>0</v>
      </c>
      <c r="AS96" s="88">
        <f t="shared" si="85"/>
        <v>0</v>
      </c>
      <c r="AT96" s="88">
        <f>+AT97</f>
        <v>116325449</v>
      </c>
      <c r="AU96" s="88">
        <f t="shared" si="85"/>
        <v>39057455</v>
      </c>
      <c r="AV96" s="88">
        <f t="shared" si="85"/>
        <v>31820763</v>
      </c>
      <c r="AW96" s="88">
        <f t="shared" si="85"/>
        <v>26669280</v>
      </c>
      <c r="AX96" s="88">
        <f t="shared" si="85"/>
        <v>-16780435</v>
      </c>
      <c r="AY96" s="88">
        <f>+AY97</f>
        <v>24417494</v>
      </c>
      <c r="AZ96" s="88">
        <f t="shared" si="85"/>
        <v>11140892</v>
      </c>
      <c r="BA96" s="88">
        <f t="shared" si="85"/>
        <v>0</v>
      </c>
      <c r="BB96" s="88">
        <f t="shared" si="85"/>
        <v>0</v>
      </c>
      <c r="BC96" s="88">
        <f t="shared" si="85"/>
        <v>0</v>
      </c>
      <c r="BD96" s="88">
        <f t="shared" si="85"/>
        <v>0</v>
      </c>
      <c r="BE96" s="88">
        <f t="shared" si="85"/>
        <v>0</v>
      </c>
      <c r="BF96" s="88">
        <f t="shared" si="85"/>
        <v>0</v>
      </c>
      <c r="BG96" s="88">
        <f t="shared" si="85"/>
        <v>116325449</v>
      </c>
      <c r="BH96" s="24">
        <f t="shared" si="61"/>
        <v>0</v>
      </c>
    </row>
    <row r="97" spans="1:60" ht="21" customHeight="1" x14ac:dyDescent="0.2">
      <c r="A97" s="33" t="s">
        <v>249</v>
      </c>
      <c r="B97" s="90"/>
      <c r="C97" s="33" t="s">
        <v>250</v>
      </c>
      <c r="D97" s="33">
        <f>+D98</f>
        <v>799000000</v>
      </c>
      <c r="E97" s="33">
        <f t="shared" si="85"/>
        <v>0</v>
      </c>
      <c r="F97" s="33">
        <f t="shared" si="85"/>
        <v>470000000</v>
      </c>
      <c r="G97" s="33">
        <f>+G98</f>
        <v>329000000</v>
      </c>
      <c r="H97" s="33">
        <f t="shared" si="85"/>
        <v>799000000</v>
      </c>
      <c r="I97" s="33">
        <f t="shared" si="85"/>
        <v>0</v>
      </c>
      <c r="J97" s="33">
        <f t="shared" si="85"/>
        <v>0</v>
      </c>
      <c r="K97" s="33">
        <f t="shared" si="85"/>
        <v>0</v>
      </c>
      <c r="L97" s="33">
        <f t="shared" si="85"/>
        <v>-470000000</v>
      </c>
      <c r="M97" s="33">
        <f t="shared" si="85"/>
        <v>0</v>
      </c>
      <c r="N97" s="33">
        <f t="shared" si="85"/>
        <v>0</v>
      </c>
      <c r="O97" s="33">
        <f t="shared" si="85"/>
        <v>0</v>
      </c>
      <c r="P97" s="33">
        <f t="shared" si="85"/>
        <v>0</v>
      </c>
      <c r="Q97" s="33">
        <f t="shared" si="85"/>
        <v>0</v>
      </c>
      <c r="R97" s="33">
        <f t="shared" si="85"/>
        <v>0</v>
      </c>
      <c r="S97" s="33">
        <f t="shared" si="85"/>
        <v>0</v>
      </c>
      <c r="T97" s="33">
        <f t="shared" si="85"/>
        <v>329000000</v>
      </c>
      <c r="U97" s="33">
        <f t="shared" si="85"/>
        <v>39057455</v>
      </c>
      <c r="V97" s="33">
        <f t="shared" si="85"/>
        <v>31820763</v>
      </c>
      <c r="W97" s="33">
        <f t="shared" si="85"/>
        <v>29835087</v>
      </c>
      <c r="X97" s="33">
        <f t="shared" si="85"/>
        <v>27355788</v>
      </c>
      <c r="Y97" s="33">
        <f t="shared" si="85"/>
        <v>37916727</v>
      </c>
      <c r="Z97" s="33">
        <f t="shared" si="85"/>
        <v>-30858746</v>
      </c>
      <c r="AA97" s="33">
        <f t="shared" si="85"/>
        <v>0</v>
      </c>
      <c r="AB97" s="33">
        <f t="shared" si="85"/>
        <v>0</v>
      </c>
      <c r="AC97" s="33">
        <f t="shared" si="85"/>
        <v>0</v>
      </c>
      <c r="AD97" s="33">
        <f t="shared" si="85"/>
        <v>0</v>
      </c>
      <c r="AE97" s="33">
        <f t="shared" si="85"/>
        <v>0</v>
      </c>
      <c r="AF97" s="33">
        <f t="shared" si="85"/>
        <v>0</v>
      </c>
      <c r="AG97" s="33">
        <f t="shared" si="85"/>
        <v>135127074</v>
      </c>
      <c r="AH97" s="33">
        <f t="shared" si="85"/>
        <v>39057455</v>
      </c>
      <c r="AI97" s="33">
        <f t="shared" si="85"/>
        <v>31820763</v>
      </c>
      <c r="AJ97" s="33">
        <f t="shared" si="85"/>
        <v>26669280</v>
      </c>
      <c r="AK97" s="33">
        <f t="shared" si="85"/>
        <v>-16780435</v>
      </c>
      <c r="AL97" s="33">
        <f t="shared" si="85"/>
        <v>24417494</v>
      </c>
      <c r="AM97" s="33">
        <f t="shared" si="85"/>
        <v>11140892</v>
      </c>
      <c r="AN97" s="33">
        <f t="shared" si="85"/>
        <v>0</v>
      </c>
      <c r="AO97" s="33">
        <f t="shared" si="85"/>
        <v>0</v>
      </c>
      <c r="AP97" s="33">
        <f t="shared" si="85"/>
        <v>0</v>
      </c>
      <c r="AQ97" s="33">
        <f t="shared" si="85"/>
        <v>0</v>
      </c>
      <c r="AR97" s="33">
        <f t="shared" si="85"/>
        <v>0</v>
      </c>
      <c r="AS97" s="33">
        <f t="shared" si="85"/>
        <v>0</v>
      </c>
      <c r="AT97" s="33">
        <f t="shared" si="85"/>
        <v>116325449</v>
      </c>
      <c r="AU97" s="33">
        <f t="shared" si="85"/>
        <v>39057455</v>
      </c>
      <c r="AV97" s="33">
        <f t="shared" si="85"/>
        <v>31820763</v>
      </c>
      <c r="AW97" s="33">
        <f t="shared" si="85"/>
        <v>26669280</v>
      </c>
      <c r="AX97" s="33">
        <f>+AX98</f>
        <v>-16780435</v>
      </c>
      <c r="AY97" s="33">
        <f>+AY98</f>
        <v>24417494</v>
      </c>
      <c r="AZ97" s="33">
        <f t="shared" si="85"/>
        <v>11140892</v>
      </c>
      <c r="BA97" s="33">
        <f t="shared" si="85"/>
        <v>0</v>
      </c>
      <c r="BB97" s="33">
        <f t="shared" si="85"/>
        <v>0</v>
      </c>
      <c r="BC97" s="33">
        <f t="shared" si="85"/>
        <v>0</v>
      </c>
      <c r="BD97" s="33">
        <f t="shared" si="85"/>
        <v>0</v>
      </c>
      <c r="BE97" s="33">
        <f t="shared" si="85"/>
        <v>0</v>
      </c>
      <c r="BF97" s="33">
        <f t="shared" si="85"/>
        <v>0</v>
      </c>
      <c r="BG97" s="33">
        <f t="shared" si="85"/>
        <v>116325449</v>
      </c>
      <c r="BH97" s="24">
        <f t="shared" si="61"/>
        <v>0</v>
      </c>
    </row>
    <row r="98" spans="1:60" ht="21" customHeight="1" x14ac:dyDescent="0.2">
      <c r="A98" s="150" t="s">
        <v>251</v>
      </c>
      <c r="B98" s="159"/>
      <c r="C98" s="150" t="s">
        <v>252</v>
      </c>
      <c r="D98" s="150">
        <f t="shared" ref="D98:S98" si="86">SUM(D99:D100)</f>
        <v>799000000</v>
      </c>
      <c r="E98" s="150">
        <f>SUM(E99:E100)</f>
        <v>0</v>
      </c>
      <c r="F98" s="150">
        <f t="shared" si="86"/>
        <v>470000000</v>
      </c>
      <c r="G98" s="150">
        <f>SUM(G99:G100)</f>
        <v>329000000</v>
      </c>
      <c r="H98" s="150">
        <f t="shared" si="86"/>
        <v>799000000</v>
      </c>
      <c r="I98" s="150">
        <f t="shared" si="86"/>
        <v>0</v>
      </c>
      <c r="J98" s="150">
        <f t="shared" si="86"/>
        <v>0</v>
      </c>
      <c r="K98" s="150">
        <f t="shared" si="86"/>
        <v>0</v>
      </c>
      <c r="L98" s="150">
        <f t="shared" si="86"/>
        <v>-470000000</v>
      </c>
      <c r="M98" s="150">
        <f>SUM(M99:M100)</f>
        <v>0</v>
      </c>
      <c r="N98" s="150">
        <f t="shared" si="86"/>
        <v>0</v>
      </c>
      <c r="O98" s="150">
        <f t="shared" si="86"/>
        <v>0</v>
      </c>
      <c r="P98" s="150">
        <f t="shared" si="86"/>
        <v>0</v>
      </c>
      <c r="Q98" s="150">
        <f t="shared" si="86"/>
        <v>0</v>
      </c>
      <c r="R98" s="150">
        <f t="shared" si="86"/>
        <v>0</v>
      </c>
      <c r="S98" s="150">
        <f t="shared" si="86"/>
        <v>0</v>
      </c>
      <c r="T98" s="150">
        <f>SUM(T99:T100)</f>
        <v>329000000</v>
      </c>
      <c r="U98" s="150">
        <f>SUM(U99:U100)</f>
        <v>39057455</v>
      </c>
      <c r="V98" s="150">
        <f t="shared" ref="V98:AF98" si="87">SUM(V99:V100)</f>
        <v>31820763</v>
      </c>
      <c r="W98" s="150">
        <f t="shared" si="87"/>
        <v>29835087</v>
      </c>
      <c r="X98" s="150">
        <f t="shared" si="87"/>
        <v>27355788</v>
      </c>
      <c r="Y98" s="150">
        <f t="shared" si="87"/>
        <v>37916727</v>
      </c>
      <c r="Z98" s="150">
        <f>SUM(Z99:Z100)</f>
        <v>-30858746</v>
      </c>
      <c r="AA98" s="150">
        <f t="shared" si="87"/>
        <v>0</v>
      </c>
      <c r="AB98" s="150">
        <f t="shared" si="87"/>
        <v>0</v>
      </c>
      <c r="AC98" s="150">
        <f t="shared" si="87"/>
        <v>0</v>
      </c>
      <c r="AD98" s="150">
        <f t="shared" si="87"/>
        <v>0</v>
      </c>
      <c r="AE98" s="150">
        <f t="shared" si="87"/>
        <v>0</v>
      </c>
      <c r="AF98" s="150">
        <f t="shared" si="87"/>
        <v>0</v>
      </c>
      <c r="AG98" s="150">
        <f>SUM(AG99:AG100)</f>
        <v>135127074</v>
      </c>
      <c r="AH98" s="150">
        <f>SUM(AH99:AH100)</f>
        <v>39057455</v>
      </c>
      <c r="AI98" s="150">
        <f t="shared" ref="AI98:BF98" si="88">SUM(AI99:AI100)</f>
        <v>31820763</v>
      </c>
      <c r="AJ98" s="150">
        <f t="shared" si="88"/>
        <v>26669280</v>
      </c>
      <c r="AK98" s="150">
        <f t="shared" si="88"/>
        <v>-16780435</v>
      </c>
      <c r="AL98" s="150">
        <f t="shared" si="88"/>
        <v>24417494</v>
      </c>
      <c r="AM98" s="150">
        <f t="shared" si="88"/>
        <v>11140892</v>
      </c>
      <c r="AN98" s="150">
        <f t="shared" si="88"/>
        <v>0</v>
      </c>
      <c r="AO98" s="150">
        <f t="shared" si="88"/>
        <v>0</v>
      </c>
      <c r="AP98" s="150">
        <f t="shared" si="88"/>
        <v>0</v>
      </c>
      <c r="AQ98" s="150">
        <f t="shared" si="88"/>
        <v>0</v>
      </c>
      <c r="AR98" s="150">
        <f t="shared" si="88"/>
        <v>0</v>
      </c>
      <c r="AS98" s="150">
        <f t="shared" si="88"/>
        <v>0</v>
      </c>
      <c r="AT98" s="150">
        <f>SUM(AH98:AS98)</f>
        <v>116325449</v>
      </c>
      <c r="AU98" s="150">
        <f t="shared" si="88"/>
        <v>39057455</v>
      </c>
      <c r="AV98" s="150">
        <f t="shared" si="88"/>
        <v>31820763</v>
      </c>
      <c r="AW98" s="150">
        <f t="shared" si="88"/>
        <v>26669280</v>
      </c>
      <c r="AX98" s="150">
        <f>SUM(AX99:AX100)</f>
        <v>-16780435</v>
      </c>
      <c r="AY98" s="150">
        <f>SUM(AY99:AY100)</f>
        <v>24417494</v>
      </c>
      <c r="AZ98" s="150">
        <f>SUM(AZ99:AZ100)</f>
        <v>11140892</v>
      </c>
      <c r="BA98" s="150">
        <f t="shared" si="88"/>
        <v>0</v>
      </c>
      <c r="BB98" s="150">
        <f t="shared" si="88"/>
        <v>0</v>
      </c>
      <c r="BC98" s="150">
        <f t="shared" si="88"/>
        <v>0</v>
      </c>
      <c r="BD98" s="150">
        <f t="shared" si="88"/>
        <v>0</v>
      </c>
      <c r="BE98" s="150">
        <f t="shared" si="88"/>
        <v>0</v>
      </c>
      <c r="BF98" s="150">
        <f t="shared" si="88"/>
        <v>0</v>
      </c>
      <c r="BG98" s="150">
        <f>SUM(BG99:BG100)</f>
        <v>116325449</v>
      </c>
      <c r="BH98" s="24">
        <f t="shared" si="61"/>
        <v>0</v>
      </c>
    </row>
    <row r="99" spans="1:60" ht="21" customHeight="1" x14ac:dyDescent="0.2">
      <c r="A99" s="136" t="s">
        <v>253</v>
      </c>
      <c r="B99" s="137">
        <v>10</v>
      </c>
      <c r="C99" s="36" t="s">
        <v>254</v>
      </c>
      <c r="D99" s="36">
        <v>532666667</v>
      </c>
      <c r="E99" s="36">
        <v>0</v>
      </c>
      <c r="F99" s="36">
        <v>370000000</v>
      </c>
      <c r="G99" s="38">
        <f>SUM(D99:E99)-F99</f>
        <v>162666667</v>
      </c>
      <c r="H99" s="38">
        <v>532666667</v>
      </c>
      <c r="I99" s="38">
        <v>0</v>
      </c>
      <c r="J99" s="38">
        <v>0</v>
      </c>
      <c r="K99" s="38">
        <v>0</v>
      </c>
      <c r="L99" s="38">
        <v>-370000000</v>
      </c>
      <c r="M99" s="36">
        <v>0</v>
      </c>
      <c r="N99" s="38">
        <v>0</v>
      </c>
      <c r="O99" s="38">
        <v>0</v>
      </c>
      <c r="P99" s="38">
        <v>0</v>
      </c>
      <c r="Q99" s="38">
        <v>0</v>
      </c>
      <c r="R99" s="38">
        <v>0</v>
      </c>
      <c r="S99" s="38">
        <v>0</v>
      </c>
      <c r="T99" s="38">
        <f>SUM(H99:S99)</f>
        <v>162666667</v>
      </c>
      <c r="U99" s="38">
        <v>12934547</v>
      </c>
      <c r="V99" s="38">
        <v>14137866</v>
      </c>
      <c r="W99" s="38">
        <v>17706601</v>
      </c>
      <c r="X99" s="38">
        <v>17470417</v>
      </c>
      <c r="Y99" s="38">
        <v>30412281</v>
      </c>
      <c r="Z99" s="36">
        <v>8102003</v>
      </c>
      <c r="AA99" s="38">
        <v>0</v>
      </c>
      <c r="AB99" s="38">
        <v>0</v>
      </c>
      <c r="AC99" s="38">
        <v>0</v>
      </c>
      <c r="AD99" s="38">
        <v>0</v>
      </c>
      <c r="AE99" s="38">
        <v>0</v>
      </c>
      <c r="AF99" s="38">
        <v>0</v>
      </c>
      <c r="AG99" s="38">
        <f>SUM(U99:AF99)</f>
        <v>100763715</v>
      </c>
      <c r="AH99" s="38">
        <v>12934547</v>
      </c>
      <c r="AI99" s="38">
        <v>14137866</v>
      </c>
      <c r="AJ99" s="38">
        <v>14540794</v>
      </c>
      <c r="AK99" s="38">
        <v>15802289</v>
      </c>
      <c r="AL99" s="38">
        <v>18251170</v>
      </c>
      <c r="AM99" s="38">
        <v>15093128</v>
      </c>
      <c r="AN99" s="38">
        <v>0</v>
      </c>
      <c r="AO99" s="38">
        <v>0</v>
      </c>
      <c r="AP99" s="38">
        <v>0</v>
      </c>
      <c r="AQ99" s="38">
        <v>0</v>
      </c>
      <c r="AR99" s="38">
        <v>0</v>
      </c>
      <c r="AS99" s="38">
        <v>0</v>
      </c>
      <c r="AT99" s="136">
        <f t="shared" ref="AT99" si="89">SUM(AH99:AS99)</f>
        <v>90759794</v>
      </c>
      <c r="AU99" s="38">
        <v>12934547</v>
      </c>
      <c r="AV99" s="38">
        <v>14137866</v>
      </c>
      <c r="AW99" s="38">
        <v>14540794</v>
      </c>
      <c r="AX99" s="38">
        <v>15802289</v>
      </c>
      <c r="AY99" s="38">
        <v>18251170</v>
      </c>
      <c r="AZ99" s="36">
        <v>15093128</v>
      </c>
      <c r="BA99" s="38">
        <v>0</v>
      </c>
      <c r="BB99" s="38">
        <v>0</v>
      </c>
      <c r="BC99" s="38">
        <v>0</v>
      </c>
      <c r="BD99" s="38">
        <v>0</v>
      </c>
      <c r="BE99" s="38">
        <v>0</v>
      </c>
      <c r="BF99" s="38">
        <v>0</v>
      </c>
      <c r="BG99" s="38">
        <f>SUM(AU99:BF99)</f>
        <v>90759794</v>
      </c>
      <c r="BH99" s="24">
        <f t="shared" si="61"/>
        <v>0</v>
      </c>
    </row>
    <row r="100" spans="1:60" ht="21" customHeight="1" x14ac:dyDescent="0.2">
      <c r="A100" s="73" t="s">
        <v>255</v>
      </c>
      <c r="B100" s="161">
        <v>10</v>
      </c>
      <c r="C100" s="73" t="s">
        <v>256</v>
      </c>
      <c r="D100" s="36">
        <v>266333333</v>
      </c>
      <c r="E100" s="36">
        <v>0</v>
      </c>
      <c r="F100" s="36">
        <v>100000000</v>
      </c>
      <c r="G100" s="73">
        <f>SUM(D100:E100)-F100</f>
        <v>166333333</v>
      </c>
      <c r="H100" s="73">
        <v>266333333</v>
      </c>
      <c r="I100" s="73">
        <v>0</v>
      </c>
      <c r="J100" s="73">
        <v>0</v>
      </c>
      <c r="K100" s="73">
        <v>0</v>
      </c>
      <c r="L100" s="38">
        <v>-100000000</v>
      </c>
      <c r="M100" s="136">
        <v>0</v>
      </c>
      <c r="N100" s="73">
        <v>0</v>
      </c>
      <c r="O100" s="73">
        <v>0</v>
      </c>
      <c r="P100" s="73">
        <v>0</v>
      </c>
      <c r="Q100" s="73">
        <v>0</v>
      </c>
      <c r="R100" s="73">
        <v>0</v>
      </c>
      <c r="S100" s="38">
        <v>0</v>
      </c>
      <c r="T100" s="38">
        <f>SUM(H100:S100)</f>
        <v>166333333</v>
      </c>
      <c r="U100" s="73">
        <v>26122908</v>
      </c>
      <c r="V100" s="73">
        <v>17682897</v>
      </c>
      <c r="W100" s="73">
        <v>12128486</v>
      </c>
      <c r="X100" s="73">
        <v>9885371</v>
      </c>
      <c r="Y100" s="73">
        <v>7504446</v>
      </c>
      <c r="Z100" s="36">
        <v>-38960749</v>
      </c>
      <c r="AA100" s="73">
        <v>0</v>
      </c>
      <c r="AB100" s="73">
        <v>0</v>
      </c>
      <c r="AC100" s="73">
        <v>0</v>
      </c>
      <c r="AD100" s="73">
        <v>0</v>
      </c>
      <c r="AE100" s="73">
        <v>0</v>
      </c>
      <c r="AF100" s="38">
        <v>0</v>
      </c>
      <c r="AG100" s="73">
        <f>SUM(U100:AF100)</f>
        <v>34363359</v>
      </c>
      <c r="AH100" s="73">
        <v>26122908</v>
      </c>
      <c r="AI100" s="73">
        <v>17682897</v>
      </c>
      <c r="AJ100" s="73">
        <v>12128486</v>
      </c>
      <c r="AK100" s="73">
        <v>-32582724</v>
      </c>
      <c r="AL100" s="38">
        <v>6166324</v>
      </c>
      <c r="AM100" s="38">
        <v>-3952236</v>
      </c>
      <c r="AN100" s="73">
        <v>0</v>
      </c>
      <c r="AO100" s="73">
        <v>0</v>
      </c>
      <c r="AP100" s="73">
        <v>0</v>
      </c>
      <c r="AQ100" s="73">
        <v>0</v>
      </c>
      <c r="AR100" s="73">
        <v>0</v>
      </c>
      <c r="AS100" s="38">
        <v>0</v>
      </c>
      <c r="AT100" s="73">
        <f>SUM(AH100:AS100)</f>
        <v>25565655</v>
      </c>
      <c r="AU100" s="73">
        <v>26122908</v>
      </c>
      <c r="AV100" s="73">
        <v>17682897</v>
      </c>
      <c r="AW100" s="73">
        <v>12128486</v>
      </c>
      <c r="AX100" s="73">
        <v>-32582724</v>
      </c>
      <c r="AY100" s="38">
        <v>6166324</v>
      </c>
      <c r="AZ100" s="36">
        <v>-3952236</v>
      </c>
      <c r="BA100" s="73">
        <v>0</v>
      </c>
      <c r="BB100" s="73">
        <v>0</v>
      </c>
      <c r="BC100" s="73">
        <v>0</v>
      </c>
      <c r="BD100" s="73">
        <v>0</v>
      </c>
      <c r="BE100" s="73">
        <v>0</v>
      </c>
      <c r="BF100" s="38">
        <v>0</v>
      </c>
      <c r="BG100" s="73">
        <f>SUM(AU100:BF100)</f>
        <v>25565655</v>
      </c>
      <c r="BH100" s="24">
        <f t="shared" si="61"/>
        <v>0</v>
      </c>
    </row>
    <row r="101" spans="1:60" ht="21" customHeight="1" x14ac:dyDescent="0.2">
      <c r="A101" s="88" t="s">
        <v>257</v>
      </c>
      <c r="B101" s="89"/>
      <c r="C101" s="88" t="s">
        <v>258</v>
      </c>
      <c r="D101" s="88">
        <f>+D102</f>
        <v>71447000</v>
      </c>
      <c r="E101" s="88">
        <f t="shared" ref="E101:BG101" si="90">+E102</f>
        <v>819711216</v>
      </c>
      <c r="F101" s="88">
        <f t="shared" si="90"/>
        <v>0</v>
      </c>
      <c r="G101" s="88">
        <f t="shared" si="90"/>
        <v>891158216</v>
      </c>
      <c r="H101" s="88">
        <f t="shared" si="90"/>
        <v>0</v>
      </c>
      <c r="I101" s="88">
        <f t="shared" si="90"/>
        <v>0</v>
      </c>
      <c r="J101" s="88">
        <f t="shared" si="90"/>
        <v>0</v>
      </c>
      <c r="K101" s="88">
        <f t="shared" si="90"/>
        <v>0</v>
      </c>
      <c r="L101" s="88">
        <f t="shared" si="90"/>
        <v>0</v>
      </c>
      <c r="M101" s="88">
        <f t="shared" si="90"/>
        <v>873658216</v>
      </c>
      <c r="N101" s="88">
        <f t="shared" si="90"/>
        <v>0</v>
      </c>
      <c r="O101" s="88">
        <f t="shared" si="90"/>
        <v>0</v>
      </c>
      <c r="P101" s="88">
        <f t="shared" si="90"/>
        <v>0</v>
      </c>
      <c r="Q101" s="88">
        <f t="shared" si="90"/>
        <v>0</v>
      </c>
      <c r="R101" s="88">
        <f t="shared" si="90"/>
        <v>0</v>
      </c>
      <c r="S101" s="88">
        <f t="shared" si="90"/>
        <v>0</v>
      </c>
      <c r="T101" s="88">
        <f t="shared" si="90"/>
        <v>873658216</v>
      </c>
      <c r="U101" s="88">
        <f t="shared" si="90"/>
        <v>0</v>
      </c>
      <c r="V101" s="88">
        <f t="shared" si="90"/>
        <v>0</v>
      </c>
      <c r="W101" s="88">
        <f t="shared" si="90"/>
        <v>0</v>
      </c>
      <c r="X101" s="88">
        <f t="shared" si="90"/>
        <v>0</v>
      </c>
      <c r="Y101" s="88">
        <f t="shared" si="90"/>
        <v>0</v>
      </c>
      <c r="Z101" s="88">
        <f t="shared" si="90"/>
        <v>869384332</v>
      </c>
      <c r="AA101" s="88">
        <f t="shared" si="90"/>
        <v>0</v>
      </c>
      <c r="AB101" s="88">
        <f t="shared" si="90"/>
        <v>0</v>
      </c>
      <c r="AC101" s="88">
        <f t="shared" si="90"/>
        <v>0</v>
      </c>
      <c r="AD101" s="88">
        <f t="shared" si="90"/>
        <v>0</v>
      </c>
      <c r="AE101" s="88">
        <f t="shared" si="90"/>
        <v>0</v>
      </c>
      <c r="AF101" s="88">
        <f t="shared" si="90"/>
        <v>0</v>
      </c>
      <c r="AG101" s="88">
        <f t="shared" si="90"/>
        <v>869384332</v>
      </c>
      <c r="AH101" s="88">
        <f t="shared" si="90"/>
        <v>0</v>
      </c>
      <c r="AI101" s="88">
        <f t="shared" si="90"/>
        <v>0</v>
      </c>
      <c r="AJ101" s="88">
        <f t="shared" si="90"/>
        <v>0</v>
      </c>
      <c r="AK101" s="88">
        <f t="shared" si="90"/>
        <v>0</v>
      </c>
      <c r="AL101" s="88">
        <f t="shared" si="90"/>
        <v>0</v>
      </c>
      <c r="AM101" s="88">
        <f t="shared" si="90"/>
        <v>816338315</v>
      </c>
      <c r="AN101" s="88">
        <f t="shared" si="90"/>
        <v>0</v>
      </c>
      <c r="AO101" s="88">
        <f t="shared" si="90"/>
        <v>0</v>
      </c>
      <c r="AP101" s="88">
        <f t="shared" si="90"/>
        <v>0</v>
      </c>
      <c r="AQ101" s="88">
        <f t="shared" si="90"/>
        <v>0</v>
      </c>
      <c r="AR101" s="88">
        <f t="shared" si="90"/>
        <v>0</v>
      </c>
      <c r="AS101" s="88">
        <f t="shared" si="90"/>
        <v>0</v>
      </c>
      <c r="AT101" s="88">
        <f>+AT102</f>
        <v>816338315</v>
      </c>
      <c r="AU101" s="88">
        <f t="shared" si="90"/>
        <v>0</v>
      </c>
      <c r="AV101" s="88">
        <f t="shared" si="90"/>
        <v>0</v>
      </c>
      <c r="AW101" s="88">
        <f t="shared" si="90"/>
        <v>0</v>
      </c>
      <c r="AX101" s="88">
        <f t="shared" si="90"/>
        <v>0</v>
      </c>
      <c r="AY101" s="88">
        <f>+AY102</f>
        <v>0</v>
      </c>
      <c r="AZ101" s="88">
        <f t="shared" si="90"/>
        <v>816338315</v>
      </c>
      <c r="BA101" s="88">
        <f t="shared" si="90"/>
        <v>0</v>
      </c>
      <c r="BB101" s="88">
        <f t="shared" si="90"/>
        <v>0</v>
      </c>
      <c r="BC101" s="88">
        <f t="shared" si="90"/>
        <v>0</v>
      </c>
      <c r="BD101" s="88">
        <f t="shared" si="90"/>
        <v>0</v>
      </c>
      <c r="BE101" s="88">
        <f t="shared" si="90"/>
        <v>0</v>
      </c>
      <c r="BF101" s="88">
        <f t="shared" si="90"/>
        <v>0</v>
      </c>
      <c r="BG101" s="88">
        <f t="shared" si="90"/>
        <v>816338315</v>
      </c>
      <c r="BH101" s="24">
        <f t="shared" si="61"/>
        <v>0</v>
      </c>
    </row>
    <row r="102" spans="1:60" ht="21" customHeight="1" x14ac:dyDescent="0.2">
      <c r="A102" s="29" t="s">
        <v>259</v>
      </c>
      <c r="B102" s="30"/>
      <c r="C102" s="29" t="s">
        <v>260</v>
      </c>
      <c r="D102" s="29">
        <f t="shared" ref="D102:BG102" si="91">SUM(D103:D103)</f>
        <v>71447000</v>
      </c>
      <c r="E102" s="29">
        <f t="shared" si="91"/>
        <v>819711216</v>
      </c>
      <c r="F102" s="29">
        <f t="shared" si="91"/>
        <v>0</v>
      </c>
      <c r="G102" s="29">
        <f t="shared" si="91"/>
        <v>891158216</v>
      </c>
      <c r="H102" s="29">
        <f t="shared" si="91"/>
        <v>0</v>
      </c>
      <c r="I102" s="29">
        <f t="shared" si="91"/>
        <v>0</v>
      </c>
      <c r="J102" s="29">
        <f t="shared" si="91"/>
        <v>0</v>
      </c>
      <c r="K102" s="29">
        <f t="shared" si="91"/>
        <v>0</v>
      </c>
      <c r="L102" s="29">
        <f t="shared" si="91"/>
        <v>0</v>
      </c>
      <c r="M102" s="29">
        <f t="shared" si="91"/>
        <v>873658216</v>
      </c>
      <c r="N102" s="29">
        <f t="shared" si="91"/>
        <v>0</v>
      </c>
      <c r="O102" s="29">
        <f t="shared" si="91"/>
        <v>0</v>
      </c>
      <c r="P102" s="29">
        <f t="shared" si="91"/>
        <v>0</v>
      </c>
      <c r="Q102" s="29">
        <f t="shared" si="91"/>
        <v>0</v>
      </c>
      <c r="R102" s="29">
        <f t="shared" si="91"/>
        <v>0</v>
      </c>
      <c r="S102" s="29">
        <f t="shared" si="91"/>
        <v>0</v>
      </c>
      <c r="T102" s="29">
        <f>SUM(T103:T103)</f>
        <v>873658216</v>
      </c>
      <c r="U102" s="29">
        <f t="shared" si="91"/>
        <v>0</v>
      </c>
      <c r="V102" s="29">
        <f t="shared" si="91"/>
        <v>0</v>
      </c>
      <c r="W102" s="29">
        <f t="shared" si="91"/>
        <v>0</v>
      </c>
      <c r="X102" s="29">
        <f t="shared" si="91"/>
        <v>0</v>
      </c>
      <c r="Y102" s="29">
        <f t="shared" si="91"/>
        <v>0</v>
      </c>
      <c r="Z102" s="29">
        <f t="shared" si="91"/>
        <v>869384332</v>
      </c>
      <c r="AA102" s="29">
        <f t="shared" si="91"/>
        <v>0</v>
      </c>
      <c r="AB102" s="29">
        <f t="shared" si="91"/>
        <v>0</v>
      </c>
      <c r="AC102" s="29">
        <f t="shared" si="91"/>
        <v>0</v>
      </c>
      <c r="AD102" s="29">
        <f t="shared" si="91"/>
        <v>0</v>
      </c>
      <c r="AE102" s="29">
        <f t="shared" si="91"/>
        <v>0</v>
      </c>
      <c r="AF102" s="29">
        <f t="shared" si="91"/>
        <v>0</v>
      </c>
      <c r="AG102" s="29">
        <f t="shared" si="91"/>
        <v>869384332</v>
      </c>
      <c r="AH102" s="29">
        <f t="shared" si="91"/>
        <v>0</v>
      </c>
      <c r="AI102" s="29">
        <f t="shared" si="91"/>
        <v>0</v>
      </c>
      <c r="AJ102" s="29">
        <f t="shared" si="91"/>
        <v>0</v>
      </c>
      <c r="AK102" s="29">
        <f t="shared" si="91"/>
        <v>0</v>
      </c>
      <c r="AL102" s="29">
        <f t="shared" si="91"/>
        <v>0</v>
      </c>
      <c r="AM102" s="29">
        <f t="shared" si="91"/>
        <v>816338315</v>
      </c>
      <c r="AN102" s="29">
        <f t="shared" si="91"/>
        <v>0</v>
      </c>
      <c r="AO102" s="29">
        <f t="shared" si="91"/>
        <v>0</v>
      </c>
      <c r="AP102" s="29">
        <f t="shared" si="91"/>
        <v>0</v>
      </c>
      <c r="AQ102" s="29">
        <f t="shared" si="91"/>
        <v>0</v>
      </c>
      <c r="AR102" s="29">
        <f t="shared" si="91"/>
        <v>0</v>
      </c>
      <c r="AS102" s="29">
        <f t="shared" si="91"/>
        <v>0</v>
      </c>
      <c r="AT102" s="29">
        <f t="shared" si="91"/>
        <v>816338315</v>
      </c>
      <c r="AU102" s="29">
        <f t="shared" si="91"/>
        <v>0</v>
      </c>
      <c r="AV102" s="29">
        <f t="shared" si="91"/>
        <v>0</v>
      </c>
      <c r="AW102" s="29">
        <f t="shared" si="91"/>
        <v>0</v>
      </c>
      <c r="AX102" s="29">
        <f t="shared" si="91"/>
        <v>0</v>
      </c>
      <c r="AY102" s="29">
        <f t="shared" si="91"/>
        <v>0</v>
      </c>
      <c r="AZ102" s="29">
        <f t="shared" si="91"/>
        <v>816338315</v>
      </c>
      <c r="BA102" s="29">
        <f t="shared" si="91"/>
        <v>0</v>
      </c>
      <c r="BB102" s="29">
        <f t="shared" si="91"/>
        <v>0</v>
      </c>
      <c r="BC102" s="29">
        <f t="shared" si="91"/>
        <v>0</v>
      </c>
      <c r="BD102" s="29">
        <f t="shared" si="91"/>
        <v>0</v>
      </c>
      <c r="BE102" s="29">
        <f t="shared" si="91"/>
        <v>0</v>
      </c>
      <c r="BF102" s="29">
        <f t="shared" si="91"/>
        <v>0</v>
      </c>
      <c r="BG102" s="29">
        <f t="shared" si="91"/>
        <v>816338315</v>
      </c>
      <c r="BH102" s="24">
        <f t="shared" si="61"/>
        <v>0</v>
      </c>
    </row>
    <row r="103" spans="1:60" ht="21" customHeight="1" x14ac:dyDescent="0.2">
      <c r="A103" s="36" t="s">
        <v>261</v>
      </c>
      <c r="B103" s="162">
        <v>10</v>
      </c>
      <c r="C103" s="163" t="s">
        <v>262</v>
      </c>
      <c r="D103" s="163">
        <v>71447000</v>
      </c>
      <c r="E103" s="163">
        <v>819711216</v>
      </c>
      <c r="F103" s="163">
        <v>0</v>
      </c>
      <c r="G103" s="163">
        <f>SUM(D103:E103)-F103</f>
        <v>891158216</v>
      </c>
      <c r="H103" s="36">
        <v>0</v>
      </c>
      <c r="I103" s="36">
        <v>0</v>
      </c>
      <c r="J103" s="163">
        <v>0</v>
      </c>
      <c r="K103" s="36">
        <v>0</v>
      </c>
      <c r="L103" s="36">
        <v>0</v>
      </c>
      <c r="M103" s="36">
        <v>873658216</v>
      </c>
      <c r="N103" s="36">
        <v>0</v>
      </c>
      <c r="O103" s="36">
        <v>0</v>
      </c>
      <c r="P103" s="36">
        <v>0</v>
      </c>
      <c r="Q103" s="36">
        <v>0</v>
      </c>
      <c r="R103" s="36">
        <v>0</v>
      </c>
      <c r="S103" s="36">
        <v>0</v>
      </c>
      <c r="T103" s="58">
        <f>SUM(H103:S103)</f>
        <v>873658216</v>
      </c>
      <c r="U103" s="57">
        <v>0</v>
      </c>
      <c r="V103" s="36">
        <v>0</v>
      </c>
      <c r="W103" s="163">
        <v>0</v>
      </c>
      <c r="X103" s="36">
        <v>0</v>
      </c>
      <c r="Y103" s="36">
        <v>0</v>
      </c>
      <c r="Z103" s="36">
        <v>869384332</v>
      </c>
      <c r="AA103" s="36">
        <v>0</v>
      </c>
      <c r="AB103" s="36">
        <v>0</v>
      </c>
      <c r="AC103" s="36">
        <v>0</v>
      </c>
      <c r="AD103" s="36">
        <v>0</v>
      </c>
      <c r="AE103" s="36">
        <v>0</v>
      </c>
      <c r="AF103" s="36">
        <v>0</v>
      </c>
      <c r="AG103" s="58">
        <f>SUM(U103:AF103)</f>
        <v>869384332</v>
      </c>
      <c r="AH103" s="57">
        <v>0</v>
      </c>
      <c r="AI103" s="163">
        <v>0</v>
      </c>
      <c r="AJ103" s="163">
        <v>0</v>
      </c>
      <c r="AK103" s="36">
        <v>0</v>
      </c>
      <c r="AL103" s="36">
        <v>0</v>
      </c>
      <c r="AM103" s="36">
        <v>816338315</v>
      </c>
      <c r="AN103" s="36">
        <v>0</v>
      </c>
      <c r="AO103" s="36">
        <v>0</v>
      </c>
      <c r="AP103" s="36">
        <v>0</v>
      </c>
      <c r="AQ103" s="36">
        <v>0</v>
      </c>
      <c r="AR103" s="36">
        <v>0</v>
      </c>
      <c r="AS103" s="36">
        <v>0</v>
      </c>
      <c r="AT103" s="38">
        <f>SUM(AH103:AS103)</f>
        <v>816338315</v>
      </c>
      <c r="AU103" s="36">
        <v>0</v>
      </c>
      <c r="AV103" s="36">
        <v>0</v>
      </c>
      <c r="AW103" s="36">
        <v>0</v>
      </c>
      <c r="AX103" s="36">
        <v>0</v>
      </c>
      <c r="AY103" s="36">
        <v>0</v>
      </c>
      <c r="AZ103" s="36">
        <v>816338315</v>
      </c>
      <c r="BA103" s="36">
        <v>0</v>
      </c>
      <c r="BB103" s="36">
        <v>0</v>
      </c>
      <c r="BC103" s="36">
        <v>0</v>
      </c>
      <c r="BD103" s="36">
        <v>0</v>
      </c>
      <c r="BE103" s="36">
        <v>0</v>
      </c>
      <c r="BF103" s="36">
        <v>0</v>
      </c>
      <c r="BG103" s="36">
        <f>SUM(AU103:BF103)</f>
        <v>816338315</v>
      </c>
      <c r="BH103" s="24">
        <f t="shared" si="61"/>
        <v>0</v>
      </c>
    </row>
    <row r="104" spans="1:60" ht="22.5" customHeight="1" x14ac:dyDescent="0.2">
      <c r="A104" s="154" t="s">
        <v>263</v>
      </c>
      <c r="B104" s="153"/>
      <c r="C104" s="154" t="s">
        <v>264</v>
      </c>
      <c r="D104" s="154">
        <f>+D105+D109+D111</f>
        <v>1162000000</v>
      </c>
      <c r="E104" s="154">
        <f t="shared" ref="E104:BG104" si="92">+E105+E109+E111</f>
        <v>0</v>
      </c>
      <c r="F104" s="154">
        <f t="shared" si="92"/>
        <v>28944272</v>
      </c>
      <c r="G104" s="154">
        <f t="shared" si="92"/>
        <v>1133055728</v>
      </c>
      <c r="H104" s="154">
        <f t="shared" si="92"/>
        <v>45423175</v>
      </c>
      <c r="I104" s="154">
        <f t="shared" si="92"/>
        <v>3064590</v>
      </c>
      <c r="J104" s="154">
        <f t="shared" si="92"/>
        <v>228736370</v>
      </c>
      <c r="K104" s="154">
        <f t="shared" si="92"/>
        <v>8831593</v>
      </c>
      <c r="L104" s="154">
        <f t="shared" si="92"/>
        <v>0</v>
      </c>
      <c r="M104" s="154">
        <f t="shared" si="92"/>
        <v>0</v>
      </c>
      <c r="N104" s="154">
        <f t="shared" si="92"/>
        <v>0</v>
      </c>
      <c r="O104" s="154">
        <f t="shared" si="92"/>
        <v>0</v>
      </c>
      <c r="P104" s="154">
        <f t="shared" si="92"/>
        <v>0</v>
      </c>
      <c r="Q104" s="154">
        <f t="shared" si="92"/>
        <v>0</v>
      </c>
      <c r="R104" s="154">
        <f t="shared" si="92"/>
        <v>0</v>
      </c>
      <c r="S104" s="154">
        <f>+S105+S109+S111</f>
        <v>0</v>
      </c>
      <c r="T104" s="164">
        <f>+T105+T109+T111</f>
        <v>286055728</v>
      </c>
      <c r="U104" s="154">
        <f t="shared" si="92"/>
        <v>0</v>
      </c>
      <c r="V104" s="154">
        <f t="shared" si="92"/>
        <v>26091065</v>
      </c>
      <c r="W104" s="154">
        <f t="shared" si="92"/>
        <v>195039630</v>
      </c>
      <c r="X104" s="154">
        <f t="shared" si="92"/>
        <v>63521033</v>
      </c>
      <c r="Y104" s="154">
        <f t="shared" si="92"/>
        <v>1404000</v>
      </c>
      <c r="Z104" s="154">
        <f t="shared" si="92"/>
        <v>0</v>
      </c>
      <c r="AA104" s="154">
        <f t="shared" si="92"/>
        <v>0</v>
      </c>
      <c r="AB104" s="154">
        <f t="shared" si="92"/>
        <v>0</v>
      </c>
      <c r="AC104" s="154">
        <f t="shared" si="92"/>
        <v>0</v>
      </c>
      <c r="AD104" s="154">
        <f t="shared" si="92"/>
        <v>0</v>
      </c>
      <c r="AE104" s="154">
        <f t="shared" si="92"/>
        <v>0</v>
      </c>
      <c r="AF104" s="154">
        <f t="shared" si="92"/>
        <v>0</v>
      </c>
      <c r="AG104" s="164">
        <f t="shared" si="92"/>
        <v>286055728</v>
      </c>
      <c r="AH104" s="154">
        <f t="shared" si="92"/>
        <v>0</v>
      </c>
      <c r="AI104" s="154">
        <f t="shared" si="92"/>
        <v>26091065</v>
      </c>
      <c r="AJ104" s="154">
        <f t="shared" si="92"/>
        <v>195039630</v>
      </c>
      <c r="AK104" s="154">
        <f t="shared" si="92"/>
        <v>56093440</v>
      </c>
      <c r="AL104" s="154">
        <f t="shared" si="92"/>
        <v>8831593</v>
      </c>
      <c r="AM104" s="154">
        <f t="shared" si="92"/>
        <v>0</v>
      </c>
      <c r="AN104" s="154">
        <f t="shared" si="92"/>
        <v>0</v>
      </c>
      <c r="AO104" s="154">
        <f t="shared" si="92"/>
        <v>0</v>
      </c>
      <c r="AP104" s="154">
        <f>+AP105+AP109+AP111</f>
        <v>0</v>
      </c>
      <c r="AQ104" s="154">
        <f>+AQ105+AQ109+AQ111</f>
        <v>0</v>
      </c>
      <c r="AR104" s="154">
        <f>+AR105+AR109+AR111</f>
        <v>0</v>
      </c>
      <c r="AS104" s="154">
        <f>+AS105+AS109+AS111</f>
        <v>0</v>
      </c>
      <c r="AT104" s="154">
        <f>+AT105+AT109+AT111</f>
        <v>286055728</v>
      </c>
      <c r="AU104" s="154">
        <f t="shared" si="92"/>
        <v>0</v>
      </c>
      <c r="AV104" s="154">
        <f t="shared" si="92"/>
        <v>26091065</v>
      </c>
      <c r="AW104" s="154">
        <f t="shared" si="92"/>
        <v>195039630</v>
      </c>
      <c r="AX104" s="154">
        <f t="shared" si="92"/>
        <v>56093440</v>
      </c>
      <c r="AY104" s="154">
        <f>+AY105+AY109+AY111</f>
        <v>8831593</v>
      </c>
      <c r="AZ104" s="154">
        <f t="shared" si="92"/>
        <v>0</v>
      </c>
      <c r="BA104" s="154">
        <f t="shared" si="92"/>
        <v>0</v>
      </c>
      <c r="BB104" s="154">
        <f t="shared" si="92"/>
        <v>0</v>
      </c>
      <c r="BC104" s="154">
        <f t="shared" si="92"/>
        <v>0</v>
      </c>
      <c r="BD104" s="154">
        <f t="shared" si="92"/>
        <v>0</v>
      </c>
      <c r="BE104" s="154">
        <f t="shared" si="92"/>
        <v>0</v>
      </c>
      <c r="BF104" s="154">
        <f t="shared" si="92"/>
        <v>0</v>
      </c>
      <c r="BG104" s="154">
        <f t="shared" si="92"/>
        <v>286055728</v>
      </c>
      <c r="BH104" s="24">
        <f t="shared" si="61"/>
        <v>0</v>
      </c>
    </row>
    <row r="105" spans="1:60" ht="21" customHeight="1" x14ac:dyDescent="0.2">
      <c r="A105" s="88" t="s">
        <v>265</v>
      </c>
      <c r="B105" s="89"/>
      <c r="C105" s="88" t="s">
        <v>266</v>
      </c>
      <c r="D105" s="88">
        <f>+D106</f>
        <v>315000000</v>
      </c>
      <c r="E105" s="88">
        <f t="shared" ref="E105:BG105" si="93">+E106</f>
        <v>0</v>
      </c>
      <c r="F105" s="88">
        <f t="shared" si="93"/>
        <v>28944272</v>
      </c>
      <c r="G105" s="88">
        <f t="shared" si="93"/>
        <v>286055728</v>
      </c>
      <c r="H105" s="88">
        <f t="shared" si="93"/>
        <v>45423175</v>
      </c>
      <c r="I105" s="88">
        <f t="shared" si="93"/>
        <v>3064590</v>
      </c>
      <c r="J105" s="88">
        <f t="shared" si="93"/>
        <v>228736370</v>
      </c>
      <c r="K105" s="88">
        <f t="shared" si="93"/>
        <v>8831593</v>
      </c>
      <c r="L105" s="88">
        <f t="shared" si="93"/>
        <v>0</v>
      </c>
      <c r="M105" s="88">
        <f t="shared" si="93"/>
        <v>0</v>
      </c>
      <c r="N105" s="88">
        <f t="shared" si="93"/>
        <v>0</v>
      </c>
      <c r="O105" s="88">
        <f t="shared" si="93"/>
        <v>0</v>
      </c>
      <c r="P105" s="88">
        <f t="shared" si="93"/>
        <v>0</v>
      </c>
      <c r="Q105" s="88">
        <f t="shared" si="93"/>
        <v>0</v>
      </c>
      <c r="R105" s="88">
        <f t="shared" si="93"/>
        <v>0</v>
      </c>
      <c r="S105" s="88">
        <f t="shared" si="93"/>
        <v>0</v>
      </c>
      <c r="T105" s="88">
        <f t="shared" si="93"/>
        <v>286055728</v>
      </c>
      <c r="U105" s="88">
        <f t="shared" si="93"/>
        <v>0</v>
      </c>
      <c r="V105" s="88">
        <f t="shared" si="93"/>
        <v>26091065</v>
      </c>
      <c r="W105" s="88">
        <f t="shared" si="93"/>
        <v>195039630</v>
      </c>
      <c r="X105" s="88">
        <f t="shared" si="93"/>
        <v>63521033</v>
      </c>
      <c r="Y105" s="88">
        <f t="shared" si="93"/>
        <v>1404000</v>
      </c>
      <c r="Z105" s="88">
        <f t="shared" si="93"/>
        <v>0</v>
      </c>
      <c r="AA105" s="88">
        <f t="shared" si="93"/>
        <v>0</v>
      </c>
      <c r="AB105" s="88">
        <f t="shared" si="93"/>
        <v>0</v>
      </c>
      <c r="AC105" s="88">
        <f t="shared" si="93"/>
        <v>0</v>
      </c>
      <c r="AD105" s="88">
        <f t="shared" si="93"/>
        <v>0</v>
      </c>
      <c r="AE105" s="88">
        <f t="shared" si="93"/>
        <v>0</v>
      </c>
      <c r="AF105" s="88">
        <f t="shared" si="93"/>
        <v>0</v>
      </c>
      <c r="AG105" s="88">
        <f t="shared" si="93"/>
        <v>286055728</v>
      </c>
      <c r="AH105" s="88">
        <f t="shared" si="93"/>
        <v>0</v>
      </c>
      <c r="AI105" s="88">
        <f t="shared" si="93"/>
        <v>26091065</v>
      </c>
      <c r="AJ105" s="88">
        <f t="shared" si="93"/>
        <v>195039630</v>
      </c>
      <c r="AK105" s="88">
        <f t="shared" si="93"/>
        <v>56093440</v>
      </c>
      <c r="AL105" s="88">
        <f t="shared" si="93"/>
        <v>8831593</v>
      </c>
      <c r="AM105" s="88">
        <f t="shared" si="93"/>
        <v>0</v>
      </c>
      <c r="AN105" s="88">
        <f t="shared" si="93"/>
        <v>0</v>
      </c>
      <c r="AO105" s="88">
        <f t="shared" si="93"/>
        <v>0</v>
      </c>
      <c r="AP105" s="88">
        <f t="shared" si="93"/>
        <v>0</v>
      </c>
      <c r="AQ105" s="88">
        <f t="shared" si="93"/>
        <v>0</v>
      </c>
      <c r="AR105" s="88">
        <f t="shared" si="93"/>
        <v>0</v>
      </c>
      <c r="AS105" s="88">
        <f t="shared" si="93"/>
        <v>0</v>
      </c>
      <c r="AT105" s="88">
        <f t="shared" si="93"/>
        <v>286055728</v>
      </c>
      <c r="AU105" s="88">
        <f t="shared" si="93"/>
        <v>0</v>
      </c>
      <c r="AV105" s="88">
        <f t="shared" si="93"/>
        <v>26091065</v>
      </c>
      <c r="AW105" s="88">
        <f t="shared" si="93"/>
        <v>195039630</v>
      </c>
      <c r="AX105" s="88">
        <f t="shared" si="93"/>
        <v>56093440</v>
      </c>
      <c r="AY105" s="88">
        <f>+AY106</f>
        <v>8831593</v>
      </c>
      <c r="AZ105" s="88">
        <f t="shared" si="93"/>
        <v>0</v>
      </c>
      <c r="BA105" s="88">
        <f t="shared" si="93"/>
        <v>0</v>
      </c>
      <c r="BB105" s="88">
        <f t="shared" si="93"/>
        <v>0</v>
      </c>
      <c r="BC105" s="88">
        <f t="shared" si="93"/>
        <v>0</v>
      </c>
      <c r="BD105" s="88">
        <f t="shared" si="93"/>
        <v>0</v>
      </c>
      <c r="BE105" s="88">
        <f t="shared" si="93"/>
        <v>0</v>
      </c>
      <c r="BF105" s="88">
        <f t="shared" si="93"/>
        <v>0</v>
      </c>
      <c r="BG105" s="88">
        <f t="shared" si="93"/>
        <v>286055728</v>
      </c>
      <c r="BH105" s="24">
        <f t="shared" si="61"/>
        <v>0</v>
      </c>
    </row>
    <row r="106" spans="1:60" ht="21" customHeight="1" x14ac:dyDescent="0.2">
      <c r="A106" s="29" t="s">
        <v>267</v>
      </c>
      <c r="B106" s="30"/>
      <c r="C106" s="29" t="s">
        <v>268</v>
      </c>
      <c r="D106" s="29">
        <f>+D107+D108</f>
        <v>315000000</v>
      </c>
      <c r="E106" s="29">
        <f t="shared" ref="E106:BG106" si="94">+E107+E108</f>
        <v>0</v>
      </c>
      <c r="F106" s="29">
        <f t="shared" si="94"/>
        <v>28944272</v>
      </c>
      <c r="G106" s="29">
        <f>+G107+G108</f>
        <v>286055728</v>
      </c>
      <c r="H106" s="29">
        <f t="shared" si="94"/>
        <v>45423175</v>
      </c>
      <c r="I106" s="29">
        <f t="shared" si="94"/>
        <v>3064590</v>
      </c>
      <c r="J106" s="29">
        <f t="shared" si="94"/>
        <v>228736370</v>
      </c>
      <c r="K106" s="29">
        <f t="shared" si="94"/>
        <v>8831593</v>
      </c>
      <c r="L106" s="29">
        <f t="shared" si="94"/>
        <v>0</v>
      </c>
      <c r="M106" s="29">
        <f>+M107+M108</f>
        <v>0</v>
      </c>
      <c r="N106" s="29">
        <f t="shared" si="94"/>
        <v>0</v>
      </c>
      <c r="O106" s="29">
        <f t="shared" si="94"/>
        <v>0</v>
      </c>
      <c r="P106" s="29">
        <f t="shared" si="94"/>
        <v>0</v>
      </c>
      <c r="Q106" s="29">
        <f t="shared" si="94"/>
        <v>0</v>
      </c>
      <c r="R106" s="29">
        <f t="shared" si="94"/>
        <v>0</v>
      </c>
      <c r="S106" s="29">
        <f t="shared" si="94"/>
        <v>0</v>
      </c>
      <c r="T106" s="29">
        <f>+T107+T108</f>
        <v>286055728</v>
      </c>
      <c r="U106" s="29">
        <f t="shared" si="94"/>
        <v>0</v>
      </c>
      <c r="V106" s="29">
        <f t="shared" si="94"/>
        <v>26091065</v>
      </c>
      <c r="W106" s="29">
        <f t="shared" si="94"/>
        <v>195039630</v>
      </c>
      <c r="X106" s="29">
        <f t="shared" si="94"/>
        <v>63521033</v>
      </c>
      <c r="Y106" s="29">
        <f t="shared" si="94"/>
        <v>1404000</v>
      </c>
      <c r="Z106" s="29">
        <f>+Z107+Z108</f>
        <v>0</v>
      </c>
      <c r="AA106" s="29">
        <f t="shared" si="94"/>
        <v>0</v>
      </c>
      <c r="AB106" s="29">
        <f t="shared" si="94"/>
        <v>0</v>
      </c>
      <c r="AC106" s="29">
        <f t="shared" si="94"/>
        <v>0</v>
      </c>
      <c r="AD106" s="29">
        <f t="shared" si="94"/>
        <v>0</v>
      </c>
      <c r="AE106" s="29">
        <f t="shared" si="94"/>
        <v>0</v>
      </c>
      <c r="AF106" s="29">
        <f t="shared" si="94"/>
        <v>0</v>
      </c>
      <c r="AG106" s="29">
        <f t="shared" si="94"/>
        <v>286055728</v>
      </c>
      <c r="AH106" s="29">
        <f t="shared" si="94"/>
        <v>0</v>
      </c>
      <c r="AI106" s="29">
        <f t="shared" si="94"/>
        <v>26091065</v>
      </c>
      <c r="AJ106" s="29">
        <f t="shared" si="94"/>
        <v>195039630</v>
      </c>
      <c r="AK106" s="29">
        <f t="shared" si="94"/>
        <v>56093440</v>
      </c>
      <c r="AL106" s="29">
        <f t="shared" si="94"/>
        <v>8831593</v>
      </c>
      <c r="AM106" s="29">
        <f t="shared" si="94"/>
        <v>0</v>
      </c>
      <c r="AN106" s="29">
        <f t="shared" si="94"/>
        <v>0</v>
      </c>
      <c r="AO106" s="29">
        <f t="shared" si="94"/>
        <v>0</v>
      </c>
      <c r="AP106" s="29">
        <f>+AP107+AP108</f>
        <v>0</v>
      </c>
      <c r="AQ106" s="29">
        <f>+AQ107+AQ108</f>
        <v>0</v>
      </c>
      <c r="AR106" s="29">
        <f>+AR107+AR108</f>
        <v>0</v>
      </c>
      <c r="AS106" s="29">
        <f>+AS107+AS108</f>
        <v>0</v>
      </c>
      <c r="AT106" s="29">
        <f>+AT107+AT108</f>
        <v>286055728</v>
      </c>
      <c r="AU106" s="29">
        <f t="shared" si="94"/>
        <v>0</v>
      </c>
      <c r="AV106" s="29">
        <f t="shared" si="94"/>
        <v>26091065</v>
      </c>
      <c r="AW106" s="29">
        <f t="shared" si="94"/>
        <v>195039630</v>
      </c>
      <c r="AX106" s="29">
        <f t="shared" si="94"/>
        <v>56093440</v>
      </c>
      <c r="AY106" s="29">
        <f>+AY107+AY108</f>
        <v>8831593</v>
      </c>
      <c r="AZ106" s="29">
        <f>+AZ107+AZ108</f>
        <v>0</v>
      </c>
      <c r="BA106" s="29">
        <f t="shared" si="94"/>
        <v>0</v>
      </c>
      <c r="BB106" s="29">
        <f t="shared" si="94"/>
        <v>0</v>
      </c>
      <c r="BC106" s="29">
        <f t="shared" si="94"/>
        <v>0</v>
      </c>
      <c r="BD106" s="29">
        <f t="shared" si="94"/>
        <v>0</v>
      </c>
      <c r="BE106" s="29">
        <f t="shared" si="94"/>
        <v>0</v>
      </c>
      <c r="BF106" s="29">
        <f t="shared" si="94"/>
        <v>0</v>
      </c>
      <c r="BG106" s="29">
        <f t="shared" si="94"/>
        <v>286055728</v>
      </c>
      <c r="BH106" s="24">
        <f t="shared" si="61"/>
        <v>0</v>
      </c>
    </row>
    <row r="107" spans="1:60" ht="21" customHeight="1" x14ac:dyDescent="0.2">
      <c r="A107" s="160" t="s">
        <v>269</v>
      </c>
      <c r="B107" s="137">
        <v>10</v>
      </c>
      <c r="C107" s="136" t="s">
        <v>270</v>
      </c>
      <c r="D107" s="36">
        <v>305000000</v>
      </c>
      <c r="E107" s="36">
        <v>0</v>
      </c>
      <c r="F107" s="36">
        <v>20493162</v>
      </c>
      <c r="G107" s="38">
        <f>SUM(D107:E107)-F107</f>
        <v>284506838</v>
      </c>
      <c r="H107" s="38">
        <v>45423175</v>
      </c>
      <c r="I107" s="38">
        <v>2919700</v>
      </c>
      <c r="J107" s="38">
        <v>228736370</v>
      </c>
      <c r="K107" s="38">
        <v>7427593</v>
      </c>
      <c r="L107" s="38">
        <v>0</v>
      </c>
      <c r="M107" s="36">
        <v>0</v>
      </c>
      <c r="N107" s="38">
        <v>0</v>
      </c>
      <c r="O107" s="38">
        <v>0</v>
      </c>
      <c r="P107" s="38">
        <v>0</v>
      </c>
      <c r="Q107" s="38">
        <v>0</v>
      </c>
      <c r="R107" s="38">
        <v>0</v>
      </c>
      <c r="S107" s="38">
        <v>0</v>
      </c>
      <c r="T107" s="38">
        <f>SUM(H107:S107)</f>
        <v>284506838</v>
      </c>
      <c r="U107" s="38">
        <v>0</v>
      </c>
      <c r="V107" s="38">
        <v>25946175</v>
      </c>
      <c r="W107" s="38">
        <v>195039630</v>
      </c>
      <c r="X107" s="38">
        <v>63521033</v>
      </c>
      <c r="Y107" s="38">
        <v>0</v>
      </c>
      <c r="Z107" s="36">
        <v>0</v>
      </c>
      <c r="AA107" s="38">
        <v>0</v>
      </c>
      <c r="AB107" s="38">
        <v>0</v>
      </c>
      <c r="AC107" s="38">
        <v>0</v>
      </c>
      <c r="AD107" s="38">
        <v>0</v>
      </c>
      <c r="AE107" s="38">
        <v>0</v>
      </c>
      <c r="AF107" s="38">
        <v>0</v>
      </c>
      <c r="AG107" s="38">
        <f>SUM(U107:AF107)</f>
        <v>284506838</v>
      </c>
      <c r="AH107" s="38">
        <v>0</v>
      </c>
      <c r="AI107" s="38">
        <v>25946175</v>
      </c>
      <c r="AJ107" s="38">
        <v>195039630</v>
      </c>
      <c r="AK107" s="38">
        <v>56093440</v>
      </c>
      <c r="AL107" s="38">
        <v>7427593</v>
      </c>
      <c r="AM107" s="38">
        <v>0</v>
      </c>
      <c r="AN107" s="38">
        <v>0</v>
      </c>
      <c r="AO107" s="38">
        <v>0</v>
      </c>
      <c r="AP107" s="38">
        <v>0</v>
      </c>
      <c r="AQ107" s="38">
        <v>0</v>
      </c>
      <c r="AR107" s="38">
        <v>0</v>
      </c>
      <c r="AS107" s="38">
        <v>0</v>
      </c>
      <c r="AT107" s="38">
        <f>SUM(AH107:AS107)</f>
        <v>284506838</v>
      </c>
      <c r="AU107" s="38">
        <v>0</v>
      </c>
      <c r="AV107" s="38">
        <v>25946175</v>
      </c>
      <c r="AW107" s="38">
        <v>195039630</v>
      </c>
      <c r="AX107" s="38">
        <v>56093440</v>
      </c>
      <c r="AY107" s="38">
        <v>7427593</v>
      </c>
      <c r="AZ107" s="36">
        <v>0</v>
      </c>
      <c r="BA107" s="38">
        <v>0</v>
      </c>
      <c r="BB107" s="38">
        <v>0</v>
      </c>
      <c r="BC107" s="38">
        <v>0</v>
      </c>
      <c r="BD107" s="38">
        <v>0</v>
      </c>
      <c r="BE107" s="38">
        <v>0</v>
      </c>
      <c r="BF107" s="38">
        <v>0</v>
      </c>
      <c r="BG107" s="38">
        <f>SUM(AU107:BF107)</f>
        <v>284506838</v>
      </c>
      <c r="BH107" s="24">
        <f t="shared" si="61"/>
        <v>0</v>
      </c>
    </row>
    <row r="108" spans="1:60" ht="21" customHeight="1" x14ac:dyDescent="0.2">
      <c r="A108" s="165" t="s">
        <v>271</v>
      </c>
      <c r="B108" s="166">
        <v>10</v>
      </c>
      <c r="C108" s="167" t="s">
        <v>272</v>
      </c>
      <c r="D108" s="147">
        <v>10000000</v>
      </c>
      <c r="E108" s="36">
        <v>0</v>
      </c>
      <c r="F108" s="36">
        <v>8451110</v>
      </c>
      <c r="G108" s="147">
        <f>SUM(D108:E108)-F108</f>
        <v>1548890</v>
      </c>
      <c r="H108" s="38">
        <v>0</v>
      </c>
      <c r="I108" s="38">
        <v>144890</v>
      </c>
      <c r="J108" s="147">
        <v>0</v>
      </c>
      <c r="K108" s="38">
        <v>1404000</v>
      </c>
      <c r="L108" s="38">
        <v>0</v>
      </c>
      <c r="M108" s="36">
        <v>0</v>
      </c>
      <c r="N108" s="38">
        <v>0</v>
      </c>
      <c r="O108" s="38">
        <v>0</v>
      </c>
      <c r="P108" s="38">
        <v>0</v>
      </c>
      <c r="Q108" s="38">
        <v>0</v>
      </c>
      <c r="R108" s="38">
        <v>0</v>
      </c>
      <c r="S108" s="38">
        <v>0</v>
      </c>
      <c r="T108" s="147">
        <f>SUM(H108:S108)</f>
        <v>1548890</v>
      </c>
      <c r="U108" s="38">
        <v>0</v>
      </c>
      <c r="V108" s="38">
        <v>144890</v>
      </c>
      <c r="W108" s="147">
        <v>0</v>
      </c>
      <c r="X108" s="38">
        <v>0</v>
      </c>
      <c r="Y108" s="38">
        <v>1404000</v>
      </c>
      <c r="Z108" s="36">
        <v>0</v>
      </c>
      <c r="AA108" s="38">
        <v>0</v>
      </c>
      <c r="AB108" s="38">
        <v>0</v>
      </c>
      <c r="AC108" s="38">
        <v>0</v>
      </c>
      <c r="AD108" s="38">
        <v>0</v>
      </c>
      <c r="AE108" s="38">
        <v>0</v>
      </c>
      <c r="AF108" s="38">
        <v>0</v>
      </c>
      <c r="AG108" s="147">
        <f>SUM(U108:AF108)</f>
        <v>1548890</v>
      </c>
      <c r="AH108" s="38">
        <v>0</v>
      </c>
      <c r="AI108" s="147">
        <v>144890</v>
      </c>
      <c r="AJ108" s="147">
        <v>0</v>
      </c>
      <c r="AK108" s="38">
        <v>0</v>
      </c>
      <c r="AL108" s="38">
        <v>1404000</v>
      </c>
      <c r="AM108" s="38">
        <v>0</v>
      </c>
      <c r="AN108" s="38">
        <v>0</v>
      </c>
      <c r="AO108" s="38">
        <v>0</v>
      </c>
      <c r="AP108" s="38">
        <v>0</v>
      </c>
      <c r="AQ108" s="38">
        <v>0</v>
      </c>
      <c r="AR108" s="38">
        <v>0</v>
      </c>
      <c r="AS108" s="38">
        <v>0</v>
      </c>
      <c r="AT108" s="38">
        <f>SUM(AH108:AS108)</f>
        <v>1548890</v>
      </c>
      <c r="AU108" s="38">
        <v>0</v>
      </c>
      <c r="AV108" s="38">
        <v>144890</v>
      </c>
      <c r="AW108" s="147">
        <v>0</v>
      </c>
      <c r="AX108" s="38">
        <v>0</v>
      </c>
      <c r="AY108" s="38">
        <v>1404000</v>
      </c>
      <c r="AZ108" s="36">
        <v>0</v>
      </c>
      <c r="BA108" s="38">
        <v>0</v>
      </c>
      <c r="BB108" s="38">
        <v>0</v>
      </c>
      <c r="BC108" s="38">
        <v>0</v>
      </c>
      <c r="BD108" s="38">
        <v>0</v>
      </c>
      <c r="BE108" s="38">
        <v>0</v>
      </c>
      <c r="BF108" s="38">
        <v>0</v>
      </c>
      <c r="BG108" s="73">
        <f>SUM(AU108:BF108)</f>
        <v>1548890</v>
      </c>
      <c r="BH108" s="24">
        <f t="shared" si="61"/>
        <v>0</v>
      </c>
    </row>
    <row r="109" spans="1:60" ht="21" customHeight="1" x14ac:dyDescent="0.2">
      <c r="A109" s="88" t="s">
        <v>273</v>
      </c>
      <c r="B109" s="89"/>
      <c r="C109" s="88" t="s">
        <v>274</v>
      </c>
      <c r="D109" s="113">
        <f>+D110</f>
        <v>826000000</v>
      </c>
      <c r="E109" s="88">
        <f t="shared" ref="E109:BE109" si="95">+E110</f>
        <v>0</v>
      </c>
      <c r="F109" s="88">
        <f t="shared" si="95"/>
        <v>0</v>
      </c>
      <c r="G109" s="88">
        <f>+G110</f>
        <v>826000000</v>
      </c>
      <c r="H109" s="88">
        <f t="shared" si="95"/>
        <v>0</v>
      </c>
      <c r="I109" s="88">
        <f t="shared" si="95"/>
        <v>0</v>
      </c>
      <c r="J109" s="88">
        <f t="shared" si="95"/>
        <v>0</v>
      </c>
      <c r="K109" s="88">
        <f t="shared" si="95"/>
        <v>0</v>
      </c>
      <c r="L109" s="88">
        <f t="shared" si="95"/>
        <v>0</v>
      </c>
      <c r="M109" s="88">
        <f t="shared" si="95"/>
        <v>0</v>
      </c>
      <c r="N109" s="88">
        <f t="shared" si="95"/>
        <v>0</v>
      </c>
      <c r="O109" s="88">
        <f t="shared" si="95"/>
        <v>0</v>
      </c>
      <c r="P109" s="88">
        <f t="shared" si="95"/>
        <v>0</v>
      </c>
      <c r="Q109" s="88">
        <f t="shared" si="95"/>
        <v>0</v>
      </c>
      <c r="R109" s="88">
        <f t="shared" si="95"/>
        <v>0</v>
      </c>
      <c r="S109" s="88">
        <f>+S110</f>
        <v>0</v>
      </c>
      <c r="T109" s="88">
        <f>+T110</f>
        <v>0</v>
      </c>
      <c r="U109" s="88">
        <f t="shared" si="95"/>
        <v>0</v>
      </c>
      <c r="V109" s="88">
        <f t="shared" si="95"/>
        <v>0</v>
      </c>
      <c r="W109" s="88">
        <f t="shared" si="95"/>
        <v>0</v>
      </c>
      <c r="X109" s="88">
        <f>+X110</f>
        <v>0</v>
      </c>
      <c r="Y109" s="88">
        <f t="shared" si="95"/>
        <v>0</v>
      </c>
      <c r="Z109" s="88">
        <f t="shared" si="95"/>
        <v>0</v>
      </c>
      <c r="AA109" s="88">
        <f t="shared" si="95"/>
        <v>0</v>
      </c>
      <c r="AB109" s="88">
        <f t="shared" si="95"/>
        <v>0</v>
      </c>
      <c r="AC109" s="88">
        <f t="shared" si="95"/>
        <v>0</v>
      </c>
      <c r="AD109" s="88">
        <f t="shared" si="95"/>
        <v>0</v>
      </c>
      <c r="AE109" s="88">
        <f t="shared" si="95"/>
        <v>0</v>
      </c>
      <c r="AF109" s="88">
        <f>+AF110</f>
        <v>0</v>
      </c>
      <c r="AG109" s="88">
        <f>+AG110</f>
        <v>0</v>
      </c>
      <c r="AH109" s="88">
        <f t="shared" si="95"/>
        <v>0</v>
      </c>
      <c r="AI109" s="88">
        <f t="shared" si="95"/>
        <v>0</v>
      </c>
      <c r="AJ109" s="88">
        <f t="shared" si="95"/>
        <v>0</v>
      </c>
      <c r="AK109" s="88">
        <f t="shared" si="95"/>
        <v>0</v>
      </c>
      <c r="AL109" s="88">
        <f t="shared" si="95"/>
        <v>0</v>
      </c>
      <c r="AM109" s="88">
        <f t="shared" si="95"/>
        <v>0</v>
      </c>
      <c r="AN109" s="88">
        <f t="shared" si="95"/>
        <v>0</v>
      </c>
      <c r="AO109" s="88">
        <f t="shared" si="95"/>
        <v>0</v>
      </c>
      <c r="AP109" s="88">
        <f t="shared" si="95"/>
        <v>0</v>
      </c>
      <c r="AQ109" s="88">
        <f t="shared" si="95"/>
        <v>0</v>
      </c>
      <c r="AR109" s="88">
        <f t="shared" si="95"/>
        <v>0</v>
      </c>
      <c r="AS109" s="88">
        <f t="shared" si="95"/>
        <v>0</v>
      </c>
      <c r="AT109" s="88">
        <f>+AT110</f>
        <v>0</v>
      </c>
      <c r="AU109" s="88">
        <f t="shared" si="95"/>
        <v>0</v>
      </c>
      <c r="AV109" s="88">
        <f t="shared" si="95"/>
        <v>0</v>
      </c>
      <c r="AW109" s="113">
        <f t="shared" si="95"/>
        <v>0</v>
      </c>
      <c r="AX109" s="88">
        <f t="shared" si="95"/>
        <v>0</v>
      </c>
      <c r="AY109" s="88">
        <f>+AY110</f>
        <v>0</v>
      </c>
      <c r="AZ109" s="88">
        <f t="shared" si="95"/>
        <v>0</v>
      </c>
      <c r="BA109" s="88">
        <f t="shared" si="95"/>
        <v>0</v>
      </c>
      <c r="BB109" s="88">
        <f t="shared" si="95"/>
        <v>0</v>
      </c>
      <c r="BC109" s="88">
        <f t="shared" si="95"/>
        <v>0</v>
      </c>
      <c r="BD109" s="88">
        <f t="shared" si="95"/>
        <v>0</v>
      </c>
      <c r="BE109" s="88">
        <f t="shared" si="95"/>
        <v>0</v>
      </c>
      <c r="BF109" s="88">
        <f>+BF110</f>
        <v>0</v>
      </c>
      <c r="BG109" s="88">
        <f>+BG110</f>
        <v>0</v>
      </c>
      <c r="BH109" s="24">
        <f t="shared" si="61"/>
        <v>0</v>
      </c>
    </row>
    <row r="110" spans="1:60" ht="21" customHeight="1" x14ac:dyDescent="0.2">
      <c r="A110" s="163" t="s">
        <v>275</v>
      </c>
      <c r="B110" s="162">
        <v>11</v>
      </c>
      <c r="C110" s="36" t="s">
        <v>276</v>
      </c>
      <c r="D110" s="36">
        <v>826000000</v>
      </c>
      <c r="E110" s="36">
        <v>0</v>
      </c>
      <c r="F110" s="36">
        <v>0</v>
      </c>
      <c r="G110" s="38">
        <f>SUM(D110:E110)-F110</f>
        <v>826000000</v>
      </c>
      <c r="H110" s="168"/>
      <c r="I110" s="38">
        <v>0</v>
      </c>
      <c r="J110" s="38">
        <v>0</v>
      </c>
      <c r="K110" s="38">
        <v>0</v>
      </c>
      <c r="L110" s="38">
        <v>0</v>
      </c>
      <c r="M110" s="36">
        <v>0</v>
      </c>
      <c r="N110" s="38">
        <v>0</v>
      </c>
      <c r="O110" s="38">
        <v>0</v>
      </c>
      <c r="P110" s="38">
        <v>0</v>
      </c>
      <c r="Q110" s="38">
        <v>0</v>
      </c>
      <c r="R110" s="38">
        <v>0</v>
      </c>
      <c r="S110" s="38">
        <v>0</v>
      </c>
      <c r="T110" s="38">
        <f>SUM(H110:S110)</f>
        <v>0</v>
      </c>
      <c r="U110" s="38">
        <v>0</v>
      </c>
      <c r="V110" s="38">
        <v>0</v>
      </c>
      <c r="W110" s="38">
        <v>0</v>
      </c>
      <c r="X110" s="38">
        <v>0</v>
      </c>
      <c r="Y110" s="38">
        <v>0</v>
      </c>
      <c r="Z110" s="36">
        <v>0</v>
      </c>
      <c r="AA110" s="38">
        <v>0</v>
      </c>
      <c r="AB110" s="38">
        <v>0</v>
      </c>
      <c r="AC110" s="38">
        <v>0</v>
      </c>
      <c r="AD110" s="38">
        <v>0</v>
      </c>
      <c r="AE110" s="38">
        <v>0</v>
      </c>
      <c r="AF110" s="38">
        <v>0</v>
      </c>
      <c r="AG110" s="38">
        <f>SUM(U110:AF110)</f>
        <v>0</v>
      </c>
      <c r="AH110" s="38">
        <v>0</v>
      </c>
      <c r="AI110" s="38">
        <v>0</v>
      </c>
      <c r="AJ110" s="38">
        <v>0</v>
      </c>
      <c r="AK110" s="38">
        <v>0</v>
      </c>
      <c r="AL110" s="38">
        <v>0</v>
      </c>
      <c r="AM110" s="38">
        <v>0</v>
      </c>
      <c r="AN110" s="38">
        <v>0</v>
      </c>
      <c r="AO110" s="38">
        <v>0</v>
      </c>
      <c r="AP110" s="38">
        <v>0</v>
      </c>
      <c r="AQ110" s="38">
        <v>0</v>
      </c>
      <c r="AR110" s="38">
        <v>0</v>
      </c>
      <c r="AS110" s="38">
        <v>0</v>
      </c>
      <c r="AT110" s="38">
        <f>SUM(AH110:AS110)</f>
        <v>0</v>
      </c>
      <c r="AU110" s="38">
        <v>0</v>
      </c>
      <c r="AV110" s="38">
        <v>0</v>
      </c>
      <c r="AW110" s="38">
        <v>0</v>
      </c>
      <c r="AX110" s="38">
        <v>0</v>
      </c>
      <c r="AY110" s="38">
        <v>0</v>
      </c>
      <c r="AZ110" s="36">
        <v>0</v>
      </c>
      <c r="BA110" s="38">
        <v>0</v>
      </c>
      <c r="BB110" s="38">
        <v>0</v>
      </c>
      <c r="BC110" s="38">
        <v>0</v>
      </c>
      <c r="BD110" s="38">
        <v>0</v>
      </c>
      <c r="BE110" s="38">
        <v>0</v>
      </c>
      <c r="BF110" s="38">
        <v>0</v>
      </c>
      <c r="BG110" s="136">
        <f>SUM(AU110:BF110)</f>
        <v>0</v>
      </c>
      <c r="BH110" s="24">
        <f t="shared" si="61"/>
        <v>0</v>
      </c>
    </row>
    <row r="111" spans="1:60" ht="21" customHeight="1" x14ac:dyDescent="0.2">
      <c r="A111" s="88" t="s">
        <v>277</v>
      </c>
      <c r="B111" s="89"/>
      <c r="C111" s="88" t="s">
        <v>278</v>
      </c>
      <c r="D111" s="88">
        <f>+D112</f>
        <v>21000000</v>
      </c>
      <c r="E111" s="88">
        <f t="shared" ref="E111:BF111" si="96">+E112</f>
        <v>0</v>
      </c>
      <c r="F111" s="88">
        <f t="shared" si="96"/>
        <v>0</v>
      </c>
      <c r="G111" s="88">
        <f>+G112</f>
        <v>21000000</v>
      </c>
      <c r="H111" s="88">
        <f t="shared" si="96"/>
        <v>0</v>
      </c>
      <c r="I111" s="88">
        <f t="shared" si="96"/>
        <v>0</v>
      </c>
      <c r="J111" s="88">
        <f t="shared" si="96"/>
        <v>0</v>
      </c>
      <c r="K111" s="88">
        <f t="shared" si="96"/>
        <v>0</v>
      </c>
      <c r="L111" s="88">
        <f t="shared" si="96"/>
        <v>0</v>
      </c>
      <c r="M111" s="88">
        <f t="shared" si="96"/>
        <v>0</v>
      </c>
      <c r="N111" s="88">
        <f t="shared" si="96"/>
        <v>0</v>
      </c>
      <c r="O111" s="88">
        <f t="shared" si="96"/>
        <v>0</v>
      </c>
      <c r="P111" s="88">
        <f t="shared" si="96"/>
        <v>0</v>
      </c>
      <c r="Q111" s="88">
        <f t="shared" si="96"/>
        <v>0</v>
      </c>
      <c r="R111" s="88">
        <f t="shared" si="96"/>
        <v>0</v>
      </c>
      <c r="S111" s="88">
        <f t="shared" si="96"/>
        <v>0</v>
      </c>
      <c r="T111" s="88">
        <f t="shared" si="96"/>
        <v>0</v>
      </c>
      <c r="U111" s="88">
        <f t="shared" si="96"/>
        <v>0</v>
      </c>
      <c r="V111" s="88">
        <f t="shared" si="96"/>
        <v>0</v>
      </c>
      <c r="W111" s="88">
        <f t="shared" si="96"/>
        <v>0</v>
      </c>
      <c r="X111" s="88">
        <f t="shared" si="96"/>
        <v>0</v>
      </c>
      <c r="Y111" s="88">
        <f t="shared" si="96"/>
        <v>0</v>
      </c>
      <c r="Z111" s="88">
        <f t="shared" si="96"/>
        <v>0</v>
      </c>
      <c r="AA111" s="88">
        <f t="shared" si="96"/>
        <v>0</v>
      </c>
      <c r="AB111" s="88">
        <f t="shared" si="96"/>
        <v>0</v>
      </c>
      <c r="AC111" s="88">
        <f t="shared" si="96"/>
        <v>0</v>
      </c>
      <c r="AD111" s="88">
        <f t="shared" si="96"/>
        <v>0</v>
      </c>
      <c r="AE111" s="88">
        <f t="shared" si="96"/>
        <v>0</v>
      </c>
      <c r="AF111" s="88">
        <f t="shared" si="96"/>
        <v>0</v>
      </c>
      <c r="AG111" s="88">
        <f t="shared" si="96"/>
        <v>0</v>
      </c>
      <c r="AH111" s="88">
        <f t="shared" si="96"/>
        <v>0</v>
      </c>
      <c r="AI111" s="88">
        <f t="shared" si="96"/>
        <v>0</v>
      </c>
      <c r="AJ111" s="88">
        <f t="shared" si="96"/>
        <v>0</v>
      </c>
      <c r="AK111" s="88">
        <f t="shared" si="96"/>
        <v>0</v>
      </c>
      <c r="AL111" s="88">
        <f t="shared" si="96"/>
        <v>0</v>
      </c>
      <c r="AM111" s="88">
        <f t="shared" si="96"/>
        <v>0</v>
      </c>
      <c r="AN111" s="88">
        <f t="shared" si="96"/>
        <v>0</v>
      </c>
      <c r="AO111" s="88">
        <f t="shared" si="96"/>
        <v>0</v>
      </c>
      <c r="AP111" s="88">
        <f t="shared" si="96"/>
        <v>0</v>
      </c>
      <c r="AQ111" s="88">
        <f t="shared" si="96"/>
        <v>0</v>
      </c>
      <c r="AR111" s="88">
        <f t="shared" si="96"/>
        <v>0</v>
      </c>
      <c r="AS111" s="88">
        <f t="shared" si="96"/>
        <v>0</v>
      </c>
      <c r="AT111" s="88">
        <f>+AT112</f>
        <v>0</v>
      </c>
      <c r="AU111" s="88">
        <f t="shared" si="96"/>
        <v>0</v>
      </c>
      <c r="AV111" s="88">
        <f t="shared" si="96"/>
        <v>0</v>
      </c>
      <c r="AW111" s="88">
        <f t="shared" si="96"/>
        <v>0</v>
      </c>
      <c r="AX111" s="88">
        <f t="shared" si="96"/>
        <v>0</v>
      </c>
      <c r="AY111" s="88">
        <f>+AY112</f>
        <v>0</v>
      </c>
      <c r="AZ111" s="88">
        <f t="shared" si="96"/>
        <v>0</v>
      </c>
      <c r="BA111" s="88">
        <f t="shared" si="96"/>
        <v>0</v>
      </c>
      <c r="BB111" s="88">
        <f t="shared" si="96"/>
        <v>0</v>
      </c>
      <c r="BC111" s="88">
        <f t="shared" si="96"/>
        <v>0</v>
      </c>
      <c r="BD111" s="88">
        <f t="shared" si="96"/>
        <v>0</v>
      </c>
      <c r="BE111" s="88">
        <f t="shared" si="96"/>
        <v>0</v>
      </c>
      <c r="BF111" s="88">
        <f t="shared" si="96"/>
        <v>0</v>
      </c>
      <c r="BG111" s="88">
        <f>+BG112</f>
        <v>0</v>
      </c>
      <c r="BH111" s="24">
        <f t="shared" si="61"/>
        <v>0</v>
      </c>
    </row>
    <row r="112" spans="1:60" ht="21" customHeight="1" x14ac:dyDescent="0.2">
      <c r="A112" s="165" t="s">
        <v>279</v>
      </c>
      <c r="B112" s="162">
        <v>10</v>
      </c>
      <c r="C112" s="136" t="s">
        <v>280</v>
      </c>
      <c r="D112" s="136">
        <v>21000000</v>
      </c>
      <c r="E112" s="36">
        <v>0</v>
      </c>
      <c r="F112" s="36">
        <v>0</v>
      </c>
      <c r="G112" s="38">
        <f>SUM(D112:E112)-F112</f>
        <v>21000000</v>
      </c>
      <c r="H112" s="38">
        <v>0</v>
      </c>
      <c r="I112" s="38">
        <v>0</v>
      </c>
      <c r="J112" s="38">
        <v>0</v>
      </c>
      <c r="K112" s="38">
        <v>0</v>
      </c>
      <c r="L112" s="38">
        <v>0</v>
      </c>
      <c r="M112" s="36">
        <v>0</v>
      </c>
      <c r="N112" s="38">
        <v>0</v>
      </c>
      <c r="O112" s="38">
        <v>0</v>
      </c>
      <c r="P112" s="38">
        <v>0</v>
      </c>
      <c r="Q112" s="38">
        <v>0</v>
      </c>
      <c r="R112" s="38">
        <v>0</v>
      </c>
      <c r="S112" s="38">
        <v>0</v>
      </c>
      <c r="T112" s="38">
        <f>SUM(H112:S112)</f>
        <v>0</v>
      </c>
      <c r="U112" s="38">
        <v>0</v>
      </c>
      <c r="V112" s="38">
        <v>0</v>
      </c>
      <c r="W112" s="38">
        <v>0</v>
      </c>
      <c r="X112" s="38">
        <v>0</v>
      </c>
      <c r="Y112" s="38">
        <v>0</v>
      </c>
      <c r="Z112" s="36">
        <v>0</v>
      </c>
      <c r="AA112" s="38">
        <v>0</v>
      </c>
      <c r="AB112" s="38">
        <v>0</v>
      </c>
      <c r="AC112" s="38">
        <v>0</v>
      </c>
      <c r="AD112" s="38">
        <v>0</v>
      </c>
      <c r="AE112" s="38">
        <v>0</v>
      </c>
      <c r="AF112" s="38">
        <v>0</v>
      </c>
      <c r="AG112" s="38">
        <f>SUM(U112:AF112)</f>
        <v>0</v>
      </c>
      <c r="AH112" s="38">
        <v>0</v>
      </c>
      <c r="AI112" s="38">
        <v>0</v>
      </c>
      <c r="AJ112" s="38">
        <v>0</v>
      </c>
      <c r="AK112" s="38">
        <v>0</v>
      </c>
      <c r="AL112" s="38">
        <v>0</v>
      </c>
      <c r="AM112" s="38">
        <v>0</v>
      </c>
      <c r="AN112" s="38">
        <v>0</v>
      </c>
      <c r="AO112" s="38">
        <v>0</v>
      </c>
      <c r="AP112" s="38">
        <v>0</v>
      </c>
      <c r="AQ112" s="38">
        <v>0</v>
      </c>
      <c r="AR112" s="38">
        <v>0</v>
      </c>
      <c r="AS112" s="38">
        <v>0</v>
      </c>
      <c r="AT112" s="38">
        <f>SUM(AH112:AS112)</f>
        <v>0</v>
      </c>
      <c r="AU112" s="38">
        <v>0</v>
      </c>
      <c r="AV112" s="38">
        <v>0</v>
      </c>
      <c r="AW112" s="38">
        <v>0</v>
      </c>
      <c r="AX112" s="38">
        <v>0</v>
      </c>
      <c r="AY112" s="38">
        <v>0</v>
      </c>
      <c r="AZ112" s="36">
        <v>0</v>
      </c>
      <c r="BA112" s="38">
        <v>0</v>
      </c>
      <c r="BB112" s="38">
        <v>0</v>
      </c>
      <c r="BC112" s="38">
        <v>0</v>
      </c>
      <c r="BD112" s="38">
        <v>0</v>
      </c>
      <c r="BE112" s="38">
        <v>0</v>
      </c>
      <c r="BF112" s="38">
        <v>0</v>
      </c>
      <c r="BG112" s="38">
        <f>SUM(AU112:BF112)</f>
        <v>0</v>
      </c>
      <c r="BH112" s="24">
        <f t="shared" si="61"/>
        <v>0</v>
      </c>
    </row>
    <row r="113" spans="1:67" s="7" customFormat="1" ht="21" customHeight="1" x14ac:dyDescent="0.2">
      <c r="A113" s="152" t="s">
        <v>281</v>
      </c>
      <c r="B113" s="153"/>
      <c r="C113" s="169" t="s">
        <v>282</v>
      </c>
      <c r="D113" s="154">
        <f>SUM(D114:D123)</f>
        <v>196744680851</v>
      </c>
      <c r="E113" s="154">
        <f t="shared" ref="E113:BG113" si="97">SUM(E114:E123)</f>
        <v>0</v>
      </c>
      <c r="F113" s="154">
        <f t="shared" si="97"/>
        <v>0</v>
      </c>
      <c r="G113" s="154">
        <f t="shared" si="97"/>
        <v>196744680851</v>
      </c>
      <c r="H113" s="154">
        <f t="shared" si="97"/>
        <v>124289756664.95999</v>
      </c>
      <c r="I113" s="169">
        <f t="shared" si="97"/>
        <v>54820949956.839996</v>
      </c>
      <c r="J113" s="154">
        <f t="shared" si="97"/>
        <v>6741419031.4200001</v>
      </c>
      <c r="K113" s="154">
        <f t="shared" si="97"/>
        <v>8970294843.9899998</v>
      </c>
      <c r="L113" s="154">
        <f t="shared" si="97"/>
        <v>-2309620454.52</v>
      </c>
      <c r="M113" s="154">
        <f t="shared" si="97"/>
        <v>-6531537646.96</v>
      </c>
      <c r="N113" s="154">
        <f t="shared" si="97"/>
        <v>0</v>
      </c>
      <c r="O113" s="154">
        <f t="shared" si="97"/>
        <v>0</v>
      </c>
      <c r="P113" s="154">
        <f t="shared" si="97"/>
        <v>0</v>
      </c>
      <c r="Q113" s="170">
        <f t="shared" si="97"/>
        <v>0</v>
      </c>
      <c r="R113" s="154">
        <f t="shared" si="97"/>
        <v>0</v>
      </c>
      <c r="S113" s="154">
        <f t="shared" si="97"/>
        <v>0</v>
      </c>
      <c r="T113" s="169">
        <f>SUM(T114:T123)</f>
        <v>185981262395.73004</v>
      </c>
      <c r="U113" s="154">
        <f t="shared" si="97"/>
        <v>106245082720.27</v>
      </c>
      <c r="V113" s="154">
        <f t="shared" si="97"/>
        <v>176722644</v>
      </c>
      <c r="W113" s="154">
        <f t="shared" si="97"/>
        <v>6319634150</v>
      </c>
      <c r="X113" s="154">
        <f t="shared" si="97"/>
        <v>285839488</v>
      </c>
      <c r="Y113" s="154">
        <f t="shared" si="97"/>
        <v>611726614</v>
      </c>
      <c r="Z113" s="154">
        <f t="shared" si="97"/>
        <v>22868557544.990002</v>
      </c>
      <c r="AA113" s="154">
        <f t="shared" si="97"/>
        <v>0</v>
      </c>
      <c r="AB113" s="154">
        <f t="shared" si="97"/>
        <v>0</v>
      </c>
      <c r="AC113" s="170">
        <f t="shared" si="97"/>
        <v>0</v>
      </c>
      <c r="AD113" s="154">
        <f t="shared" si="97"/>
        <v>0</v>
      </c>
      <c r="AE113" s="154">
        <f t="shared" si="97"/>
        <v>0</v>
      </c>
      <c r="AF113" s="154">
        <f t="shared" si="97"/>
        <v>0</v>
      </c>
      <c r="AG113" s="169">
        <f t="shared" si="97"/>
        <v>136507563161.26003</v>
      </c>
      <c r="AH113" s="154">
        <f>SUM(AH114:AH123)</f>
        <v>1352047437</v>
      </c>
      <c r="AI113" s="169">
        <f t="shared" si="97"/>
        <v>9526946950</v>
      </c>
      <c r="AJ113" s="154">
        <f t="shared" si="97"/>
        <v>16741824721.309999</v>
      </c>
      <c r="AK113" s="154">
        <f t="shared" si="97"/>
        <v>13300145404.74</v>
      </c>
      <c r="AL113" s="169">
        <f t="shared" si="97"/>
        <v>18450239538.380001</v>
      </c>
      <c r="AM113" s="169">
        <f t="shared" si="97"/>
        <v>12937018802.43</v>
      </c>
      <c r="AN113" s="169">
        <f t="shared" si="97"/>
        <v>0</v>
      </c>
      <c r="AO113" s="169">
        <f t="shared" si="97"/>
        <v>0</v>
      </c>
      <c r="AP113" s="169">
        <f t="shared" si="97"/>
        <v>0</v>
      </c>
      <c r="AQ113" s="169">
        <f t="shared" si="97"/>
        <v>0</v>
      </c>
      <c r="AR113" s="169">
        <f t="shared" si="97"/>
        <v>0</v>
      </c>
      <c r="AS113" s="169">
        <f t="shared" si="97"/>
        <v>0</v>
      </c>
      <c r="AT113" s="154">
        <f t="shared" si="97"/>
        <v>72308222853.860001</v>
      </c>
      <c r="AU113" s="154">
        <f t="shared" si="97"/>
        <v>1352047437</v>
      </c>
      <c r="AV113" s="154">
        <f t="shared" si="97"/>
        <v>9526946950</v>
      </c>
      <c r="AW113" s="154">
        <f t="shared" si="97"/>
        <v>16741824721.309999</v>
      </c>
      <c r="AX113" s="154">
        <f t="shared" si="97"/>
        <v>13300145404.74</v>
      </c>
      <c r="AY113" s="154">
        <f t="shared" si="97"/>
        <v>18450239538.380001</v>
      </c>
      <c r="AZ113" s="154">
        <f t="shared" si="97"/>
        <v>12937018802.43</v>
      </c>
      <c r="BA113" s="154">
        <f t="shared" si="97"/>
        <v>0</v>
      </c>
      <c r="BB113" s="154">
        <f t="shared" si="97"/>
        <v>0</v>
      </c>
      <c r="BC113" s="154">
        <f t="shared" si="97"/>
        <v>0</v>
      </c>
      <c r="BD113" s="154">
        <f t="shared" si="97"/>
        <v>0</v>
      </c>
      <c r="BE113" s="154">
        <f t="shared" si="97"/>
        <v>0</v>
      </c>
      <c r="BF113" s="154">
        <f t="shared" si="97"/>
        <v>0</v>
      </c>
      <c r="BG113" s="154">
        <f t="shared" si="97"/>
        <v>72308222853.860001</v>
      </c>
      <c r="BH113" s="24">
        <f>AT113-BG113</f>
        <v>0</v>
      </c>
    </row>
    <row r="114" spans="1:67" s="178" customFormat="1" ht="21" customHeight="1" x14ac:dyDescent="0.2">
      <c r="A114" s="171" t="s">
        <v>283</v>
      </c>
      <c r="B114" s="172">
        <v>10</v>
      </c>
      <c r="C114" s="173" t="s">
        <v>284</v>
      </c>
      <c r="D114" s="145">
        <v>2500000000</v>
      </c>
      <c r="E114" s="145">
        <v>0</v>
      </c>
      <c r="F114" s="145">
        <v>0</v>
      </c>
      <c r="G114" s="145">
        <f t="shared" ref="G114:G123" si="98">SUM(D114:E114)-F114</f>
        <v>2500000000</v>
      </c>
      <c r="H114" s="145">
        <v>1884902600</v>
      </c>
      <c r="I114" s="145">
        <v>115509200</v>
      </c>
      <c r="J114" s="145">
        <v>408768666.68000001</v>
      </c>
      <c r="K114" s="145">
        <v>88100000</v>
      </c>
      <c r="L114" s="174">
        <v>-560000</v>
      </c>
      <c r="M114" s="175">
        <v>-7191268</v>
      </c>
      <c r="N114" s="175">
        <v>0</v>
      </c>
      <c r="O114" s="175">
        <v>0</v>
      </c>
      <c r="P114" s="175">
        <v>0</v>
      </c>
      <c r="Q114" s="176">
        <v>0</v>
      </c>
      <c r="R114" s="145">
        <v>0</v>
      </c>
      <c r="S114" s="145">
        <v>0</v>
      </c>
      <c r="T114" s="177">
        <f>SUM(H114:S114)</f>
        <v>2489529198.6799998</v>
      </c>
      <c r="U114" s="145">
        <v>1822754500</v>
      </c>
      <c r="V114" s="145">
        <v>0</v>
      </c>
      <c r="W114" s="145">
        <v>15200</v>
      </c>
      <c r="X114" s="145">
        <v>2429989</v>
      </c>
      <c r="Y114" s="174">
        <v>15465879</v>
      </c>
      <c r="Z114" s="175">
        <v>118752053</v>
      </c>
      <c r="AA114" s="175">
        <v>0</v>
      </c>
      <c r="AB114" s="175">
        <v>0</v>
      </c>
      <c r="AC114" s="176">
        <v>0</v>
      </c>
      <c r="AD114" s="145">
        <v>0</v>
      </c>
      <c r="AE114" s="145">
        <v>0</v>
      </c>
      <c r="AF114" s="145">
        <v>0</v>
      </c>
      <c r="AG114" s="177">
        <f t="shared" ref="AG114:AG123" si="99">SUM(U114:AF114)</f>
        <v>1959417621</v>
      </c>
      <c r="AH114" s="145">
        <v>0</v>
      </c>
      <c r="AI114" s="145">
        <v>86672400.680000007</v>
      </c>
      <c r="AJ114" s="145">
        <v>191308266.33000001</v>
      </c>
      <c r="AK114" s="145">
        <v>199673255.66999999</v>
      </c>
      <c r="AL114" s="145">
        <v>189936656.33000001</v>
      </c>
      <c r="AM114" s="145">
        <v>196123000</v>
      </c>
      <c r="AN114" s="145">
        <v>0</v>
      </c>
      <c r="AO114" s="145">
        <v>0</v>
      </c>
      <c r="AP114" s="145">
        <v>0</v>
      </c>
      <c r="AQ114" s="145">
        <v>0</v>
      </c>
      <c r="AR114" s="145">
        <v>0</v>
      </c>
      <c r="AS114" s="145">
        <v>0</v>
      </c>
      <c r="AT114" s="145">
        <f>SUM(AH114:AS114)</f>
        <v>863713579.00999999</v>
      </c>
      <c r="AU114" s="145">
        <v>0</v>
      </c>
      <c r="AV114" s="145">
        <v>86672400.680000007</v>
      </c>
      <c r="AW114" s="145">
        <v>191308266.33000001</v>
      </c>
      <c r="AX114" s="145">
        <v>199673255.66999999</v>
      </c>
      <c r="AY114" s="145">
        <v>189936656.33000001</v>
      </c>
      <c r="AZ114" s="145">
        <v>196123000</v>
      </c>
      <c r="BA114" s="145">
        <v>0</v>
      </c>
      <c r="BB114" s="145">
        <v>0</v>
      </c>
      <c r="BC114" s="145">
        <v>0</v>
      </c>
      <c r="BD114" s="145">
        <v>0</v>
      </c>
      <c r="BE114" s="145">
        <v>0</v>
      </c>
      <c r="BF114" s="145">
        <v>0</v>
      </c>
      <c r="BG114" s="145">
        <f>SUM(AU114:BF114)</f>
        <v>863713579.00999999</v>
      </c>
      <c r="BH114" s="94">
        <f>AT114-BG114</f>
        <v>0</v>
      </c>
      <c r="BI114" s="5"/>
      <c r="BJ114" s="5"/>
      <c r="BK114" s="5"/>
      <c r="BL114" s="5"/>
      <c r="BM114" s="5"/>
      <c r="BN114" s="5"/>
    </row>
    <row r="115" spans="1:67" ht="21" customHeight="1" x14ac:dyDescent="0.2">
      <c r="A115" s="179" t="s">
        <v>285</v>
      </c>
      <c r="B115" s="132">
        <v>10</v>
      </c>
      <c r="C115" s="180" t="s">
        <v>284</v>
      </c>
      <c r="D115" s="133">
        <v>26628680851</v>
      </c>
      <c r="E115" s="145">
        <v>0</v>
      </c>
      <c r="F115" s="145">
        <v>0</v>
      </c>
      <c r="G115" s="38">
        <f t="shared" si="98"/>
        <v>26628680851</v>
      </c>
      <c r="H115" s="38">
        <v>14655955268.98</v>
      </c>
      <c r="I115" s="38">
        <v>3280645785.0100002</v>
      </c>
      <c r="J115" s="38">
        <v>431005499.02999997</v>
      </c>
      <c r="K115" s="38">
        <v>7681065829.3299999</v>
      </c>
      <c r="L115" s="174">
        <v>183105100.00999999</v>
      </c>
      <c r="M115" s="68">
        <v>-122258333.34</v>
      </c>
      <c r="N115" s="68">
        <v>0</v>
      </c>
      <c r="O115" s="68">
        <v>0</v>
      </c>
      <c r="P115" s="68">
        <v>0</v>
      </c>
      <c r="Q115" s="70">
        <v>0</v>
      </c>
      <c r="R115" s="38">
        <v>0</v>
      </c>
      <c r="S115" s="38">
        <v>0</v>
      </c>
      <c r="T115" s="177">
        <f t="shared" ref="T115:T123" si="100">SUM(H115:S115)</f>
        <v>26109519149.019997</v>
      </c>
      <c r="U115" s="38">
        <v>13755014468.65</v>
      </c>
      <c r="V115" s="38">
        <v>-54600645</v>
      </c>
      <c r="W115" s="38">
        <v>17082142</v>
      </c>
      <c r="X115" s="38">
        <v>23556758</v>
      </c>
      <c r="Y115" s="174">
        <v>9587434</v>
      </c>
      <c r="Z115" s="175">
        <v>2276534461</v>
      </c>
      <c r="AA115" s="68">
        <v>0</v>
      </c>
      <c r="AB115" s="68">
        <v>0</v>
      </c>
      <c r="AC115" s="70">
        <v>0</v>
      </c>
      <c r="AD115" s="38">
        <v>0</v>
      </c>
      <c r="AE115" s="38">
        <v>0</v>
      </c>
      <c r="AF115" s="133">
        <v>0</v>
      </c>
      <c r="AG115" s="66">
        <f t="shared" si="99"/>
        <v>16027174618.65</v>
      </c>
      <c r="AH115" s="38">
        <v>0</v>
      </c>
      <c r="AI115" s="38">
        <v>617665233.35000002</v>
      </c>
      <c r="AJ115" s="38">
        <v>1506532061.99</v>
      </c>
      <c r="AK115" s="38">
        <v>1439483714.6700001</v>
      </c>
      <c r="AL115" s="145">
        <v>1403417587</v>
      </c>
      <c r="AM115" s="145">
        <v>1430800518.3299999</v>
      </c>
      <c r="AN115" s="38">
        <v>0</v>
      </c>
      <c r="AO115" s="38">
        <v>0</v>
      </c>
      <c r="AP115" s="38">
        <v>0</v>
      </c>
      <c r="AQ115" s="38">
        <v>0</v>
      </c>
      <c r="AR115" s="38">
        <v>0</v>
      </c>
      <c r="AS115" s="133">
        <v>0</v>
      </c>
      <c r="AT115" s="133">
        <f t="shared" ref="AT115:AT122" si="101">SUM(AH115:AS115)</f>
        <v>6397899115.3400002</v>
      </c>
      <c r="AU115" s="38">
        <v>0</v>
      </c>
      <c r="AV115" s="38">
        <v>617665233.35000002</v>
      </c>
      <c r="AW115" s="38">
        <v>1506532061.99</v>
      </c>
      <c r="AX115" s="38">
        <v>1439483714.6700001</v>
      </c>
      <c r="AY115" s="145">
        <v>1403417587</v>
      </c>
      <c r="AZ115" s="145">
        <v>1430800518.3299999</v>
      </c>
      <c r="BA115" s="38">
        <v>0</v>
      </c>
      <c r="BB115" s="38">
        <v>0</v>
      </c>
      <c r="BC115" s="38">
        <v>0</v>
      </c>
      <c r="BD115" s="38">
        <v>0</v>
      </c>
      <c r="BE115" s="38">
        <v>0</v>
      </c>
      <c r="BF115" s="133">
        <v>0</v>
      </c>
      <c r="BG115" s="38">
        <f t="shared" ref="BG115:BG123" si="102">SUM(AU115:BF115)</f>
        <v>6397899115.3400002</v>
      </c>
      <c r="BH115" s="24">
        <f t="shared" si="61"/>
        <v>0</v>
      </c>
    </row>
    <row r="116" spans="1:67" ht="21" customHeight="1" x14ac:dyDescent="0.2">
      <c r="A116" s="179" t="s">
        <v>286</v>
      </c>
      <c r="B116" s="132">
        <v>10</v>
      </c>
      <c r="C116" s="180" t="s">
        <v>284</v>
      </c>
      <c r="D116" s="133">
        <v>5754000000</v>
      </c>
      <c r="E116" s="145">
        <v>0</v>
      </c>
      <c r="F116" s="145">
        <v>0</v>
      </c>
      <c r="G116" s="38">
        <f t="shared" si="98"/>
        <v>5754000000</v>
      </c>
      <c r="H116" s="38">
        <v>5361260835</v>
      </c>
      <c r="I116" s="38">
        <v>0</v>
      </c>
      <c r="J116" s="38">
        <v>179891165</v>
      </c>
      <c r="K116" s="38">
        <v>122688599.98999999</v>
      </c>
      <c r="L116" s="174">
        <v>0</v>
      </c>
      <c r="M116" s="68">
        <v>0</v>
      </c>
      <c r="N116" s="68">
        <v>0</v>
      </c>
      <c r="O116" s="68">
        <v>0</v>
      </c>
      <c r="P116" s="68">
        <v>0</v>
      </c>
      <c r="Q116" s="70">
        <v>0</v>
      </c>
      <c r="R116" s="38">
        <v>0</v>
      </c>
      <c r="S116" s="38">
        <v>0</v>
      </c>
      <c r="T116" s="177">
        <f t="shared" si="100"/>
        <v>5663840599.9899998</v>
      </c>
      <c r="U116" s="38">
        <v>5325691262</v>
      </c>
      <c r="V116" s="38">
        <v>6688330</v>
      </c>
      <c r="W116" s="38">
        <v>4671571</v>
      </c>
      <c r="X116" s="38">
        <v>2157894</v>
      </c>
      <c r="Y116" s="174">
        <v>264105</v>
      </c>
      <c r="Z116" s="175">
        <v>23630007</v>
      </c>
      <c r="AA116" s="68">
        <v>0</v>
      </c>
      <c r="AB116" s="68">
        <v>0</v>
      </c>
      <c r="AC116" s="70">
        <v>0</v>
      </c>
      <c r="AD116" s="38">
        <v>0</v>
      </c>
      <c r="AE116" s="38">
        <v>0</v>
      </c>
      <c r="AF116" s="133">
        <v>0</v>
      </c>
      <c r="AG116" s="66">
        <f t="shared" si="99"/>
        <v>5363103169</v>
      </c>
      <c r="AH116" s="38">
        <v>246827</v>
      </c>
      <c r="AI116" s="38">
        <v>203499448.33000001</v>
      </c>
      <c r="AJ116" s="38">
        <v>1648759323</v>
      </c>
      <c r="AK116" s="38">
        <v>452707337</v>
      </c>
      <c r="AL116" s="145">
        <v>447314999</v>
      </c>
      <c r="AM116" s="145">
        <v>565258600</v>
      </c>
      <c r="AN116" s="38">
        <v>0</v>
      </c>
      <c r="AO116" s="38">
        <v>0</v>
      </c>
      <c r="AP116" s="38">
        <v>0</v>
      </c>
      <c r="AQ116" s="38">
        <v>0</v>
      </c>
      <c r="AR116" s="38">
        <v>0</v>
      </c>
      <c r="AS116" s="133">
        <v>0</v>
      </c>
      <c r="AT116" s="133">
        <f t="shared" si="101"/>
        <v>3317786534.3299999</v>
      </c>
      <c r="AU116" s="38">
        <v>246827</v>
      </c>
      <c r="AV116" s="38">
        <v>203499448.33000001</v>
      </c>
      <c r="AW116" s="38">
        <v>1648759323</v>
      </c>
      <c r="AX116" s="38">
        <v>452707337</v>
      </c>
      <c r="AY116" s="145">
        <v>447314999</v>
      </c>
      <c r="AZ116" s="145">
        <v>565258600</v>
      </c>
      <c r="BA116" s="38">
        <v>0</v>
      </c>
      <c r="BB116" s="38">
        <v>0</v>
      </c>
      <c r="BC116" s="38">
        <v>0</v>
      </c>
      <c r="BD116" s="38">
        <v>0</v>
      </c>
      <c r="BE116" s="38">
        <v>0</v>
      </c>
      <c r="BF116" s="133">
        <v>0</v>
      </c>
      <c r="BG116" s="38">
        <f t="shared" si="102"/>
        <v>3317786534.3299999</v>
      </c>
      <c r="BH116" s="24">
        <f t="shared" si="61"/>
        <v>0</v>
      </c>
    </row>
    <row r="117" spans="1:67" ht="21" customHeight="1" x14ac:dyDescent="0.2">
      <c r="A117" s="179" t="s">
        <v>287</v>
      </c>
      <c r="B117" s="132">
        <v>10</v>
      </c>
      <c r="C117" s="180" t="s">
        <v>284</v>
      </c>
      <c r="D117" s="133">
        <v>3350000000</v>
      </c>
      <c r="E117" s="145">
        <v>0</v>
      </c>
      <c r="F117" s="145">
        <v>0</v>
      </c>
      <c r="G117" s="38">
        <f t="shared" si="98"/>
        <v>3350000000</v>
      </c>
      <c r="H117" s="38">
        <v>2529292000</v>
      </c>
      <c r="I117" s="38">
        <v>15000000</v>
      </c>
      <c r="J117" s="38">
        <v>672880000</v>
      </c>
      <c r="K117" s="38">
        <v>130328000</v>
      </c>
      <c r="L117" s="174">
        <v>0</v>
      </c>
      <c r="M117" s="68">
        <v>-299736000</v>
      </c>
      <c r="N117" s="68">
        <v>0</v>
      </c>
      <c r="O117" s="68">
        <v>0</v>
      </c>
      <c r="P117" s="68">
        <v>0</v>
      </c>
      <c r="Q117" s="70">
        <v>0</v>
      </c>
      <c r="R117" s="38">
        <v>0</v>
      </c>
      <c r="S117" s="133">
        <v>0</v>
      </c>
      <c r="T117" s="177">
        <f t="shared" si="100"/>
        <v>3047764000</v>
      </c>
      <c r="U117" s="38">
        <v>2529292000</v>
      </c>
      <c r="V117" s="38">
        <v>0</v>
      </c>
      <c r="W117" s="38">
        <v>0</v>
      </c>
      <c r="X117" s="38">
        <v>0</v>
      </c>
      <c r="Y117" s="174">
        <v>0</v>
      </c>
      <c r="Z117" s="175">
        <v>29998754</v>
      </c>
      <c r="AA117" s="68">
        <v>0</v>
      </c>
      <c r="AB117" s="68">
        <v>0</v>
      </c>
      <c r="AC117" s="70">
        <v>0</v>
      </c>
      <c r="AD117" s="38">
        <v>0</v>
      </c>
      <c r="AE117" s="38">
        <v>0</v>
      </c>
      <c r="AF117" s="133">
        <v>0</v>
      </c>
      <c r="AG117" s="66">
        <f t="shared" si="99"/>
        <v>2559290754</v>
      </c>
      <c r="AH117" s="38">
        <v>0</v>
      </c>
      <c r="AI117" s="38">
        <v>96989468.670000002</v>
      </c>
      <c r="AJ117" s="38">
        <v>279102800</v>
      </c>
      <c r="AK117" s="38">
        <v>282140000</v>
      </c>
      <c r="AL117" s="145">
        <v>276040000</v>
      </c>
      <c r="AM117" s="145">
        <v>278019274</v>
      </c>
      <c r="AN117" s="38">
        <v>0</v>
      </c>
      <c r="AO117" s="38">
        <v>0</v>
      </c>
      <c r="AP117" s="38">
        <v>0</v>
      </c>
      <c r="AQ117" s="38">
        <v>0</v>
      </c>
      <c r="AR117" s="38">
        <v>0</v>
      </c>
      <c r="AS117" s="133">
        <v>0</v>
      </c>
      <c r="AT117" s="133">
        <f t="shared" si="101"/>
        <v>1212291542.6700001</v>
      </c>
      <c r="AU117" s="38">
        <v>0</v>
      </c>
      <c r="AV117" s="38">
        <v>96989468.670000002</v>
      </c>
      <c r="AW117" s="38">
        <v>279102800</v>
      </c>
      <c r="AX117" s="38">
        <v>282140000</v>
      </c>
      <c r="AY117" s="145">
        <v>276040000</v>
      </c>
      <c r="AZ117" s="145">
        <v>278019274</v>
      </c>
      <c r="BA117" s="38">
        <v>0</v>
      </c>
      <c r="BB117" s="38">
        <v>0</v>
      </c>
      <c r="BC117" s="38">
        <v>0</v>
      </c>
      <c r="BD117" s="38">
        <v>0</v>
      </c>
      <c r="BE117" s="38">
        <v>0</v>
      </c>
      <c r="BF117" s="133">
        <v>0</v>
      </c>
      <c r="BG117" s="38">
        <f t="shared" si="102"/>
        <v>1212291542.6700001</v>
      </c>
      <c r="BH117" s="24">
        <f t="shared" si="61"/>
        <v>0</v>
      </c>
    </row>
    <row r="118" spans="1:67" ht="21" customHeight="1" x14ac:dyDescent="0.2">
      <c r="A118" s="179" t="s">
        <v>288</v>
      </c>
      <c r="B118" s="132">
        <v>10</v>
      </c>
      <c r="C118" s="180" t="s">
        <v>284</v>
      </c>
      <c r="D118" s="133">
        <v>11550000000</v>
      </c>
      <c r="E118" s="145">
        <v>0</v>
      </c>
      <c r="F118" s="145">
        <v>0</v>
      </c>
      <c r="G118" s="38">
        <f t="shared" si="98"/>
        <v>11550000000</v>
      </c>
      <c r="H118" s="38">
        <v>9369343546.3299999</v>
      </c>
      <c r="I118" s="38">
        <v>973833756.66999996</v>
      </c>
      <c r="J118" s="38">
        <v>348992561</v>
      </c>
      <c r="K118" s="38">
        <v>619521599.66999996</v>
      </c>
      <c r="L118" s="174">
        <v>-8872839.6699999999</v>
      </c>
      <c r="M118" s="68">
        <v>28329869</v>
      </c>
      <c r="N118" s="68">
        <v>0</v>
      </c>
      <c r="O118" s="68">
        <v>0</v>
      </c>
      <c r="P118" s="68">
        <v>0</v>
      </c>
      <c r="Q118" s="70">
        <v>0</v>
      </c>
      <c r="R118" s="133">
        <v>0</v>
      </c>
      <c r="S118" s="38">
        <v>0</v>
      </c>
      <c r="T118" s="177">
        <f t="shared" si="100"/>
        <v>11331148493</v>
      </c>
      <c r="U118" s="38">
        <v>8903511978.3299999</v>
      </c>
      <c r="V118" s="38">
        <v>47964458</v>
      </c>
      <c r="W118" s="38">
        <v>106695235</v>
      </c>
      <c r="X118" s="38">
        <v>48631011</v>
      </c>
      <c r="Y118" s="174">
        <v>52566441</v>
      </c>
      <c r="Z118" s="175">
        <v>596975005</v>
      </c>
      <c r="AA118" s="68">
        <v>0</v>
      </c>
      <c r="AB118" s="68">
        <v>0</v>
      </c>
      <c r="AC118" s="70">
        <v>0</v>
      </c>
      <c r="AD118" s="38">
        <v>0</v>
      </c>
      <c r="AE118" s="38">
        <v>0</v>
      </c>
      <c r="AF118" s="133">
        <v>0</v>
      </c>
      <c r="AG118" s="66">
        <f t="shared" si="99"/>
        <v>9756344128.3299999</v>
      </c>
      <c r="AH118" s="38">
        <v>1958354</v>
      </c>
      <c r="AI118" s="38">
        <v>493916452.32999998</v>
      </c>
      <c r="AJ118" s="38">
        <v>1093231889</v>
      </c>
      <c r="AK118" s="38">
        <v>1068751099</v>
      </c>
      <c r="AL118" s="145">
        <v>1022366093</v>
      </c>
      <c r="AM118" s="145">
        <v>997432796</v>
      </c>
      <c r="AN118" s="38">
        <v>0</v>
      </c>
      <c r="AO118" s="38">
        <v>0</v>
      </c>
      <c r="AP118" s="38">
        <v>0</v>
      </c>
      <c r="AQ118" s="38">
        <v>0</v>
      </c>
      <c r="AR118" s="38">
        <v>0</v>
      </c>
      <c r="AS118" s="133">
        <v>0</v>
      </c>
      <c r="AT118" s="133">
        <f t="shared" si="101"/>
        <v>4677656683.3299999</v>
      </c>
      <c r="AU118" s="38">
        <v>1958354</v>
      </c>
      <c r="AV118" s="38">
        <v>493916452.32999998</v>
      </c>
      <c r="AW118" s="38">
        <v>1093231889</v>
      </c>
      <c r="AX118" s="38">
        <v>1068751099</v>
      </c>
      <c r="AY118" s="145">
        <v>1022366093</v>
      </c>
      <c r="AZ118" s="145">
        <v>997432796</v>
      </c>
      <c r="BA118" s="38">
        <v>0</v>
      </c>
      <c r="BB118" s="38">
        <v>0</v>
      </c>
      <c r="BC118" s="38">
        <v>0</v>
      </c>
      <c r="BD118" s="38">
        <v>0</v>
      </c>
      <c r="BE118" s="38">
        <v>0</v>
      </c>
      <c r="BF118" s="133">
        <v>0</v>
      </c>
      <c r="BG118" s="38">
        <f t="shared" si="102"/>
        <v>4677656683.3299999</v>
      </c>
      <c r="BH118" s="24">
        <f t="shared" si="61"/>
        <v>0</v>
      </c>
    </row>
    <row r="119" spans="1:67" s="178" customFormat="1" ht="21" customHeight="1" x14ac:dyDescent="0.2">
      <c r="A119" s="181" t="s">
        <v>289</v>
      </c>
      <c r="B119" s="182">
        <v>10</v>
      </c>
      <c r="C119" s="183" t="s">
        <v>284</v>
      </c>
      <c r="D119" s="133">
        <v>111531000000</v>
      </c>
      <c r="E119" s="145">
        <v>0</v>
      </c>
      <c r="F119" s="145">
        <v>0</v>
      </c>
      <c r="G119" s="133">
        <f t="shared" si="98"/>
        <v>111531000000</v>
      </c>
      <c r="H119" s="133">
        <v>71941171328.979996</v>
      </c>
      <c r="I119" s="133">
        <v>35379099878.18</v>
      </c>
      <c r="J119" s="133">
        <v>3690059826.71</v>
      </c>
      <c r="K119" s="133">
        <v>-97519245</v>
      </c>
      <c r="L119" s="174">
        <v>-2385843891.8600001</v>
      </c>
      <c r="M119" s="184">
        <v>-5994377914.6199999</v>
      </c>
      <c r="N119" s="184">
        <v>0</v>
      </c>
      <c r="O119" s="184">
        <v>0</v>
      </c>
      <c r="P119" s="184">
        <v>0</v>
      </c>
      <c r="Q119" s="185">
        <v>0</v>
      </c>
      <c r="R119" s="38">
        <v>0</v>
      </c>
      <c r="S119" s="38">
        <v>0</v>
      </c>
      <c r="T119" s="177">
        <f t="shared" si="100"/>
        <v>102532589982.39001</v>
      </c>
      <c r="U119" s="133">
        <v>55754906594.669998</v>
      </c>
      <c r="V119" s="133">
        <v>117301572</v>
      </c>
      <c r="W119" s="133">
        <v>76181819</v>
      </c>
      <c r="X119" s="133">
        <v>124585782</v>
      </c>
      <c r="Y119" s="174">
        <v>523107250</v>
      </c>
      <c r="Z119" s="175">
        <v>18970644285.990002</v>
      </c>
      <c r="AA119" s="184">
        <v>0</v>
      </c>
      <c r="AB119" s="184">
        <v>0</v>
      </c>
      <c r="AC119" s="185">
        <v>0</v>
      </c>
      <c r="AD119" s="133">
        <v>0</v>
      </c>
      <c r="AE119" s="133">
        <v>0</v>
      </c>
      <c r="AF119" s="133">
        <v>0</v>
      </c>
      <c r="AG119" s="186">
        <f t="shared" si="99"/>
        <v>75566727303.660004</v>
      </c>
      <c r="AH119" s="133">
        <v>1349509285</v>
      </c>
      <c r="AI119" s="133">
        <v>7192334017.9799995</v>
      </c>
      <c r="AJ119" s="133">
        <v>7799454069</v>
      </c>
      <c r="AK119" s="133">
        <v>7795157724</v>
      </c>
      <c r="AL119" s="145">
        <v>7850746501.3900003</v>
      </c>
      <c r="AM119" s="145">
        <v>7809444677.5</v>
      </c>
      <c r="AN119" s="133">
        <v>0</v>
      </c>
      <c r="AO119" s="133">
        <v>0</v>
      </c>
      <c r="AP119" s="133">
        <v>0</v>
      </c>
      <c r="AQ119" s="133">
        <v>0</v>
      </c>
      <c r="AR119" s="133">
        <v>0</v>
      </c>
      <c r="AS119" s="133">
        <v>0</v>
      </c>
      <c r="AT119" s="133">
        <f t="shared" si="101"/>
        <v>39796646274.869995</v>
      </c>
      <c r="AU119" s="133">
        <v>1349509285</v>
      </c>
      <c r="AV119" s="133">
        <v>7192334017.9799995</v>
      </c>
      <c r="AW119" s="133">
        <v>7799454069</v>
      </c>
      <c r="AX119" s="133">
        <v>7795157724</v>
      </c>
      <c r="AY119" s="145">
        <v>7850746501.3900003</v>
      </c>
      <c r="AZ119" s="145">
        <v>7809444677.5</v>
      </c>
      <c r="BA119" s="133">
        <v>0</v>
      </c>
      <c r="BB119" s="133">
        <v>0</v>
      </c>
      <c r="BC119" s="133">
        <v>0</v>
      </c>
      <c r="BD119" s="133">
        <v>0</v>
      </c>
      <c r="BE119" s="133">
        <v>0</v>
      </c>
      <c r="BF119" s="133">
        <v>0</v>
      </c>
      <c r="BG119" s="133">
        <f t="shared" si="102"/>
        <v>39796646274.869995</v>
      </c>
      <c r="BH119" s="94">
        <f>AT119-BG119</f>
        <v>0</v>
      </c>
      <c r="BI119" s="5"/>
      <c r="BJ119" s="5"/>
      <c r="BK119" s="5"/>
      <c r="BL119" s="5"/>
      <c r="BM119" s="5"/>
      <c r="BN119" s="5"/>
    </row>
    <row r="120" spans="1:67" s="187" customFormat="1" ht="21" customHeight="1" x14ac:dyDescent="0.2">
      <c r="A120" s="179" t="s">
        <v>290</v>
      </c>
      <c r="B120" s="132">
        <v>10</v>
      </c>
      <c r="C120" s="180" t="s">
        <v>291</v>
      </c>
      <c r="D120" s="133">
        <v>8431000000</v>
      </c>
      <c r="E120" s="145">
        <v>0</v>
      </c>
      <c r="F120" s="145">
        <v>0</v>
      </c>
      <c r="G120" s="38">
        <f t="shared" si="98"/>
        <v>8431000000</v>
      </c>
      <c r="H120" s="38">
        <v>7446862966.3199997</v>
      </c>
      <c r="I120" s="38">
        <v>118161666</v>
      </c>
      <c r="J120" s="38">
        <v>686656868</v>
      </c>
      <c r="K120" s="38">
        <v>82928272</v>
      </c>
      <c r="L120" s="174">
        <v>0</v>
      </c>
      <c r="M120" s="68">
        <v>-145329000</v>
      </c>
      <c r="N120" s="68">
        <v>0</v>
      </c>
      <c r="O120" s="68">
        <v>0</v>
      </c>
      <c r="P120" s="68">
        <v>0</v>
      </c>
      <c r="Q120" s="70">
        <v>0</v>
      </c>
      <c r="R120" s="38">
        <v>0</v>
      </c>
      <c r="S120" s="38">
        <v>0</v>
      </c>
      <c r="T120" s="177">
        <f t="shared" si="100"/>
        <v>8189280772.3199997</v>
      </c>
      <c r="U120" s="38">
        <v>7089773506.9899998</v>
      </c>
      <c r="V120" s="38">
        <v>55877601</v>
      </c>
      <c r="W120" s="38">
        <v>8331681</v>
      </c>
      <c r="X120" s="38">
        <v>-21605333</v>
      </c>
      <c r="Y120" s="174">
        <v>8371074</v>
      </c>
      <c r="Z120" s="175">
        <v>88163930</v>
      </c>
      <c r="AA120" s="68">
        <v>0</v>
      </c>
      <c r="AB120" s="68">
        <v>0</v>
      </c>
      <c r="AC120" s="70">
        <v>0</v>
      </c>
      <c r="AD120" s="38">
        <v>0</v>
      </c>
      <c r="AE120" s="38">
        <v>0</v>
      </c>
      <c r="AF120" s="133">
        <v>0</v>
      </c>
      <c r="AG120" s="66">
        <f t="shared" si="99"/>
        <v>7228912459.9899998</v>
      </c>
      <c r="AH120" s="38">
        <v>332971</v>
      </c>
      <c r="AI120" s="38">
        <v>478082566.67000002</v>
      </c>
      <c r="AJ120" s="38">
        <v>770806174</v>
      </c>
      <c r="AK120" s="38">
        <v>715320993</v>
      </c>
      <c r="AL120" s="145">
        <v>711804749.65999997</v>
      </c>
      <c r="AM120" s="145">
        <v>757697399</v>
      </c>
      <c r="AN120" s="38">
        <v>0</v>
      </c>
      <c r="AO120" s="38">
        <v>0</v>
      </c>
      <c r="AP120" s="38">
        <v>0</v>
      </c>
      <c r="AQ120" s="38">
        <v>0</v>
      </c>
      <c r="AR120" s="38">
        <v>0</v>
      </c>
      <c r="AS120" s="133">
        <v>0</v>
      </c>
      <c r="AT120" s="133">
        <f t="shared" si="101"/>
        <v>3434044853.3299999</v>
      </c>
      <c r="AU120" s="38">
        <v>332971</v>
      </c>
      <c r="AV120" s="38">
        <v>478082566.67000002</v>
      </c>
      <c r="AW120" s="38">
        <v>770806174</v>
      </c>
      <c r="AX120" s="38">
        <v>715320993</v>
      </c>
      <c r="AY120" s="145">
        <v>711804749.65999997</v>
      </c>
      <c r="AZ120" s="145">
        <v>757697399</v>
      </c>
      <c r="BA120" s="38">
        <v>0</v>
      </c>
      <c r="BB120" s="38">
        <v>0</v>
      </c>
      <c r="BC120" s="38">
        <v>0</v>
      </c>
      <c r="BD120" s="38">
        <v>0</v>
      </c>
      <c r="BE120" s="38">
        <v>0</v>
      </c>
      <c r="BF120" s="133">
        <v>0</v>
      </c>
      <c r="BG120" s="38">
        <f t="shared" si="102"/>
        <v>3434044853.3299999</v>
      </c>
      <c r="BH120" s="24">
        <f t="shared" si="61"/>
        <v>0</v>
      </c>
    </row>
    <row r="121" spans="1:67" s="187" customFormat="1" ht="21" customHeight="1" x14ac:dyDescent="0.2">
      <c r="A121" s="179" t="s">
        <v>292</v>
      </c>
      <c r="B121" s="132">
        <v>10</v>
      </c>
      <c r="C121" s="180" t="s">
        <v>291</v>
      </c>
      <c r="D121" s="133">
        <v>25500000000</v>
      </c>
      <c r="E121" s="145">
        <v>0</v>
      </c>
      <c r="F121" s="145">
        <v>0</v>
      </c>
      <c r="G121" s="38">
        <f t="shared" si="98"/>
        <v>25500000000</v>
      </c>
      <c r="H121" s="38">
        <v>10158352452.35</v>
      </c>
      <c r="I121" s="38">
        <v>14764799670.98</v>
      </c>
      <c r="J121" s="38">
        <v>211573445</v>
      </c>
      <c r="K121" s="38">
        <v>277181788</v>
      </c>
      <c r="L121" s="174">
        <v>31451177</v>
      </c>
      <c r="M121" s="68">
        <v>10700000</v>
      </c>
      <c r="N121" s="68">
        <v>0</v>
      </c>
      <c r="O121" s="68">
        <v>0</v>
      </c>
      <c r="P121" s="68">
        <v>0</v>
      </c>
      <c r="Q121" s="70">
        <v>0</v>
      </c>
      <c r="R121" s="133">
        <v>0</v>
      </c>
      <c r="S121" s="38">
        <v>0</v>
      </c>
      <c r="T121" s="177">
        <f t="shared" si="100"/>
        <v>25454058533.330002</v>
      </c>
      <c r="U121" s="38">
        <v>10148621785.629999</v>
      </c>
      <c r="V121" s="38">
        <v>0</v>
      </c>
      <c r="W121" s="38">
        <v>6106502630</v>
      </c>
      <c r="X121" s="38">
        <v>107720086</v>
      </c>
      <c r="Y121" s="174">
        <v>1861151</v>
      </c>
      <c r="Z121" s="175">
        <v>697285769</v>
      </c>
      <c r="AA121" s="68">
        <v>0</v>
      </c>
      <c r="AB121" s="68">
        <v>0</v>
      </c>
      <c r="AC121" s="70">
        <v>0</v>
      </c>
      <c r="AD121" s="38">
        <v>0</v>
      </c>
      <c r="AE121" s="38">
        <v>0</v>
      </c>
      <c r="AF121" s="133">
        <v>0</v>
      </c>
      <c r="AG121" s="66">
        <f t="shared" si="99"/>
        <v>17061991421.629999</v>
      </c>
      <c r="AH121" s="38">
        <v>0</v>
      </c>
      <c r="AI121" s="38">
        <v>306250334</v>
      </c>
      <c r="AJ121" s="38">
        <v>3356488766.6599998</v>
      </c>
      <c r="AK121" s="38">
        <v>1258435689.73</v>
      </c>
      <c r="AL121" s="145">
        <v>6454877672</v>
      </c>
      <c r="AM121" s="145">
        <v>807904724.60000002</v>
      </c>
      <c r="AN121" s="38">
        <v>0</v>
      </c>
      <c r="AO121" s="38">
        <v>0</v>
      </c>
      <c r="AP121" s="38">
        <v>0</v>
      </c>
      <c r="AQ121" s="38">
        <v>0</v>
      </c>
      <c r="AR121" s="38">
        <v>0</v>
      </c>
      <c r="AS121" s="133">
        <v>0</v>
      </c>
      <c r="AT121" s="133">
        <f t="shared" si="101"/>
        <v>12183957186.99</v>
      </c>
      <c r="AU121" s="38">
        <v>0</v>
      </c>
      <c r="AV121" s="38">
        <v>306250334</v>
      </c>
      <c r="AW121" s="38">
        <v>3356488766.6599998</v>
      </c>
      <c r="AX121" s="38">
        <v>1258435689.73</v>
      </c>
      <c r="AY121" s="145">
        <v>6454877672</v>
      </c>
      <c r="AZ121" s="145">
        <v>807904724.60000002</v>
      </c>
      <c r="BA121" s="38">
        <v>0</v>
      </c>
      <c r="BB121" s="38">
        <v>0</v>
      </c>
      <c r="BC121" s="38">
        <v>0</v>
      </c>
      <c r="BD121" s="38">
        <v>0</v>
      </c>
      <c r="BE121" s="38">
        <v>0</v>
      </c>
      <c r="BF121" s="133">
        <v>0</v>
      </c>
      <c r="BG121" s="38">
        <f t="shared" si="102"/>
        <v>12183957186.99</v>
      </c>
      <c r="BH121" s="24">
        <f t="shared" si="61"/>
        <v>0</v>
      </c>
    </row>
    <row r="122" spans="1:67" s="187" customFormat="1" ht="21" customHeight="1" x14ac:dyDescent="0.2">
      <c r="A122" s="179" t="s">
        <v>293</v>
      </c>
      <c r="B122" s="132">
        <v>10</v>
      </c>
      <c r="C122" s="180" t="s">
        <v>291</v>
      </c>
      <c r="D122" s="133">
        <v>800000000</v>
      </c>
      <c r="E122" s="145">
        <v>0</v>
      </c>
      <c r="F122" s="145">
        <v>0</v>
      </c>
      <c r="G122" s="38">
        <f t="shared" si="98"/>
        <v>800000000</v>
      </c>
      <c r="H122" s="38">
        <v>701615667</v>
      </c>
      <c r="I122" s="38">
        <v>0</v>
      </c>
      <c r="J122" s="38">
        <v>77691000</v>
      </c>
      <c r="K122" s="38">
        <v>19800000</v>
      </c>
      <c r="L122" s="174">
        <v>0</v>
      </c>
      <c r="M122" s="68">
        <v>-1675000</v>
      </c>
      <c r="N122" s="68">
        <v>0</v>
      </c>
      <c r="O122" s="68">
        <v>0</v>
      </c>
      <c r="P122" s="68">
        <v>0</v>
      </c>
      <c r="Q122" s="70">
        <v>0</v>
      </c>
      <c r="R122" s="38">
        <v>0</v>
      </c>
      <c r="S122" s="133">
        <v>0</v>
      </c>
      <c r="T122" s="177">
        <f t="shared" si="100"/>
        <v>797431667</v>
      </c>
      <c r="U122" s="38">
        <v>688837000</v>
      </c>
      <c r="V122" s="38">
        <v>0</v>
      </c>
      <c r="W122" s="38">
        <v>0</v>
      </c>
      <c r="X122" s="38">
        <v>-1027075</v>
      </c>
      <c r="Y122" s="174">
        <v>0</v>
      </c>
      <c r="Z122" s="175">
        <v>19800000</v>
      </c>
      <c r="AA122" s="68">
        <v>0</v>
      </c>
      <c r="AB122" s="68">
        <v>0</v>
      </c>
      <c r="AC122" s="70">
        <v>0</v>
      </c>
      <c r="AD122" s="38">
        <v>0</v>
      </c>
      <c r="AE122" s="38">
        <v>0</v>
      </c>
      <c r="AF122" s="133">
        <v>0</v>
      </c>
      <c r="AG122" s="66">
        <f t="shared" si="99"/>
        <v>707609925</v>
      </c>
      <c r="AH122" s="38">
        <v>0</v>
      </c>
      <c r="AI122" s="38">
        <v>34018532</v>
      </c>
      <c r="AJ122" s="38">
        <v>71246334</v>
      </c>
      <c r="AK122" s="38">
        <v>65428925</v>
      </c>
      <c r="AL122" s="145">
        <v>70632000</v>
      </c>
      <c r="AM122" s="145">
        <v>71164533</v>
      </c>
      <c r="AN122" s="38">
        <v>0</v>
      </c>
      <c r="AO122" s="38">
        <v>0</v>
      </c>
      <c r="AP122" s="38">
        <v>0</v>
      </c>
      <c r="AQ122" s="38">
        <v>0</v>
      </c>
      <c r="AR122" s="38">
        <v>0</v>
      </c>
      <c r="AS122" s="133">
        <v>0</v>
      </c>
      <c r="AT122" s="133">
        <f t="shared" si="101"/>
        <v>312490324</v>
      </c>
      <c r="AU122" s="38">
        <v>0</v>
      </c>
      <c r="AV122" s="38">
        <v>34018532</v>
      </c>
      <c r="AW122" s="38">
        <v>71246334</v>
      </c>
      <c r="AX122" s="38">
        <v>65428925</v>
      </c>
      <c r="AY122" s="145">
        <v>70632000</v>
      </c>
      <c r="AZ122" s="145">
        <v>71164533</v>
      </c>
      <c r="BA122" s="38">
        <v>0</v>
      </c>
      <c r="BB122" s="38">
        <v>0</v>
      </c>
      <c r="BC122" s="38">
        <v>0</v>
      </c>
      <c r="BD122" s="38">
        <v>0</v>
      </c>
      <c r="BE122" s="38">
        <v>0</v>
      </c>
      <c r="BF122" s="133">
        <v>0</v>
      </c>
      <c r="BG122" s="38">
        <f>SUM(AU122:BF122)</f>
        <v>312490324</v>
      </c>
      <c r="BH122" s="24">
        <f t="shared" si="61"/>
        <v>0</v>
      </c>
    </row>
    <row r="123" spans="1:67" ht="21" customHeight="1" x14ac:dyDescent="0.2">
      <c r="A123" s="188" t="s">
        <v>294</v>
      </c>
      <c r="B123" s="146">
        <v>10</v>
      </c>
      <c r="C123" s="189" t="s">
        <v>291</v>
      </c>
      <c r="D123" s="133">
        <v>700000000</v>
      </c>
      <c r="E123" s="145">
        <v>0</v>
      </c>
      <c r="F123" s="145">
        <v>0</v>
      </c>
      <c r="G123" s="73">
        <f t="shared" si="98"/>
        <v>700000000</v>
      </c>
      <c r="H123" s="73">
        <v>241000000</v>
      </c>
      <c r="I123" s="73">
        <v>173900000</v>
      </c>
      <c r="J123" s="73">
        <v>33900000</v>
      </c>
      <c r="K123" s="73">
        <v>46200000</v>
      </c>
      <c r="L123" s="174">
        <v>-128900000</v>
      </c>
      <c r="M123" s="76">
        <v>0</v>
      </c>
      <c r="N123" s="76">
        <v>0</v>
      </c>
      <c r="O123" s="68">
        <v>0</v>
      </c>
      <c r="P123" s="76">
        <v>0</v>
      </c>
      <c r="Q123" s="70">
        <v>0</v>
      </c>
      <c r="R123" s="38">
        <v>0</v>
      </c>
      <c r="S123" s="38">
        <v>0</v>
      </c>
      <c r="T123" s="177">
        <f t="shared" si="100"/>
        <v>366100000</v>
      </c>
      <c r="U123" s="73">
        <v>226679624</v>
      </c>
      <c r="V123" s="73">
        <v>3491328</v>
      </c>
      <c r="W123" s="73">
        <v>153872</v>
      </c>
      <c r="X123" s="73">
        <v>-609624</v>
      </c>
      <c r="Y123" s="174">
        <v>503280</v>
      </c>
      <c r="Z123" s="175">
        <v>46773280</v>
      </c>
      <c r="AA123" s="76">
        <v>0</v>
      </c>
      <c r="AB123" s="76">
        <v>0</v>
      </c>
      <c r="AC123" s="70">
        <v>0</v>
      </c>
      <c r="AD123" s="38">
        <v>0</v>
      </c>
      <c r="AE123" s="73">
        <v>0</v>
      </c>
      <c r="AF123" s="133">
        <v>0</v>
      </c>
      <c r="AG123" s="74">
        <f t="shared" si="99"/>
        <v>276991760</v>
      </c>
      <c r="AH123" s="73">
        <v>0</v>
      </c>
      <c r="AI123" s="73">
        <v>17518495.989999998</v>
      </c>
      <c r="AJ123" s="73">
        <v>24895037.329999998</v>
      </c>
      <c r="AK123" s="73">
        <v>23046666.670000002</v>
      </c>
      <c r="AL123" s="145">
        <v>23103280</v>
      </c>
      <c r="AM123" s="145">
        <v>23173280</v>
      </c>
      <c r="AN123" s="38">
        <v>0</v>
      </c>
      <c r="AO123" s="38">
        <v>0</v>
      </c>
      <c r="AP123" s="38">
        <v>0</v>
      </c>
      <c r="AQ123" s="38">
        <v>0</v>
      </c>
      <c r="AR123" s="38">
        <v>0</v>
      </c>
      <c r="AS123" s="133">
        <v>0</v>
      </c>
      <c r="AT123" s="133">
        <f>SUM(AH123:AS123)</f>
        <v>111736759.98999999</v>
      </c>
      <c r="AU123" s="73">
        <v>0</v>
      </c>
      <c r="AV123" s="73">
        <v>17518495.989999998</v>
      </c>
      <c r="AW123" s="73">
        <v>24895037.329999998</v>
      </c>
      <c r="AX123" s="73">
        <v>23046666.670000002</v>
      </c>
      <c r="AY123" s="145">
        <v>23103280</v>
      </c>
      <c r="AZ123" s="145">
        <v>23173280</v>
      </c>
      <c r="BA123" s="38">
        <v>0</v>
      </c>
      <c r="BB123" s="73">
        <v>0</v>
      </c>
      <c r="BC123" s="73">
        <v>0</v>
      </c>
      <c r="BD123" s="38">
        <v>0</v>
      </c>
      <c r="BE123" s="38">
        <v>0</v>
      </c>
      <c r="BF123" s="133">
        <v>0</v>
      </c>
      <c r="BG123" s="73">
        <f t="shared" si="102"/>
        <v>111736759.98999999</v>
      </c>
      <c r="BH123" s="24">
        <f t="shared" si="61"/>
        <v>0</v>
      </c>
    </row>
    <row r="124" spans="1:67" s="7" customFormat="1" ht="20.25" customHeight="1" x14ac:dyDescent="0.2">
      <c r="A124" s="338" t="s">
        <v>295</v>
      </c>
      <c r="B124" s="338"/>
      <c r="C124" s="338"/>
      <c r="D124" s="154">
        <f t="shared" ref="D124:BG124" si="103">+D113+D7</f>
        <v>377659127851</v>
      </c>
      <c r="E124" s="154">
        <f t="shared" si="103"/>
        <v>6356379299.3000002</v>
      </c>
      <c r="F124" s="154">
        <f t="shared" si="103"/>
        <v>6356379299.3000002</v>
      </c>
      <c r="G124" s="154">
        <f t="shared" si="103"/>
        <v>377659127851</v>
      </c>
      <c r="H124" s="154">
        <f t="shared" si="103"/>
        <v>292045279404.45996</v>
      </c>
      <c r="I124" s="154">
        <f t="shared" si="103"/>
        <v>56414539895.979996</v>
      </c>
      <c r="J124" s="154">
        <f t="shared" si="103"/>
        <v>10365572039.139999</v>
      </c>
      <c r="K124" s="154">
        <f t="shared" si="103"/>
        <v>9894605968.6800003</v>
      </c>
      <c r="L124" s="154">
        <f t="shared" si="103"/>
        <v>-572357491.5999999</v>
      </c>
      <c r="M124" s="154">
        <f t="shared" si="103"/>
        <v>-5115094921.6499996</v>
      </c>
      <c r="N124" s="154">
        <f t="shared" si="103"/>
        <v>0</v>
      </c>
      <c r="O124" s="154">
        <f t="shared" si="103"/>
        <v>0</v>
      </c>
      <c r="P124" s="154">
        <f t="shared" si="103"/>
        <v>0</v>
      </c>
      <c r="Q124" s="154">
        <f t="shared" si="103"/>
        <v>0</v>
      </c>
      <c r="R124" s="154">
        <f t="shared" si="103"/>
        <v>0</v>
      </c>
      <c r="S124" s="154">
        <f t="shared" si="103"/>
        <v>0</v>
      </c>
      <c r="T124" s="154">
        <f t="shared" si="103"/>
        <v>363032544895.01001</v>
      </c>
      <c r="U124" s="154">
        <f t="shared" si="103"/>
        <v>126205820958.45001</v>
      </c>
      <c r="V124" s="154">
        <f t="shared" si="103"/>
        <v>14142998127.889999</v>
      </c>
      <c r="W124" s="154">
        <f t="shared" si="103"/>
        <v>16713033652.16</v>
      </c>
      <c r="X124" s="154">
        <f t="shared" si="103"/>
        <v>12392979876.709999</v>
      </c>
      <c r="Y124" s="154">
        <f t="shared" si="103"/>
        <v>15186582663.120001</v>
      </c>
      <c r="Z124" s="154">
        <f t="shared" si="103"/>
        <v>35537288414.850006</v>
      </c>
      <c r="AA124" s="154">
        <f t="shared" si="103"/>
        <v>0</v>
      </c>
      <c r="AB124" s="154">
        <f t="shared" si="103"/>
        <v>0</v>
      </c>
      <c r="AC124" s="170">
        <f t="shared" si="103"/>
        <v>0</v>
      </c>
      <c r="AD124" s="154">
        <f t="shared" si="103"/>
        <v>0</v>
      </c>
      <c r="AE124" s="154">
        <f t="shared" si="103"/>
        <v>0</v>
      </c>
      <c r="AF124" s="154">
        <f t="shared" si="103"/>
        <v>0</v>
      </c>
      <c r="AG124" s="169">
        <f t="shared" si="103"/>
        <v>220178703693.18002</v>
      </c>
      <c r="AH124" s="154">
        <f t="shared" si="103"/>
        <v>10200278122.32</v>
      </c>
      <c r="AI124" s="154">
        <f t="shared" si="103"/>
        <v>20385131160.129997</v>
      </c>
      <c r="AJ124" s="154">
        <f t="shared" si="103"/>
        <v>28856638845.189999</v>
      </c>
      <c r="AK124" s="154">
        <f t="shared" si="103"/>
        <v>27318585391.879997</v>
      </c>
      <c r="AL124" s="154">
        <f t="shared" si="103"/>
        <v>32627213142.029999</v>
      </c>
      <c r="AM124" s="154">
        <f t="shared" si="103"/>
        <v>26779587427.82</v>
      </c>
      <c r="AN124" s="154">
        <f t="shared" si="103"/>
        <v>0</v>
      </c>
      <c r="AO124" s="154">
        <f t="shared" si="103"/>
        <v>0</v>
      </c>
      <c r="AP124" s="154">
        <f t="shared" si="103"/>
        <v>0</v>
      </c>
      <c r="AQ124" s="154">
        <f t="shared" si="103"/>
        <v>0</v>
      </c>
      <c r="AR124" s="154">
        <f t="shared" si="103"/>
        <v>0</v>
      </c>
      <c r="AS124" s="154">
        <f t="shared" si="103"/>
        <v>0</v>
      </c>
      <c r="AT124" s="154">
        <f t="shared" si="103"/>
        <v>146167434089.37</v>
      </c>
      <c r="AU124" s="154">
        <f t="shared" si="103"/>
        <v>10200278122.32</v>
      </c>
      <c r="AV124" s="154">
        <f t="shared" si="103"/>
        <v>20385131160.129997</v>
      </c>
      <c r="AW124" s="154">
        <f t="shared" si="103"/>
        <v>28856638845.189999</v>
      </c>
      <c r="AX124" s="154">
        <f t="shared" si="103"/>
        <v>27318585391.879997</v>
      </c>
      <c r="AY124" s="154">
        <f t="shared" si="103"/>
        <v>32627213142.029999</v>
      </c>
      <c r="AZ124" s="154">
        <f t="shared" si="103"/>
        <v>26779587427.82</v>
      </c>
      <c r="BA124" s="154">
        <f t="shared" si="103"/>
        <v>0</v>
      </c>
      <c r="BB124" s="154">
        <f t="shared" si="103"/>
        <v>0</v>
      </c>
      <c r="BC124" s="154">
        <f t="shared" si="103"/>
        <v>0</v>
      </c>
      <c r="BD124" s="154">
        <f t="shared" si="103"/>
        <v>0</v>
      </c>
      <c r="BE124" s="154">
        <f t="shared" si="103"/>
        <v>0</v>
      </c>
      <c r="BF124" s="154">
        <f t="shared" si="103"/>
        <v>0</v>
      </c>
      <c r="BG124" s="154">
        <f t="shared" si="103"/>
        <v>146167434089.37</v>
      </c>
      <c r="BH124" s="24"/>
    </row>
    <row r="125" spans="1:67" ht="13.5" customHeight="1" x14ac:dyDescent="0.2">
      <c r="AB125" s="191"/>
      <c r="BH125" s="19"/>
      <c r="BI125" s="19"/>
      <c r="BJ125" s="19"/>
      <c r="BK125" s="19"/>
      <c r="BL125" s="19"/>
      <c r="BM125" s="19"/>
      <c r="BN125" s="19"/>
      <c r="BO125" s="19"/>
    </row>
    <row r="126" spans="1:67" ht="13.5" customHeight="1" x14ac:dyDescent="0.2">
      <c r="AB126" s="191"/>
      <c r="BJ126" s="19"/>
    </row>
    <row r="127" spans="1:67" ht="13.5" customHeight="1" x14ac:dyDescent="0.2">
      <c r="AB127" s="191"/>
    </row>
    <row r="128" spans="1:67" ht="13.5" customHeight="1" x14ac:dyDescent="0.2">
      <c r="C128" s="192"/>
      <c r="AB128" s="191"/>
      <c r="BH128" s="19"/>
    </row>
    <row r="129" spans="3:60" x14ac:dyDescent="0.2">
      <c r="C129" s="192"/>
      <c r="BH129" s="19"/>
    </row>
    <row r="131" spans="3:60" x14ac:dyDescent="0.2">
      <c r="C131" s="192"/>
    </row>
    <row r="133" spans="3:60" x14ac:dyDescent="0.2">
      <c r="C133" s="192"/>
    </row>
    <row r="136" spans="3:60" x14ac:dyDescent="0.2">
      <c r="C136" s="192"/>
    </row>
    <row r="139" spans="3:60" x14ac:dyDescent="0.2">
      <c r="C139" s="192"/>
    </row>
  </sheetData>
  <autoFilter ref="A6:BO124" xr:uid="{12602008-85D2-448B-9AD8-67E3CD224D6F}"/>
  <mergeCells count="11">
    <mergeCell ref="BF4:BG4"/>
    <mergeCell ref="D5:G5"/>
    <mergeCell ref="Y5:AE5"/>
    <mergeCell ref="BF5:BG5"/>
    <mergeCell ref="A124:C124"/>
    <mergeCell ref="D1:BE1"/>
    <mergeCell ref="BF1:BG1"/>
    <mergeCell ref="D2:BE2"/>
    <mergeCell ref="BF2:BG2"/>
    <mergeCell ref="D3:BE3"/>
    <mergeCell ref="BF3:BG3"/>
  </mergeCells>
  <pageMargins left="0.11811023622047245" right="0.11811023622047245" top="0" bottom="0" header="0.31496062992125984" footer="0.31496062992125984"/>
  <pageSetup paperSize="5" scale="70" fitToWidth="3" orientation="landscape" r:id="rId1"/>
  <ignoredErrors>
    <ignoredError sqref="B12:B21 B23:B31 B34:B41 B46:B49 B53:B67 B76:B84 B95" numberStoredAsText="1"/>
    <ignoredError sqref="E32:BG33 D33 D85:S85" formulaRange="1"/>
    <ignoredError sqref="D44:BG45 G47:BG47 G54:BG56 G63:BG63 G75:BG78 AT98 G109:BG113" formula="1"/>
    <ignoredError sqref="T85:BG85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AEBF7-7CD0-41B8-A30D-24EF59972CA6}">
  <sheetPr>
    <tabColor theme="0" tint="-0.249977111117893"/>
  </sheetPr>
  <dimension ref="A1:AH85"/>
  <sheetViews>
    <sheetView workbookViewId="0">
      <pane ySplit="6" topLeftCell="A49" activePane="bottomLeft" state="frozen"/>
      <selection pane="bottomLeft" activeCell="R19" sqref="R19:AE20"/>
    </sheetView>
  </sheetViews>
  <sheetFormatPr baseColWidth="10" defaultRowHeight="12" x14ac:dyDescent="0.2"/>
  <cols>
    <col min="1" max="1" width="23.42578125" style="187" customWidth="1"/>
    <col min="2" max="2" width="4" style="187" bestFit="1" customWidth="1"/>
    <col min="3" max="3" width="69" style="187" customWidth="1"/>
    <col min="4" max="4" width="16.42578125" style="187" customWidth="1"/>
    <col min="5" max="5" width="16.42578125" style="249" customWidth="1"/>
    <col min="6" max="10" width="16.42578125" style="249" hidden="1" customWidth="1"/>
    <col min="11" max="11" width="16.42578125" style="249" customWidth="1"/>
    <col min="12" max="17" width="16.42578125" style="249" hidden="1" customWidth="1"/>
    <col min="18" max="18" width="16.42578125" style="249" customWidth="1"/>
    <col min="19" max="19" width="16.42578125" style="249" hidden="1" customWidth="1"/>
    <col min="20" max="20" width="16.42578125" style="187" hidden="1" customWidth="1"/>
    <col min="21" max="21" width="15.28515625" style="187" hidden="1" customWidth="1"/>
    <col min="22" max="23" width="16.42578125" style="187" hidden="1" customWidth="1"/>
    <col min="24" max="24" width="16.42578125" style="187" customWidth="1"/>
    <col min="25" max="30" width="16.42578125" style="187" hidden="1" customWidth="1"/>
    <col min="31" max="31" width="14.85546875" style="187" customWidth="1"/>
    <col min="32" max="32" width="17.140625" style="187" customWidth="1"/>
    <col min="33" max="33" width="15.28515625" style="187" bestFit="1" customWidth="1"/>
    <col min="34" max="34" width="18.7109375" style="187" bestFit="1" customWidth="1"/>
    <col min="35" max="36" width="12" style="187" bestFit="1" customWidth="1"/>
    <col min="37" max="16384" width="11.42578125" style="187"/>
  </cols>
  <sheetData>
    <row r="1" spans="1:34" ht="22.5" customHeight="1" x14ac:dyDescent="0.2">
      <c r="A1" s="239"/>
      <c r="B1" s="240"/>
      <c r="C1" s="241"/>
      <c r="D1" s="341" t="s">
        <v>0</v>
      </c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1"/>
      <c r="AA1" s="341"/>
      <c r="AB1" s="341"/>
      <c r="AC1" s="341"/>
      <c r="AD1" s="324" t="s">
        <v>306</v>
      </c>
      <c r="AE1" s="325"/>
    </row>
    <row r="2" spans="1:34" ht="22.5" customHeight="1" x14ac:dyDescent="0.2">
      <c r="A2" s="242"/>
      <c r="B2" s="243"/>
      <c r="C2" s="244"/>
      <c r="D2" s="341" t="s">
        <v>2</v>
      </c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26" t="s">
        <v>3</v>
      </c>
      <c r="AE2" s="327"/>
    </row>
    <row r="3" spans="1:34" ht="22.5" customHeight="1" thickBot="1" x14ac:dyDescent="0.25">
      <c r="A3" s="245"/>
      <c r="B3" s="246"/>
      <c r="C3" s="247"/>
      <c r="D3" s="341" t="s">
        <v>307</v>
      </c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28"/>
      <c r="AE3" s="329"/>
    </row>
    <row r="4" spans="1:34" x14ac:dyDescent="0.2">
      <c r="A4" s="248" t="s">
        <v>5</v>
      </c>
      <c r="J4" s="249">
        <f ca="1">+D:ACA:AC:ACD</f>
        <v>0</v>
      </c>
      <c r="S4" s="250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330" t="s">
        <v>298</v>
      </c>
      <c r="AE4" s="331"/>
    </row>
    <row r="5" spans="1:34" x14ac:dyDescent="0.2">
      <c r="A5" s="248" t="s">
        <v>308</v>
      </c>
      <c r="S5" s="251"/>
      <c r="T5" s="243"/>
      <c r="U5" s="243"/>
      <c r="V5" s="243"/>
      <c r="W5" s="243"/>
      <c r="X5" s="243"/>
      <c r="Y5" s="243"/>
      <c r="Z5" s="243"/>
      <c r="AA5" s="243"/>
      <c r="AB5" s="243"/>
      <c r="AC5" s="243"/>
      <c r="AD5" s="322"/>
      <c r="AE5" s="339"/>
    </row>
    <row r="6" spans="1:34" ht="24" x14ac:dyDescent="0.2">
      <c r="A6" s="252" t="s">
        <v>9</v>
      </c>
      <c r="B6" s="252" t="s">
        <v>10</v>
      </c>
      <c r="C6" s="252" t="s">
        <v>300</v>
      </c>
      <c r="D6" s="252" t="s">
        <v>309</v>
      </c>
      <c r="E6" s="252" t="s">
        <v>310</v>
      </c>
      <c r="F6" s="253" t="s">
        <v>42</v>
      </c>
      <c r="G6" s="253" t="s">
        <v>43</v>
      </c>
      <c r="H6" s="253" t="s">
        <v>44</v>
      </c>
      <c r="I6" s="253" t="s">
        <v>45</v>
      </c>
      <c r="J6" s="253" t="s">
        <v>46</v>
      </c>
      <c r="K6" s="253" t="s">
        <v>47</v>
      </c>
      <c r="L6" s="253" t="s">
        <v>48</v>
      </c>
      <c r="M6" s="253" t="s">
        <v>49</v>
      </c>
      <c r="N6" s="253" t="s">
        <v>50</v>
      </c>
      <c r="O6" s="253" t="s">
        <v>51</v>
      </c>
      <c r="P6" s="253" t="s">
        <v>52</v>
      </c>
      <c r="Q6" s="253" t="s">
        <v>53</v>
      </c>
      <c r="R6" s="253" t="s">
        <v>54</v>
      </c>
      <c r="S6" s="253" t="s">
        <v>55</v>
      </c>
      <c r="T6" s="253" t="s">
        <v>56</v>
      </c>
      <c r="U6" s="253" t="s">
        <v>57</v>
      </c>
      <c r="V6" s="253" t="s">
        <v>58</v>
      </c>
      <c r="W6" s="253" t="s">
        <v>59</v>
      </c>
      <c r="X6" s="253" t="s">
        <v>60</v>
      </c>
      <c r="Y6" s="253" t="s">
        <v>61</v>
      </c>
      <c r="Z6" s="253" t="s">
        <v>62</v>
      </c>
      <c r="AA6" s="253" t="s">
        <v>63</v>
      </c>
      <c r="AB6" s="253" t="s">
        <v>64</v>
      </c>
      <c r="AC6" s="253" t="s">
        <v>65</v>
      </c>
      <c r="AD6" s="253" t="s">
        <v>66</v>
      </c>
      <c r="AE6" s="253" t="s">
        <v>67</v>
      </c>
    </row>
    <row r="7" spans="1:34" s="255" customFormat="1" ht="23.25" customHeight="1" x14ac:dyDescent="0.2">
      <c r="A7" s="154" t="s">
        <v>68</v>
      </c>
      <c r="B7" s="154"/>
      <c r="C7" s="154" t="s">
        <v>69</v>
      </c>
      <c r="D7" s="154">
        <f>+D8+D39</f>
        <v>2301162354.6300001</v>
      </c>
      <c r="E7" s="154">
        <f t="shared" ref="E7:AE7" si="0">+E8+E39</f>
        <v>2241879085.1399999</v>
      </c>
      <c r="F7" s="154">
        <f t="shared" si="0"/>
        <v>823251712.30999994</v>
      </c>
      <c r="G7" s="154">
        <f t="shared" si="0"/>
        <v>464560431.68000001</v>
      </c>
      <c r="H7" s="154">
        <f t="shared" si="0"/>
        <v>682667279.28999996</v>
      </c>
      <c r="I7" s="154">
        <f t="shared" si="0"/>
        <v>26292656.469999999</v>
      </c>
      <c r="J7" s="154">
        <f t="shared" si="0"/>
        <v>72735991.379999995</v>
      </c>
      <c r="K7" s="154">
        <f t="shared" si="0"/>
        <v>10819484</v>
      </c>
      <c r="L7" s="154">
        <f t="shared" si="0"/>
        <v>0</v>
      </c>
      <c r="M7" s="154">
        <f t="shared" si="0"/>
        <v>0</v>
      </c>
      <c r="N7" s="154">
        <f t="shared" si="0"/>
        <v>0</v>
      </c>
      <c r="O7" s="154">
        <f t="shared" si="0"/>
        <v>0</v>
      </c>
      <c r="P7" s="154">
        <f t="shared" si="0"/>
        <v>0</v>
      </c>
      <c r="Q7" s="154">
        <f t="shared" si="0"/>
        <v>0</v>
      </c>
      <c r="R7" s="154">
        <f t="shared" si="0"/>
        <v>2080327555.1300001</v>
      </c>
      <c r="S7" s="154">
        <f t="shared" si="0"/>
        <v>183248238.67000002</v>
      </c>
      <c r="T7" s="154">
        <f t="shared" si="0"/>
        <v>1064416310.51</v>
      </c>
      <c r="U7" s="154">
        <f t="shared" si="0"/>
        <v>488188995.88</v>
      </c>
      <c r="V7" s="154">
        <f t="shared" si="0"/>
        <v>260918534.69</v>
      </c>
      <c r="W7" s="154">
        <f t="shared" si="0"/>
        <v>71401793.579999998</v>
      </c>
      <c r="X7" s="154">
        <f t="shared" si="0"/>
        <v>12153681.800000001</v>
      </c>
      <c r="Y7" s="154">
        <f t="shared" si="0"/>
        <v>0</v>
      </c>
      <c r="Z7" s="154">
        <f t="shared" si="0"/>
        <v>0</v>
      </c>
      <c r="AA7" s="154">
        <f t="shared" si="0"/>
        <v>0</v>
      </c>
      <c r="AB7" s="154">
        <f t="shared" si="0"/>
        <v>0</v>
      </c>
      <c r="AC7" s="154">
        <f t="shared" si="0"/>
        <v>0</v>
      </c>
      <c r="AD7" s="154">
        <f t="shared" si="0"/>
        <v>0</v>
      </c>
      <c r="AE7" s="154">
        <f t="shared" si="0"/>
        <v>2080327555.1300001</v>
      </c>
      <c r="AF7" s="254"/>
    </row>
    <row r="8" spans="1:34" s="258" customFormat="1" ht="18" customHeight="1" x14ac:dyDescent="0.2">
      <c r="A8" s="154" t="s">
        <v>139</v>
      </c>
      <c r="B8" s="153"/>
      <c r="C8" s="152" t="s">
        <v>140</v>
      </c>
      <c r="D8" s="154">
        <f>+D9+D15</f>
        <v>2203894539.6300001</v>
      </c>
      <c r="E8" s="154">
        <f t="shared" ref="E8:AE8" si="1">+E9+E15</f>
        <v>2144611270.1399999</v>
      </c>
      <c r="F8" s="154">
        <f t="shared" si="1"/>
        <v>823251712.30999994</v>
      </c>
      <c r="G8" s="154">
        <f t="shared" si="1"/>
        <v>460489901.68000001</v>
      </c>
      <c r="H8" s="154">
        <f t="shared" si="1"/>
        <v>652475604.28999996</v>
      </c>
      <c r="I8" s="154">
        <f t="shared" si="1"/>
        <v>26292656.469999999</v>
      </c>
      <c r="J8" s="154">
        <f t="shared" si="1"/>
        <v>72735991.379999995</v>
      </c>
      <c r="K8" s="154">
        <f t="shared" si="1"/>
        <v>10819484</v>
      </c>
      <c r="L8" s="154">
        <f t="shared" si="1"/>
        <v>0</v>
      </c>
      <c r="M8" s="154">
        <f t="shared" si="1"/>
        <v>0</v>
      </c>
      <c r="N8" s="154">
        <f t="shared" si="1"/>
        <v>0</v>
      </c>
      <c r="O8" s="154">
        <f t="shared" si="1"/>
        <v>0</v>
      </c>
      <c r="P8" s="154">
        <f t="shared" si="1"/>
        <v>0</v>
      </c>
      <c r="Q8" s="154">
        <f t="shared" si="1"/>
        <v>0</v>
      </c>
      <c r="R8" s="154">
        <f t="shared" si="1"/>
        <v>2046065350.1300001</v>
      </c>
      <c r="S8" s="154">
        <f t="shared" si="1"/>
        <v>183248238.67000002</v>
      </c>
      <c r="T8" s="154">
        <f t="shared" si="1"/>
        <v>1060345780.51</v>
      </c>
      <c r="U8" s="154">
        <f t="shared" si="1"/>
        <v>457997320.88</v>
      </c>
      <c r="V8" s="154">
        <f t="shared" si="1"/>
        <v>260918534.69</v>
      </c>
      <c r="W8" s="154">
        <f t="shared" si="1"/>
        <v>71401793.579999998</v>
      </c>
      <c r="X8" s="154">
        <f t="shared" si="1"/>
        <v>12153681.800000001</v>
      </c>
      <c r="Y8" s="154">
        <f t="shared" si="1"/>
        <v>0</v>
      </c>
      <c r="Z8" s="154">
        <f t="shared" si="1"/>
        <v>0</v>
      </c>
      <c r="AA8" s="154">
        <f t="shared" si="1"/>
        <v>0</v>
      </c>
      <c r="AB8" s="154">
        <f t="shared" si="1"/>
        <v>0</v>
      </c>
      <c r="AC8" s="154">
        <f t="shared" si="1"/>
        <v>0</v>
      </c>
      <c r="AD8" s="154">
        <f t="shared" si="1"/>
        <v>0</v>
      </c>
      <c r="AE8" s="154">
        <f t="shared" si="1"/>
        <v>2046065350.1300001</v>
      </c>
      <c r="AF8" s="254"/>
      <c r="AG8" s="256"/>
      <c r="AH8" s="257"/>
    </row>
    <row r="9" spans="1:34" s="243" customFormat="1" ht="18" customHeight="1" x14ac:dyDescent="0.2">
      <c r="A9" s="259" t="s">
        <v>141</v>
      </c>
      <c r="B9" s="260"/>
      <c r="C9" s="259" t="s">
        <v>142</v>
      </c>
      <c r="D9" s="259">
        <f>+D10</f>
        <v>298779202.29000002</v>
      </c>
      <c r="E9" s="259">
        <f t="shared" ref="E9:AE9" si="2">+E10</f>
        <v>298773875.79000002</v>
      </c>
      <c r="F9" s="259">
        <f t="shared" si="2"/>
        <v>0</v>
      </c>
      <c r="G9" s="259">
        <f t="shared" si="2"/>
        <v>104398909.44</v>
      </c>
      <c r="H9" s="259">
        <f t="shared" si="2"/>
        <v>114773756.5</v>
      </c>
      <c r="I9" s="259">
        <f t="shared" si="2"/>
        <v>20000000</v>
      </c>
      <c r="J9" s="259">
        <f t="shared" si="2"/>
        <v>39505829.579999998</v>
      </c>
      <c r="K9" s="259">
        <f t="shared" si="2"/>
        <v>0</v>
      </c>
      <c r="L9" s="259">
        <f t="shared" si="2"/>
        <v>0</v>
      </c>
      <c r="M9" s="259">
        <f t="shared" si="2"/>
        <v>0</v>
      </c>
      <c r="N9" s="259">
        <f t="shared" si="2"/>
        <v>0</v>
      </c>
      <c r="O9" s="259">
        <f t="shared" si="2"/>
        <v>0</v>
      </c>
      <c r="P9" s="259">
        <f t="shared" si="2"/>
        <v>0</v>
      </c>
      <c r="Q9" s="259">
        <f t="shared" si="2"/>
        <v>0</v>
      </c>
      <c r="R9" s="259">
        <f t="shared" si="2"/>
        <v>278678495.51999998</v>
      </c>
      <c r="S9" s="259">
        <f t="shared" si="2"/>
        <v>0</v>
      </c>
      <c r="T9" s="259">
        <f t="shared" si="2"/>
        <v>104398909.44</v>
      </c>
      <c r="U9" s="259">
        <f t="shared" si="2"/>
        <v>86853836.5</v>
      </c>
      <c r="V9" s="259">
        <f t="shared" si="2"/>
        <v>47919920</v>
      </c>
      <c r="W9" s="259">
        <f t="shared" si="2"/>
        <v>39505829.579999998</v>
      </c>
      <c r="X9" s="259">
        <f t="shared" si="2"/>
        <v>0</v>
      </c>
      <c r="Y9" s="259">
        <f t="shared" si="2"/>
        <v>0</v>
      </c>
      <c r="Z9" s="259">
        <f t="shared" si="2"/>
        <v>0</v>
      </c>
      <c r="AA9" s="259">
        <f t="shared" si="2"/>
        <v>0</v>
      </c>
      <c r="AB9" s="259">
        <f t="shared" si="2"/>
        <v>0</v>
      </c>
      <c r="AC9" s="259">
        <f t="shared" si="2"/>
        <v>0</v>
      </c>
      <c r="AD9" s="259">
        <f t="shared" si="2"/>
        <v>0</v>
      </c>
      <c r="AE9" s="259">
        <f t="shared" si="2"/>
        <v>278678495.51999998</v>
      </c>
      <c r="AF9" s="249"/>
      <c r="AG9" s="261"/>
      <c r="AH9" s="262"/>
    </row>
    <row r="10" spans="1:34" s="243" customFormat="1" ht="18" customHeight="1" x14ac:dyDescent="0.2">
      <c r="A10" s="88" t="s">
        <v>143</v>
      </c>
      <c r="B10" s="263"/>
      <c r="C10" s="88" t="s">
        <v>144</v>
      </c>
      <c r="D10" s="88">
        <f>+D11+D13</f>
        <v>298779202.29000002</v>
      </c>
      <c r="E10" s="88">
        <f t="shared" ref="E10:AE10" si="3">+E11+E13</f>
        <v>298773875.79000002</v>
      </c>
      <c r="F10" s="88">
        <f t="shared" si="3"/>
        <v>0</v>
      </c>
      <c r="G10" s="88">
        <f t="shared" si="3"/>
        <v>104398909.44</v>
      </c>
      <c r="H10" s="88">
        <f t="shared" si="3"/>
        <v>114773756.5</v>
      </c>
      <c r="I10" s="88">
        <f t="shared" si="3"/>
        <v>20000000</v>
      </c>
      <c r="J10" s="88">
        <f t="shared" si="3"/>
        <v>39505829.579999998</v>
      </c>
      <c r="K10" s="88">
        <f t="shared" si="3"/>
        <v>0</v>
      </c>
      <c r="L10" s="88">
        <f t="shared" si="3"/>
        <v>0</v>
      </c>
      <c r="M10" s="88">
        <f t="shared" si="3"/>
        <v>0</v>
      </c>
      <c r="N10" s="88">
        <f t="shared" si="3"/>
        <v>0</v>
      </c>
      <c r="O10" s="88">
        <f t="shared" si="3"/>
        <v>0</v>
      </c>
      <c r="P10" s="88">
        <f t="shared" si="3"/>
        <v>0</v>
      </c>
      <c r="Q10" s="88">
        <f t="shared" si="3"/>
        <v>0</v>
      </c>
      <c r="R10" s="88">
        <f t="shared" si="3"/>
        <v>278678495.51999998</v>
      </c>
      <c r="S10" s="88">
        <f t="shared" si="3"/>
        <v>0</v>
      </c>
      <c r="T10" s="88">
        <f t="shared" si="3"/>
        <v>104398909.44</v>
      </c>
      <c r="U10" s="88">
        <f t="shared" si="3"/>
        <v>86853836.5</v>
      </c>
      <c r="V10" s="88">
        <f t="shared" si="3"/>
        <v>47919920</v>
      </c>
      <c r="W10" s="88">
        <f t="shared" si="3"/>
        <v>39505829.579999998</v>
      </c>
      <c r="X10" s="88">
        <f t="shared" si="3"/>
        <v>0</v>
      </c>
      <c r="Y10" s="88">
        <f t="shared" si="3"/>
        <v>0</v>
      </c>
      <c r="Z10" s="88">
        <f t="shared" si="3"/>
        <v>0</v>
      </c>
      <c r="AA10" s="88">
        <f t="shared" si="3"/>
        <v>0</v>
      </c>
      <c r="AB10" s="88">
        <f t="shared" si="3"/>
        <v>0</v>
      </c>
      <c r="AC10" s="88">
        <f t="shared" si="3"/>
        <v>0</v>
      </c>
      <c r="AD10" s="88">
        <f t="shared" si="3"/>
        <v>0</v>
      </c>
      <c r="AE10" s="88">
        <f t="shared" si="3"/>
        <v>278678495.51999998</v>
      </c>
      <c r="AF10" s="249"/>
      <c r="AG10" s="261"/>
      <c r="AH10" s="19"/>
    </row>
    <row r="11" spans="1:34" s="243" customFormat="1" ht="18" customHeight="1" x14ac:dyDescent="0.2">
      <c r="A11" s="29" t="s">
        <v>145</v>
      </c>
      <c r="B11" s="116"/>
      <c r="C11" s="29" t="s">
        <v>146</v>
      </c>
      <c r="D11" s="29">
        <f>SUM(D12)</f>
        <v>20000000</v>
      </c>
      <c r="E11" s="29">
        <f t="shared" ref="E11:AE11" si="4">SUM(E12)</f>
        <v>20000000</v>
      </c>
      <c r="F11" s="29">
        <f t="shared" si="4"/>
        <v>0</v>
      </c>
      <c r="G11" s="29">
        <f t="shared" si="4"/>
        <v>0</v>
      </c>
      <c r="H11" s="29">
        <f t="shared" si="4"/>
        <v>0</v>
      </c>
      <c r="I11" s="29">
        <f t="shared" si="4"/>
        <v>20000000</v>
      </c>
      <c r="J11" s="29">
        <f t="shared" si="4"/>
        <v>0</v>
      </c>
      <c r="K11" s="29">
        <f t="shared" si="4"/>
        <v>0</v>
      </c>
      <c r="L11" s="29">
        <f t="shared" si="4"/>
        <v>0</v>
      </c>
      <c r="M11" s="29">
        <f t="shared" si="4"/>
        <v>0</v>
      </c>
      <c r="N11" s="29">
        <f t="shared" si="4"/>
        <v>0</v>
      </c>
      <c r="O11" s="29">
        <f t="shared" si="4"/>
        <v>0</v>
      </c>
      <c r="P11" s="29">
        <f t="shared" si="4"/>
        <v>0</v>
      </c>
      <c r="Q11" s="29">
        <f t="shared" si="4"/>
        <v>0</v>
      </c>
      <c r="R11" s="29">
        <f t="shared" si="4"/>
        <v>20000000</v>
      </c>
      <c r="S11" s="29">
        <f t="shared" si="4"/>
        <v>0</v>
      </c>
      <c r="T11" s="29">
        <f t="shared" si="4"/>
        <v>0</v>
      </c>
      <c r="U11" s="29">
        <f t="shared" si="4"/>
        <v>0</v>
      </c>
      <c r="V11" s="29">
        <f t="shared" si="4"/>
        <v>20000000</v>
      </c>
      <c r="W11" s="29">
        <f t="shared" si="4"/>
        <v>0</v>
      </c>
      <c r="X11" s="29">
        <f t="shared" si="4"/>
        <v>0</v>
      </c>
      <c r="Y11" s="29">
        <f t="shared" si="4"/>
        <v>0</v>
      </c>
      <c r="Z11" s="29">
        <f t="shared" si="4"/>
        <v>0</v>
      </c>
      <c r="AA11" s="29">
        <f t="shared" si="4"/>
        <v>0</v>
      </c>
      <c r="AB11" s="29">
        <f t="shared" si="4"/>
        <v>0</v>
      </c>
      <c r="AC11" s="29">
        <f t="shared" si="4"/>
        <v>0</v>
      </c>
      <c r="AD11" s="29">
        <f t="shared" si="4"/>
        <v>0</v>
      </c>
      <c r="AE11" s="29">
        <f t="shared" si="4"/>
        <v>20000000</v>
      </c>
      <c r="AF11" s="249"/>
      <c r="AG11" s="261"/>
      <c r="AH11" s="19"/>
    </row>
    <row r="12" spans="1:34" s="215" customFormat="1" ht="18" customHeight="1" x14ac:dyDescent="0.2">
      <c r="A12" s="219" t="s">
        <v>147</v>
      </c>
      <c r="B12" s="218">
        <v>10</v>
      </c>
      <c r="C12" s="219" t="s">
        <v>148</v>
      </c>
      <c r="D12" s="121">
        <v>20000000</v>
      </c>
      <c r="E12" s="121">
        <v>20000000</v>
      </c>
      <c r="F12" s="219">
        <v>0</v>
      </c>
      <c r="G12" s="121">
        <v>0</v>
      </c>
      <c r="H12" s="121">
        <v>0</v>
      </c>
      <c r="I12" s="121">
        <v>20000000</v>
      </c>
      <c r="J12" s="219">
        <v>0</v>
      </c>
      <c r="K12" s="219">
        <v>0</v>
      </c>
      <c r="L12" s="219"/>
      <c r="M12" s="219"/>
      <c r="N12" s="219"/>
      <c r="O12" s="219"/>
      <c r="P12" s="219"/>
      <c r="Q12" s="219"/>
      <c r="R12" s="219">
        <f>SUM(F12:Q12)</f>
        <v>20000000</v>
      </c>
      <c r="S12" s="219">
        <v>0</v>
      </c>
      <c r="T12" s="219">
        <v>0</v>
      </c>
      <c r="U12" s="219">
        <v>0</v>
      </c>
      <c r="V12" s="219">
        <v>20000000</v>
      </c>
      <c r="W12" s="219">
        <v>0</v>
      </c>
      <c r="X12" s="219">
        <v>0</v>
      </c>
      <c r="Y12" s="219">
        <v>0</v>
      </c>
      <c r="Z12" s="219">
        <v>0</v>
      </c>
      <c r="AA12" s="219">
        <v>0</v>
      </c>
      <c r="AB12" s="219">
        <v>0</v>
      </c>
      <c r="AC12" s="219">
        <v>0</v>
      </c>
      <c r="AD12" s="219">
        <v>0</v>
      </c>
      <c r="AE12" s="121">
        <f>SUM(S12:AD12)</f>
        <v>20000000</v>
      </c>
      <c r="AF12" s="264"/>
      <c r="AG12" s="265"/>
      <c r="AH12" s="266"/>
    </row>
    <row r="13" spans="1:34" s="216" customFormat="1" ht="20.25" customHeight="1" x14ac:dyDescent="0.2">
      <c r="A13" s="29" t="s">
        <v>163</v>
      </c>
      <c r="B13" s="116"/>
      <c r="C13" s="29" t="s">
        <v>164</v>
      </c>
      <c r="D13" s="267">
        <f>SUM(D14)</f>
        <v>278779202.29000002</v>
      </c>
      <c r="E13" s="267">
        <f t="shared" ref="E13:AE13" si="5">SUM(E14)</f>
        <v>278773875.79000002</v>
      </c>
      <c r="F13" s="267">
        <f t="shared" si="5"/>
        <v>0</v>
      </c>
      <c r="G13" s="267">
        <f t="shared" si="5"/>
        <v>104398909.44</v>
      </c>
      <c r="H13" s="267">
        <f t="shared" si="5"/>
        <v>114773756.5</v>
      </c>
      <c r="I13" s="267">
        <f t="shared" si="5"/>
        <v>0</v>
      </c>
      <c r="J13" s="267">
        <f t="shared" si="5"/>
        <v>39505829.579999998</v>
      </c>
      <c r="K13" s="267">
        <f t="shared" si="5"/>
        <v>0</v>
      </c>
      <c r="L13" s="267">
        <f t="shared" si="5"/>
        <v>0</v>
      </c>
      <c r="M13" s="267">
        <f t="shared" si="5"/>
        <v>0</v>
      </c>
      <c r="N13" s="267">
        <f t="shared" si="5"/>
        <v>0</v>
      </c>
      <c r="O13" s="267">
        <f t="shared" si="5"/>
        <v>0</v>
      </c>
      <c r="P13" s="267">
        <f t="shared" si="5"/>
        <v>0</v>
      </c>
      <c r="Q13" s="267">
        <f t="shared" si="5"/>
        <v>0</v>
      </c>
      <c r="R13" s="267">
        <f t="shared" si="5"/>
        <v>258678495.51999998</v>
      </c>
      <c r="S13" s="267">
        <f t="shared" si="5"/>
        <v>0</v>
      </c>
      <c r="T13" s="267">
        <f t="shared" si="5"/>
        <v>104398909.44</v>
      </c>
      <c r="U13" s="267">
        <f t="shared" si="5"/>
        <v>86853836.5</v>
      </c>
      <c r="V13" s="267">
        <f t="shared" si="5"/>
        <v>27919920</v>
      </c>
      <c r="W13" s="267">
        <f t="shared" si="5"/>
        <v>39505829.579999998</v>
      </c>
      <c r="X13" s="267">
        <f t="shared" si="5"/>
        <v>0</v>
      </c>
      <c r="Y13" s="267">
        <f t="shared" si="5"/>
        <v>0</v>
      </c>
      <c r="Z13" s="267">
        <f t="shared" si="5"/>
        <v>0</v>
      </c>
      <c r="AA13" s="267">
        <f t="shared" si="5"/>
        <v>0</v>
      </c>
      <c r="AB13" s="267">
        <f t="shared" si="5"/>
        <v>0</v>
      </c>
      <c r="AC13" s="267">
        <f t="shared" si="5"/>
        <v>0</v>
      </c>
      <c r="AD13" s="267">
        <f t="shared" si="5"/>
        <v>0</v>
      </c>
      <c r="AE13" s="267">
        <f t="shared" si="5"/>
        <v>258678495.51999998</v>
      </c>
      <c r="AF13" s="264"/>
      <c r="AG13" s="265"/>
      <c r="AH13" s="266"/>
    </row>
    <row r="14" spans="1:34" ht="18" customHeight="1" x14ac:dyDescent="0.2">
      <c r="A14" s="219" t="s">
        <v>165</v>
      </c>
      <c r="B14" s="218">
        <v>10</v>
      </c>
      <c r="C14" s="219" t="s">
        <v>166</v>
      </c>
      <c r="D14" s="121">
        <v>278779202.29000002</v>
      </c>
      <c r="E14" s="121">
        <v>278773875.79000002</v>
      </c>
      <c r="F14" s="121">
        <v>0</v>
      </c>
      <c r="G14" s="121">
        <v>104398909.44</v>
      </c>
      <c r="H14" s="121">
        <v>114773756.5</v>
      </c>
      <c r="I14" s="121">
        <v>0</v>
      </c>
      <c r="J14" s="121">
        <v>39505829.579999998</v>
      </c>
      <c r="K14" s="121">
        <v>0</v>
      </c>
      <c r="L14" s="121">
        <v>0</v>
      </c>
      <c r="M14" s="121">
        <v>0</v>
      </c>
      <c r="N14" s="121">
        <v>0</v>
      </c>
      <c r="O14" s="121">
        <v>0</v>
      </c>
      <c r="P14" s="121">
        <v>0</v>
      </c>
      <c r="Q14" s="121">
        <v>0</v>
      </c>
      <c r="R14" s="121">
        <f>SUM(F14:Q14)</f>
        <v>258678495.51999998</v>
      </c>
      <c r="S14" s="121">
        <v>0</v>
      </c>
      <c r="T14" s="121">
        <v>104398909.44</v>
      </c>
      <c r="U14" s="121">
        <v>86853836.5</v>
      </c>
      <c r="V14" s="121">
        <v>27919920</v>
      </c>
      <c r="W14" s="121">
        <v>39505829.579999998</v>
      </c>
      <c r="X14" s="121">
        <v>0</v>
      </c>
      <c r="Y14" s="121">
        <v>0</v>
      </c>
      <c r="Z14" s="121">
        <v>0</v>
      </c>
      <c r="AA14" s="121">
        <v>0</v>
      </c>
      <c r="AB14" s="121">
        <v>0</v>
      </c>
      <c r="AC14" s="121">
        <v>0</v>
      </c>
      <c r="AD14" s="121">
        <v>0</v>
      </c>
      <c r="AE14" s="121">
        <f>SUM(S14:AD14)</f>
        <v>258678495.51999998</v>
      </c>
      <c r="AF14" s="249"/>
      <c r="AG14" s="261"/>
      <c r="AH14" s="19"/>
    </row>
    <row r="15" spans="1:34" s="243" customFormat="1" ht="18" customHeight="1" x14ac:dyDescent="0.2">
      <c r="A15" s="268" t="s">
        <v>155</v>
      </c>
      <c r="B15" s="269"/>
      <c r="C15" s="268" t="s">
        <v>156</v>
      </c>
      <c r="D15" s="268">
        <f>+D16+D21</f>
        <v>1905115337.3400002</v>
      </c>
      <c r="E15" s="268">
        <f t="shared" ref="E15:AE15" si="6">+E16+E21</f>
        <v>1845837394.3499999</v>
      </c>
      <c r="F15" s="268">
        <f t="shared" si="6"/>
        <v>823251712.30999994</v>
      </c>
      <c r="G15" s="268">
        <f t="shared" si="6"/>
        <v>356090992.24000001</v>
      </c>
      <c r="H15" s="268">
        <f>+H16+H21</f>
        <v>537701847.78999996</v>
      </c>
      <c r="I15" s="268">
        <f t="shared" si="6"/>
        <v>6292656.4699999997</v>
      </c>
      <c r="J15" s="268">
        <f t="shared" si="6"/>
        <v>33230161.800000001</v>
      </c>
      <c r="K15" s="268">
        <f t="shared" si="6"/>
        <v>10819484</v>
      </c>
      <c r="L15" s="268">
        <f t="shared" si="6"/>
        <v>0</v>
      </c>
      <c r="M15" s="268">
        <f t="shared" si="6"/>
        <v>0</v>
      </c>
      <c r="N15" s="268">
        <f t="shared" si="6"/>
        <v>0</v>
      </c>
      <c r="O15" s="268">
        <f t="shared" si="6"/>
        <v>0</v>
      </c>
      <c r="P15" s="268">
        <f t="shared" si="6"/>
        <v>0</v>
      </c>
      <c r="Q15" s="268">
        <f t="shared" si="6"/>
        <v>0</v>
      </c>
      <c r="R15" s="268">
        <f t="shared" si="6"/>
        <v>1767386854.6100001</v>
      </c>
      <c r="S15" s="268">
        <f t="shared" si="6"/>
        <v>183248238.67000002</v>
      </c>
      <c r="T15" s="268">
        <f t="shared" si="6"/>
        <v>955946871.06999993</v>
      </c>
      <c r="U15" s="268">
        <f t="shared" si="6"/>
        <v>371143484.38</v>
      </c>
      <c r="V15" s="268">
        <f t="shared" si="6"/>
        <v>212998614.69</v>
      </c>
      <c r="W15" s="268">
        <f t="shared" si="6"/>
        <v>31895964</v>
      </c>
      <c r="X15" s="268">
        <f t="shared" si="6"/>
        <v>12153681.800000001</v>
      </c>
      <c r="Y15" s="268">
        <f t="shared" si="6"/>
        <v>0</v>
      </c>
      <c r="Z15" s="268">
        <f t="shared" si="6"/>
        <v>0</v>
      </c>
      <c r="AA15" s="268">
        <f t="shared" si="6"/>
        <v>0</v>
      </c>
      <c r="AB15" s="268">
        <f t="shared" si="6"/>
        <v>0</v>
      </c>
      <c r="AC15" s="268">
        <f t="shared" si="6"/>
        <v>0</v>
      </c>
      <c r="AD15" s="268">
        <f t="shared" si="6"/>
        <v>0</v>
      </c>
      <c r="AE15" s="268">
        <f t="shared" si="6"/>
        <v>1767386854.6100001</v>
      </c>
      <c r="AF15" s="249"/>
      <c r="AG15" s="261"/>
      <c r="AH15" s="19"/>
    </row>
    <row r="16" spans="1:34" s="243" customFormat="1" ht="18" customHeight="1" x14ac:dyDescent="0.2">
      <c r="A16" s="88" t="s">
        <v>157</v>
      </c>
      <c r="B16" s="263"/>
      <c r="C16" s="88" t="s">
        <v>158</v>
      </c>
      <c r="D16" s="88">
        <f>+D17+D19</f>
        <v>117780968</v>
      </c>
      <c r="E16" s="88">
        <f t="shared" ref="E16:AE16" si="7">+E17+E19</f>
        <v>117780968</v>
      </c>
      <c r="F16" s="88">
        <f t="shared" si="7"/>
        <v>1557835.43</v>
      </c>
      <c r="G16" s="88">
        <f t="shared" si="7"/>
        <v>0</v>
      </c>
      <c r="H16" s="88">
        <f>+H17+H19</f>
        <v>100372236.25</v>
      </c>
      <c r="I16" s="88">
        <f t="shared" si="7"/>
        <v>2742642.01</v>
      </c>
      <c r="J16" s="88">
        <f t="shared" si="7"/>
        <v>0</v>
      </c>
      <c r="K16" s="88">
        <f t="shared" si="7"/>
        <v>0</v>
      </c>
      <c r="L16" s="88">
        <f t="shared" si="7"/>
        <v>0</v>
      </c>
      <c r="M16" s="88">
        <f t="shared" si="7"/>
        <v>0</v>
      </c>
      <c r="N16" s="88">
        <f t="shared" si="7"/>
        <v>0</v>
      </c>
      <c r="O16" s="88">
        <f t="shared" si="7"/>
        <v>0</v>
      </c>
      <c r="P16" s="88">
        <f t="shared" si="7"/>
        <v>0</v>
      </c>
      <c r="Q16" s="88">
        <f t="shared" si="7"/>
        <v>0</v>
      </c>
      <c r="R16" s="88">
        <f t="shared" si="7"/>
        <v>104672713.69</v>
      </c>
      <c r="S16" s="88">
        <f t="shared" si="7"/>
        <v>0</v>
      </c>
      <c r="T16" s="88">
        <f t="shared" si="7"/>
        <v>1557835.43</v>
      </c>
      <c r="U16" s="88">
        <f t="shared" si="7"/>
        <v>3893622.25</v>
      </c>
      <c r="V16" s="88">
        <f t="shared" si="7"/>
        <v>99221256.010000005</v>
      </c>
      <c r="W16" s="88">
        <f t="shared" si="7"/>
        <v>0</v>
      </c>
      <c r="X16" s="88">
        <f t="shared" si="7"/>
        <v>0</v>
      </c>
      <c r="Y16" s="88">
        <f t="shared" si="7"/>
        <v>0</v>
      </c>
      <c r="Z16" s="88">
        <f t="shared" si="7"/>
        <v>0</v>
      </c>
      <c r="AA16" s="88">
        <f t="shared" si="7"/>
        <v>0</v>
      </c>
      <c r="AB16" s="88">
        <f t="shared" si="7"/>
        <v>0</v>
      </c>
      <c r="AC16" s="88">
        <f t="shared" si="7"/>
        <v>0</v>
      </c>
      <c r="AD16" s="88">
        <f t="shared" si="7"/>
        <v>0</v>
      </c>
      <c r="AE16" s="88">
        <f t="shared" si="7"/>
        <v>104672713.69</v>
      </c>
      <c r="AF16" s="249"/>
    </row>
    <row r="17" spans="1:34" s="243" customFormat="1" ht="23.25" customHeight="1" x14ac:dyDescent="0.2">
      <c r="A17" s="29" t="s">
        <v>163</v>
      </c>
      <c r="B17" s="30"/>
      <c r="C17" s="29" t="s">
        <v>164</v>
      </c>
      <c r="D17" s="29">
        <f>+D18</f>
        <v>99279402.409999996</v>
      </c>
      <c r="E17" s="29">
        <f t="shared" ref="E17:AE17" si="8">+E18</f>
        <v>99279402.409999996</v>
      </c>
      <c r="F17" s="29">
        <f t="shared" si="8"/>
        <v>0</v>
      </c>
      <c r="G17" s="29">
        <f t="shared" si="8"/>
        <v>0</v>
      </c>
      <c r="H17" s="29">
        <f>+H18</f>
        <v>96478614</v>
      </c>
      <c r="I17" s="29">
        <f t="shared" si="8"/>
        <v>2742642.01</v>
      </c>
      <c r="J17" s="29">
        <f t="shared" si="8"/>
        <v>0</v>
      </c>
      <c r="K17" s="29">
        <f t="shared" si="8"/>
        <v>0</v>
      </c>
      <c r="L17" s="29">
        <f t="shared" si="8"/>
        <v>0</v>
      </c>
      <c r="M17" s="29">
        <f t="shared" si="8"/>
        <v>0</v>
      </c>
      <c r="N17" s="29">
        <f t="shared" si="8"/>
        <v>0</v>
      </c>
      <c r="O17" s="29">
        <f t="shared" si="8"/>
        <v>0</v>
      </c>
      <c r="P17" s="29">
        <f t="shared" si="8"/>
        <v>0</v>
      </c>
      <c r="Q17" s="29">
        <f t="shared" si="8"/>
        <v>0</v>
      </c>
      <c r="R17" s="29">
        <f t="shared" si="8"/>
        <v>99221256.010000005</v>
      </c>
      <c r="S17" s="29">
        <f t="shared" si="8"/>
        <v>0</v>
      </c>
      <c r="T17" s="29">
        <f t="shared" si="8"/>
        <v>0</v>
      </c>
      <c r="U17" s="29">
        <f t="shared" si="8"/>
        <v>0</v>
      </c>
      <c r="V17" s="29">
        <f t="shared" si="8"/>
        <v>99221256.010000005</v>
      </c>
      <c r="W17" s="29">
        <f t="shared" si="8"/>
        <v>0</v>
      </c>
      <c r="X17" s="29">
        <f t="shared" si="8"/>
        <v>0</v>
      </c>
      <c r="Y17" s="29">
        <f t="shared" si="8"/>
        <v>0</v>
      </c>
      <c r="Z17" s="29">
        <f t="shared" si="8"/>
        <v>0</v>
      </c>
      <c r="AA17" s="29">
        <f t="shared" si="8"/>
        <v>0</v>
      </c>
      <c r="AB17" s="29">
        <f t="shared" si="8"/>
        <v>0</v>
      </c>
      <c r="AC17" s="29">
        <f t="shared" si="8"/>
        <v>0</v>
      </c>
      <c r="AD17" s="29">
        <f t="shared" si="8"/>
        <v>0</v>
      </c>
      <c r="AE17" s="29">
        <f t="shared" si="8"/>
        <v>99221256.010000005</v>
      </c>
      <c r="AF17" s="249"/>
      <c r="AG17" s="261"/>
      <c r="AH17" s="19"/>
    </row>
    <row r="18" spans="1:34" s="243" customFormat="1" ht="18" customHeight="1" x14ac:dyDescent="0.2">
      <c r="A18" s="219" t="s">
        <v>169</v>
      </c>
      <c r="B18" s="218">
        <v>10</v>
      </c>
      <c r="C18" s="219" t="s">
        <v>170</v>
      </c>
      <c r="D18" s="219">
        <v>99279402.409999996</v>
      </c>
      <c r="E18" s="219">
        <v>99279402.409999996</v>
      </c>
      <c r="F18" s="121">
        <v>0</v>
      </c>
      <c r="G18" s="121">
        <v>0</v>
      </c>
      <c r="H18" s="121">
        <v>96478614</v>
      </c>
      <c r="I18" s="121">
        <v>2742642.01</v>
      </c>
      <c r="J18" s="121">
        <v>0</v>
      </c>
      <c r="K18" s="121">
        <v>0</v>
      </c>
      <c r="L18" s="121">
        <v>0</v>
      </c>
      <c r="M18" s="121">
        <v>0</v>
      </c>
      <c r="N18" s="121">
        <v>0</v>
      </c>
      <c r="O18" s="121">
        <v>0</v>
      </c>
      <c r="P18" s="121">
        <v>0</v>
      </c>
      <c r="Q18" s="121">
        <v>0</v>
      </c>
      <c r="R18" s="121">
        <f>SUM(F18:Q18)</f>
        <v>99221256.010000005</v>
      </c>
      <c r="S18" s="121">
        <v>0</v>
      </c>
      <c r="T18" s="121">
        <v>0</v>
      </c>
      <c r="U18" s="121">
        <v>0</v>
      </c>
      <c r="V18" s="121">
        <v>99221256.010000005</v>
      </c>
      <c r="W18" s="121">
        <v>0</v>
      </c>
      <c r="X18" s="121">
        <v>0</v>
      </c>
      <c r="Y18" s="121">
        <v>0</v>
      </c>
      <c r="Z18" s="121">
        <v>0</v>
      </c>
      <c r="AA18" s="121">
        <v>0</v>
      </c>
      <c r="AB18" s="121">
        <v>0</v>
      </c>
      <c r="AC18" s="121">
        <v>0</v>
      </c>
      <c r="AD18" s="121">
        <v>0</v>
      </c>
      <c r="AE18" s="121">
        <f>SUM(S18:AD18)</f>
        <v>99221256.010000005</v>
      </c>
      <c r="AF18" s="249"/>
      <c r="AG18" s="261"/>
      <c r="AH18" s="19"/>
    </row>
    <row r="19" spans="1:34" s="243" customFormat="1" ht="21" customHeight="1" x14ac:dyDescent="0.2">
      <c r="A19" s="217" t="s">
        <v>167</v>
      </c>
      <c r="B19" s="30"/>
      <c r="C19" s="29" t="s">
        <v>168</v>
      </c>
      <c r="D19" s="29">
        <f>+D20</f>
        <v>18501565.59</v>
      </c>
      <c r="E19" s="29">
        <f t="shared" ref="E19:AE19" si="9">+E20</f>
        <v>18501565.59</v>
      </c>
      <c r="F19" s="29">
        <f t="shared" si="9"/>
        <v>1557835.43</v>
      </c>
      <c r="G19" s="29">
        <f t="shared" si="9"/>
        <v>0</v>
      </c>
      <c r="H19" s="29">
        <f>+H20</f>
        <v>3893622.25</v>
      </c>
      <c r="I19" s="29">
        <f t="shared" si="9"/>
        <v>0</v>
      </c>
      <c r="J19" s="29">
        <f t="shared" si="9"/>
        <v>0</v>
      </c>
      <c r="K19" s="29">
        <f t="shared" si="9"/>
        <v>0</v>
      </c>
      <c r="L19" s="29">
        <f t="shared" si="9"/>
        <v>0</v>
      </c>
      <c r="M19" s="29">
        <f t="shared" si="9"/>
        <v>0</v>
      </c>
      <c r="N19" s="29">
        <f t="shared" si="9"/>
        <v>0</v>
      </c>
      <c r="O19" s="29">
        <f t="shared" si="9"/>
        <v>0</v>
      </c>
      <c r="P19" s="29">
        <f t="shared" si="9"/>
        <v>0</v>
      </c>
      <c r="Q19" s="29">
        <f t="shared" si="9"/>
        <v>0</v>
      </c>
      <c r="R19" s="29">
        <f t="shared" si="9"/>
        <v>5451457.6799999997</v>
      </c>
      <c r="S19" s="29">
        <f t="shared" si="9"/>
        <v>0</v>
      </c>
      <c r="T19" s="29">
        <f t="shared" si="9"/>
        <v>1557835.43</v>
      </c>
      <c r="U19" s="29">
        <f t="shared" si="9"/>
        <v>3893622.25</v>
      </c>
      <c r="V19" s="29">
        <f t="shared" si="9"/>
        <v>0</v>
      </c>
      <c r="W19" s="29">
        <f t="shared" si="9"/>
        <v>0</v>
      </c>
      <c r="X19" s="29">
        <f t="shared" si="9"/>
        <v>0</v>
      </c>
      <c r="Y19" s="29">
        <f t="shared" si="9"/>
        <v>0</v>
      </c>
      <c r="Z19" s="29">
        <f t="shared" si="9"/>
        <v>0</v>
      </c>
      <c r="AA19" s="29">
        <f t="shared" si="9"/>
        <v>0</v>
      </c>
      <c r="AB19" s="29">
        <f t="shared" si="9"/>
        <v>0</v>
      </c>
      <c r="AC19" s="29">
        <f t="shared" si="9"/>
        <v>0</v>
      </c>
      <c r="AD19" s="29">
        <f t="shared" si="9"/>
        <v>0</v>
      </c>
      <c r="AE19" s="29">
        <f t="shared" si="9"/>
        <v>5451457.6799999997</v>
      </c>
      <c r="AF19" s="249"/>
      <c r="AG19" s="261"/>
      <c r="AH19" s="19"/>
    </row>
    <row r="20" spans="1:34" s="243" customFormat="1" ht="21.75" customHeight="1" x14ac:dyDescent="0.2">
      <c r="A20" s="270" t="s">
        <v>171</v>
      </c>
      <c r="B20" s="218">
        <v>10</v>
      </c>
      <c r="C20" s="219" t="s">
        <v>172</v>
      </c>
      <c r="D20" s="121">
        <v>18501565.59</v>
      </c>
      <c r="E20" s="271">
        <v>18501565.59</v>
      </c>
      <c r="F20" s="121">
        <v>1557835.43</v>
      </c>
      <c r="G20" s="121">
        <v>0</v>
      </c>
      <c r="H20" s="121">
        <v>3893622.25</v>
      </c>
      <c r="I20" s="121">
        <v>0</v>
      </c>
      <c r="J20" s="121">
        <v>0</v>
      </c>
      <c r="K20" s="121">
        <v>0</v>
      </c>
      <c r="L20" s="121">
        <v>0</v>
      </c>
      <c r="M20" s="121">
        <v>0</v>
      </c>
      <c r="N20" s="121">
        <v>0</v>
      </c>
      <c r="O20" s="121">
        <v>0</v>
      </c>
      <c r="P20" s="121">
        <v>0</v>
      </c>
      <c r="Q20" s="121">
        <v>0</v>
      </c>
      <c r="R20" s="121">
        <f>SUM(F20:Q20)</f>
        <v>5451457.6799999997</v>
      </c>
      <c r="S20" s="121">
        <v>0</v>
      </c>
      <c r="T20" s="121">
        <v>1557835.43</v>
      </c>
      <c r="U20" s="121">
        <v>3893622.25</v>
      </c>
      <c r="V20" s="121">
        <v>0</v>
      </c>
      <c r="W20" s="121">
        <v>0</v>
      </c>
      <c r="X20" s="121">
        <v>0</v>
      </c>
      <c r="Y20" s="121">
        <v>0</v>
      </c>
      <c r="Z20" s="121">
        <v>0</v>
      </c>
      <c r="AA20" s="121">
        <v>0</v>
      </c>
      <c r="AB20" s="121">
        <v>0</v>
      </c>
      <c r="AC20" s="121">
        <v>0</v>
      </c>
      <c r="AD20" s="121">
        <v>0</v>
      </c>
      <c r="AE20" s="121">
        <f>SUM(S20:AD20)</f>
        <v>5451457.6799999997</v>
      </c>
      <c r="AF20" s="249"/>
      <c r="AG20" s="261"/>
      <c r="AH20" s="19"/>
    </row>
    <row r="21" spans="1:34" ht="18" customHeight="1" x14ac:dyDescent="0.2">
      <c r="A21" s="88" t="s">
        <v>191</v>
      </c>
      <c r="B21" s="263"/>
      <c r="C21" s="88" t="s">
        <v>192</v>
      </c>
      <c r="D21" s="88">
        <f>+D22+D25+D28+D35</f>
        <v>1787334369.3400002</v>
      </c>
      <c r="E21" s="88">
        <f t="shared" ref="E21:AD21" si="10">+E22+E25+E28+E35</f>
        <v>1728056426.3499999</v>
      </c>
      <c r="F21" s="88">
        <f t="shared" si="10"/>
        <v>821693876.88</v>
      </c>
      <c r="G21" s="88">
        <f t="shared" si="10"/>
        <v>356090992.24000001</v>
      </c>
      <c r="H21" s="88">
        <f>+H22+H25+H28+H35</f>
        <v>437329611.54000002</v>
      </c>
      <c r="I21" s="88">
        <f t="shared" si="10"/>
        <v>3550014.46</v>
      </c>
      <c r="J21" s="88">
        <f t="shared" si="10"/>
        <v>33230161.800000001</v>
      </c>
      <c r="K21" s="88">
        <f t="shared" si="10"/>
        <v>10819484</v>
      </c>
      <c r="L21" s="88">
        <f t="shared" si="10"/>
        <v>0</v>
      </c>
      <c r="M21" s="88">
        <f t="shared" si="10"/>
        <v>0</v>
      </c>
      <c r="N21" s="88">
        <f t="shared" si="10"/>
        <v>0</v>
      </c>
      <c r="O21" s="88">
        <f t="shared" si="10"/>
        <v>0</v>
      </c>
      <c r="P21" s="88">
        <f t="shared" si="10"/>
        <v>0</v>
      </c>
      <c r="Q21" s="88">
        <f t="shared" si="10"/>
        <v>0</v>
      </c>
      <c r="R21" s="88">
        <f t="shared" si="10"/>
        <v>1662714140.9200001</v>
      </c>
      <c r="S21" s="88">
        <f t="shared" si="10"/>
        <v>183248238.67000002</v>
      </c>
      <c r="T21" s="88">
        <f t="shared" si="10"/>
        <v>954389035.63999999</v>
      </c>
      <c r="U21" s="88">
        <f t="shared" si="10"/>
        <v>367249862.13</v>
      </c>
      <c r="V21" s="88">
        <f t="shared" si="10"/>
        <v>113777358.68000001</v>
      </c>
      <c r="W21" s="88">
        <f t="shared" si="10"/>
        <v>31895964</v>
      </c>
      <c r="X21" s="88">
        <f t="shared" si="10"/>
        <v>12153681.800000001</v>
      </c>
      <c r="Y21" s="88">
        <f t="shared" si="10"/>
        <v>0</v>
      </c>
      <c r="Z21" s="88">
        <f t="shared" si="10"/>
        <v>0</v>
      </c>
      <c r="AA21" s="88">
        <f t="shared" si="10"/>
        <v>0</v>
      </c>
      <c r="AB21" s="88">
        <f t="shared" si="10"/>
        <v>0</v>
      </c>
      <c r="AC21" s="88">
        <f t="shared" si="10"/>
        <v>0</v>
      </c>
      <c r="AD21" s="88">
        <f t="shared" si="10"/>
        <v>0</v>
      </c>
      <c r="AE21" s="88">
        <f>+AE22+AE25+AE28+AE35</f>
        <v>1662714140.9200001</v>
      </c>
      <c r="AF21" s="249"/>
    </row>
    <row r="22" spans="1:34" ht="26.25" customHeight="1" x14ac:dyDescent="0.2">
      <c r="A22" s="29" t="s">
        <v>193</v>
      </c>
      <c r="B22" s="30"/>
      <c r="C22" s="29" t="s">
        <v>304</v>
      </c>
      <c r="D22" s="29">
        <f>SUM(D23:D24)</f>
        <v>80212887</v>
      </c>
      <c r="E22" s="29">
        <f t="shared" ref="E22:AD22" si="11">SUM(E23:E24)</f>
        <v>80212887</v>
      </c>
      <c r="F22" s="29">
        <f t="shared" si="11"/>
        <v>0</v>
      </c>
      <c r="G22" s="29">
        <f t="shared" si="11"/>
        <v>8110229</v>
      </c>
      <c r="H22" s="29">
        <f t="shared" si="11"/>
        <v>64907938</v>
      </c>
      <c r="I22" s="29">
        <f t="shared" si="11"/>
        <v>0</v>
      </c>
      <c r="J22" s="29">
        <f t="shared" si="11"/>
        <v>5986964</v>
      </c>
      <c r="K22" s="29">
        <f t="shared" si="11"/>
        <v>962484</v>
      </c>
      <c r="L22" s="29">
        <f t="shared" si="11"/>
        <v>0</v>
      </c>
      <c r="M22" s="29">
        <f t="shared" si="11"/>
        <v>0</v>
      </c>
      <c r="N22" s="29">
        <f t="shared" si="11"/>
        <v>0</v>
      </c>
      <c r="O22" s="29">
        <f t="shared" si="11"/>
        <v>0</v>
      </c>
      <c r="P22" s="29">
        <f t="shared" si="11"/>
        <v>0</v>
      </c>
      <c r="Q22" s="29">
        <f t="shared" si="11"/>
        <v>0</v>
      </c>
      <c r="R22" s="29">
        <f t="shared" si="11"/>
        <v>79967615</v>
      </c>
      <c r="S22" s="29">
        <f t="shared" si="11"/>
        <v>0</v>
      </c>
      <c r="T22" s="29">
        <f t="shared" si="11"/>
        <v>3759882</v>
      </c>
      <c r="U22" s="29">
        <f t="shared" si="11"/>
        <v>7270278</v>
      </c>
      <c r="V22" s="29">
        <f t="shared" si="11"/>
        <v>61988007</v>
      </c>
      <c r="W22" s="29">
        <f t="shared" si="11"/>
        <v>5986964</v>
      </c>
      <c r="X22" s="29">
        <f t="shared" si="11"/>
        <v>962484</v>
      </c>
      <c r="Y22" s="29">
        <f t="shared" si="11"/>
        <v>0</v>
      </c>
      <c r="Z22" s="29">
        <f t="shared" si="11"/>
        <v>0</v>
      </c>
      <c r="AA22" s="29">
        <f t="shared" si="11"/>
        <v>0</v>
      </c>
      <c r="AB22" s="29">
        <f t="shared" si="11"/>
        <v>0</v>
      </c>
      <c r="AC22" s="29">
        <f t="shared" si="11"/>
        <v>0</v>
      </c>
      <c r="AD22" s="29">
        <f t="shared" si="11"/>
        <v>0</v>
      </c>
      <c r="AE22" s="29">
        <f>SUM(AE23:AE24)</f>
        <v>79967615</v>
      </c>
      <c r="AF22" s="249"/>
    </row>
    <row r="23" spans="1:34" s="243" customFormat="1" ht="18" customHeight="1" x14ac:dyDescent="0.2">
      <c r="A23" s="219" t="s">
        <v>197</v>
      </c>
      <c r="B23" s="218">
        <v>10</v>
      </c>
      <c r="C23" s="219" t="s">
        <v>198</v>
      </c>
      <c r="D23" s="219">
        <v>19798448</v>
      </c>
      <c r="E23" s="219">
        <v>19798448</v>
      </c>
      <c r="F23" s="121">
        <v>0</v>
      </c>
      <c r="G23" s="121">
        <v>8110229</v>
      </c>
      <c r="H23" s="121">
        <v>4493499</v>
      </c>
      <c r="I23" s="121">
        <v>0</v>
      </c>
      <c r="J23" s="121">
        <v>5986964</v>
      </c>
      <c r="K23" s="121">
        <v>962484</v>
      </c>
      <c r="L23" s="121">
        <v>0</v>
      </c>
      <c r="M23" s="121">
        <v>0</v>
      </c>
      <c r="N23" s="121">
        <v>0</v>
      </c>
      <c r="O23" s="121">
        <v>0</v>
      </c>
      <c r="P23" s="121">
        <v>0</v>
      </c>
      <c r="Q23" s="121">
        <v>0</v>
      </c>
      <c r="R23" s="121">
        <f>SUM(F23:Q23)</f>
        <v>19553176</v>
      </c>
      <c r="S23" s="121">
        <v>0</v>
      </c>
      <c r="T23" s="121">
        <v>3759882</v>
      </c>
      <c r="U23" s="121">
        <v>7270278</v>
      </c>
      <c r="V23" s="121">
        <v>1573568</v>
      </c>
      <c r="W23" s="121">
        <v>5986964</v>
      </c>
      <c r="X23" s="121">
        <v>962484</v>
      </c>
      <c r="Y23" s="121">
        <v>0</v>
      </c>
      <c r="Z23" s="121">
        <v>0</v>
      </c>
      <c r="AA23" s="121">
        <v>0</v>
      </c>
      <c r="AB23" s="121">
        <v>0</v>
      </c>
      <c r="AC23" s="121">
        <v>0</v>
      </c>
      <c r="AD23" s="121">
        <v>0</v>
      </c>
      <c r="AE23" s="121">
        <f>SUM(S23:AD23)</f>
        <v>19553176</v>
      </c>
      <c r="AF23" s="249"/>
    </row>
    <row r="24" spans="1:34" s="243" customFormat="1" ht="18" customHeight="1" x14ac:dyDescent="0.2">
      <c r="A24" s="219" t="s">
        <v>199</v>
      </c>
      <c r="B24" s="218">
        <v>10</v>
      </c>
      <c r="C24" s="219" t="s">
        <v>200</v>
      </c>
      <c r="D24" s="219">
        <v>60414439</v>
      </c>
      <c r="E24" s="219">
        <v>60414439</v>
      </c>
      <c r="F24" s="121">
        <v>0</v>
      </c>
      <c r="G24" s="121">
        <v>0</v>
      </c>
      <c r="H24" s="121">
        <v>60414439</v>
      </c>
      <c r="I24" s="121">
        <v>0</v>
      </c>
      <c r="J24" s="121">
        <v>0</v>
      </c>
      <c r="K24" s="121">
        <v>0</v>
      </c>
      <c r="L24" s="121">
        <v>0</v>
      </c>
      <c r="M24" s="121">
        <v>0</v>
      </c>
      <c r="N24" s="121">
        <v>0</v>
      </c>
      <c r="O24" s="121">
        <v>0</v>
      </c>
      <c r="P24" s="121">
        <v>0</v>
      </c>
      <c r="Q24" s="121">
        <v>0</v>
      </c>
      <c r="R24" s="121">
        <f>SUM(F24:Q24)</f>
        <v>60414439</v>
      </c>
      <c r="S24" s="121">
        <v>0</v>
      </c>
      <c r="T24" s="121">
        <v>0</v>
      </c>
      <c r="U24" s="121">
        <v>0</v>
      </c>
      <c r="V24" s="121">
        <v>60414439</v>
      </c>
      <c r="W24" s="121">
        <v>0</v>
      </c>
      <c r="X24" s="121">
        <v>0</v>
      </c>
      <c r="Y24" s="121">
        <v>0</v>
      </c>
      <c r="Z24" s="121">
        <v>0</v>
      </c>
      <c r="AA24" s="121">
        <v>0</v>
      </c>
      <c r="AB24" s="121">
        <v>0</v>
      </c>
      <c r="AC24" s="121">
        <v>0</v>
      </c>
      <c r="AD24" s="121">
        <v>0</v>
      </c>
      <c r="AE24" s="121">
        <f>SUM(S24:AD24)</f>
        <v>60414439</v>
      </c>
      <c r="AF24" s="249"/>
    </row>
    <row r="25" spans="1:34" s="243" customFormat="1" ht="24" customHeight="1" x14ac:dyDescent="0.2">
      <c r="A25" s="29" t="s">
        <v>205</v>
      </c>
      <c r="B25" s="30"/>
      <c r="C25" s="29" t="s">
        <v>311</v>
      </c>
      <c r="D25" s="29">
        <f>SUM(D26+D27)</f>
        <v>49551805.189999998</v>
      </c>
      <c r="E25" s="29">
        <f>SUM(E26+E27)</f>
        <v>49242680.009999998</v>
      </c>
      <c r="F25" s="29">
        <f t="shared" ref="F25:AD25" si="12">SUM(F26+F27)</f>
        <v>14697026</v>
      </c>
      <c r="G25" s="29">
        <f t="shared" si="12"/>
        <v>33723666.869999997</v>
      </c>
      <c r="H25" s="29">
        <f t="shared" si="12"/>
        <v>0</v>
      </c>
      <c r="I25" s="29">
        <f t="shared" si="12"/>
        <v>0</v>
      </c>
      <c r="J25" s="29">
        <f t="shared" si="12"/>
        <v>0</v>
      </c>
      <c r="K25" s="29">
        <f t="shared" si="12"/>
        <v>0</v>
      </c>
      <c r="L25" s="29">
        <f t="shared" si="12"/>
        <v>0</v>
      </c>
      <c r="M25" s="29">
        <f t="shared" si="12"/>
        <v>0</v>
      </c>
      <c r="N25" s="29">
        <f t="shared" si="12"/>
        <v>0</v>
      </c>
      <c r="O25" s="29">
        <f t="shared" si="12"/>
        <v>0</v>
      </c>
      <c r="P25" s="29">
        <f t="shared" si="12"/>
        <v>0</v>
      </c>
      <c r="Q25" s="29">
        <f t="shared" si="12"/>
        <v>0</v>
      </c>
      <c r="R25" s="29">
        <f t="shared" si="12"/>
        <v>48420692.869999997</v>
      </c>
      <c r="S25" s="29">
        <f t="shared" si="12"/>
        <v>0</v>
      </c>
      <c r="T25" s="29">
        <f t="shared" si="12"/>
        <v>48420692.869999997</v>
      </c>
      <c r="U25" s="29">
        <f>SUM(U26+U27)</f>
        <v>0</v>
      </c>
      <c r="V25" s="29">
        <f t="shared" si="12"/>
        <v>0</v>
      </c>
      <c r="W25" s="29">
        <f t="shared" si="12"/>
        <v>0</v>
      </c>
      <c r="X25" s="29">
        <f t="shared" si="12"/>
        <v>0</v>
      </c>
      <c r="Y25" s="29">
        <f t="shared" si="12"/>
        <v>0</v>
      </c>
      <c r="Z25" s="29">
        <f t="shared" si="12"/>
        <v>0</v>
      </c>
      <c r="AA25" s="29">
        <f t="shared" si="12"/>
        <v>0</v>
      </c>
      <c r="AB25" s="29">
        <f t="shared" si="12"/>
        <v>0</v>
      </c>
      <c r="AC25" s="29">
        <f t="shared" si="12"/>
        <v>0</v>
      </c>
      <c r="AD25" s="29">
        <f t="shared" si="12"/>
        <v>0</v>
      </c>
      <c r="AE25" s="29">
        <f>SUM(AE26+AE27)</f>
        <v>48420692.869999997</v>
      </c>
      <c r="AF25" s="251"/>
    </row>
    <row r="26" spans="1:34" s="243" customFormat="1" ht="18" customHeight="1" x14ac:dyDescent="0.2">
      <c r="A26" s="219" t="s">
        <v>207</v>
      </c>
      <c r="B26" s="218" t="s">
        <v>79</v>
      </c>
      <c r="C26" s="219" t="s">
        <v>208</v>
      </c>
      <c r="D26" s="121">
        <v>34545654.009999998</v>
      </c>
      <c r="E26" s="271">
        <v>34545654.009999998</v>
      </c>
      <c r="F26" s="121">
        <v>0</v>
      </c>
      <c r="G26" s="121">
        <v>33723666.869999997</v>
      </c>
      <c r="H26" s="121">
        <v>0</v>
      </c>
      <c r="I26" s="121">
        <v>0</v>
      </c>
      <c r="J26" s="121">
        <v>0</v>
      </c>
      <c r="K26" s="121">
        <v>0</v>
      </c>
      <c r="L26" s="121">
        <v>0</v>
      </c>
      <c r="M26" s="121">
        <v>0</v>
      </c>
      <c r="N26" s="121">
        <v>0</v>
      </c>
      <c r="O26" s="121">
        <v>0</v>
      </c>
      <c r="P26" s="121">
        <v>0</v>
      </c>
      <c r="Q26" s="121">
        <v>0</v>
      </c>
      <c r="R26" s="121">
        <f>SUM(F26:Q26)</f>
        <v>33723666.869999997</v>
      </c>
      <c r="S26" s="121">
        <v>0</v>
      </c>
      <c r="T26" s="121">
        <v>33723666.869999997</v>
      </c>
      <c r="U26" s="121">
        <v>0</v>
      </c>
      <c r="V26" s="121">
        <v>0</v>
      </c>
      <c r="W26" s="121">
        <v>0</v>
      </c>
      <c r="X26" s="121">
        <v>0</v>
      </c>
      <c r="Y26" s="121">
        <v>0</v>
      </c>
      <c r="Z26" s="121">
        <v>0</v>
      </c>
      <c r="AA26" s="121">
        <v>0</v>
      </c>
      <c r="AB26" s="121">
        <v>0</v>
      </c>
      <c r="AC26" s="121">
        <v>0</v>
      </c>
      <c r="AD26" s="121">
        <v>0</v>
      </c>
      <c r="AE26" s="121">
        <f>SUM(S26:AD26)</f>
        <v>33723666.869999997</v>
      </c>
      <c r="AF26" s="249"/>
    </row>
    <row r="27" spans="1:34" s="243" customFormat="1" ht="18" customHeight="1" x14ac:dyDescent="0.2">
      <c r="A27" s="219" t="s">
        <v>209</v>
      </c>
      <c r="B27" s="218">
        <v>10</v>
      </c>
      <c r="C27" s="219" t="s">
        <v>210</v>
      </c>
      <c r="D27" s="121">
        <v>15006151.18</v>
      </c>
      <c r="E27" s="271">
        <v>14697026</v>
      </c>
      <c r="F27" s="121">
        <v>14697026</v>
      </c>
      <c r="G27" s="121">
        <v>0</v>
      </c>
      <c r="H27" s="121">
        <v>0</v>
      </c>
      <c r="I27" s="121">
        <v>0</v>
      </c>
      <c r="J27" s="121">
        <v>0</v>
      </c>
      <c r="K27" s="121">
        <v>0</v>
      </c>
      <c r="L27" s="121">
        <v>0</v>
      </c>
      <c r="M27" s="121">
        <v>0</v>
      </c>
      <c r="N27" s="121">
        <v>0</v>
      </c>
      <c r="O27" s="121">
        <v>0</v>
      </c>
      <c r="P27" s="121">
        <v>0</v>
      </c>
      <c r="Q27" s="121">
        <v>0</v>
      </c>
      <c r="R27" s="121">
        <f>SUM(F27:Q27)</f>
        <v>14697026</v>
      </c>
      <c r="S27" s="121">
        <v>0</v>
      </c>
      <c r="T27" s="121">
        <v>14697026</v>
      </c>
      <c r="U27" s="121">
        <v>0</v>
      </c>
      <c r="V27" s="121">
        <v>0</v>
      </c>
      <c r="W27" s="121">
        <v>0</v>
      </c>
      <c r="X27" s="121">
        <v>0</v>
      </c>
      <c r="Y27" s="121">
        <v>0</v>
      </c>
      <c r="Z27" s="121">
        <v>0</v>
      </c>
      <c r="AA27" s="121">
        <v>0</v>
      </c>
      <c r="AB27" s="121">
        <v>0</v>
      </c>
      <c r="AC27" s="121">
        <v>0</v>
      </c>
      <c r="AD27" s="121">
        <v>0</v>
      </c>
      <c r="AE27" s="121">
        <f>SUM(S27:AD27)</f>
        <v>14697026</v>
      </c>
      <c r="AF27" s="249"/>
    </row>
    <row r="28" spans="1:34" s="243" customFormat="1" ht="18" customHeight="1" x14ac:dyDescent="0.2">
      <c r="A28" s="29" t="s">
        <v>211</v>
      </c>
      <c r="B28" s="30"/>
      <c r="C28" s="29" t="s">
        <v>212</v>
      </c>
      <c r="D28" s="29">
        <f>SUM(D29+D30+D31+D32+D33+D34)</f>
        <v>1201344814.1500001</v>
      </c>
      <c r="E28" s="29">
        <f>SUM(E29+E30+E31+E32+E33+E34)</f>
        <v>1142375996.3399999</v>
      </c>
      <c r="F28" s="29">
        <f>SUM(F29:F34)</f>
        <v>440331226.88</v>
      </c>
      <c r="G28" s="29">
        <f t="shared" ref="G28:R28" si="13">SUM(G29:G34)</f>
        <v>290256287.37</v>
      </c>
      <c r="H28" s="29">
        <f t="shared" si="13"/>
        <v>342631673.54000002</v>
      </c>
      <c r="I28" s="29">
        <f t="shared" si="13"/>
        <v>3550014.46</v>
      </c>
      <c r="J28" s="29">
        <f t="shared" si="13"/>
        <v>1334197.8</v>
      </c>
      <c r="K28" s="29">
        <f t="shared" si="13"/>
        <v>0</v>
      </c>
      <c r="L28" s="29">
        <f t="shared" si="13"/>
        <v>0</v>
      </c>
      <c r="M28" s="29">
        <f t="shared" si="13"/>
        <v>0</v>
      </c>
      <c r="N28" s="29">
        <f t="shared" si="13"/>
        <v>0</v>
      </c>
      <c r="O28" s="29">
        <f t="shared" si="13"/>
        <v>0</v>
      </c>
      <c r="P28" s="29">
        <f t="shared" si="13"/>
        <v>0</v>
      </c>
      <c r="Q28" s="29">
        <f t="shared" si="13"/>
        <v>0</v>
      </c>
      <c r="R28" s="29">
        <f t="shared" si="13"/>
        <v>1078103400.0500002</v>
      </c>
      <c r="S28" s="29">
        <f>SUM(S29+S30+S31+S32+S33+S34)</f>
        <v>178548438.67000002</v>
      </c>
      <c r="T28" s="29">
        <f t="shared" ref="T28:AE28" si="14">SUM(T29+T30+T31+T32+T33+T34)</f>
        <v>516241827.77000004</v>
      </c>
      <c r="U28" s="29">
        <f>SUM(U29+U30+U31+U32+U33+U34)</f>
        <v>359979584.13</v>
      </c>
      <c r="V28" s="29">
        <f t="shared" si="14"/>
        <v>21999351.68</v>
      </c>
      <c r="W28" s="29">
        <f t="shared" si="14"/>
        <v>0</v>
      </c>
      <c r="X28" s="29">
        <f t="shared" si="14"/>
        <v>1334197.8</v>
      </c>
      <c r="Y28" s="29">
        <f t="shared" si="14"/>
        <v>0</v>
      </c>
      <c r="Z28" s="29">
        <f t="shared" si="14"/>
        <v>0</v>
      </c>
      <c r="AA28" s="29">
        <f t="shared" si="14"/>
        <v>0</v>
      </c>
      <c r="AB28" s="29">
        <f t="shared" si="14"/>
        <v>0</v>
      </c>
      <c r="AC28" s="29">
        <f t="shared" si="14"/>
        <v>0</v>
      </c>
      <c r="AD28" s="29">
        <f t="shared" si="14"/>
        <v>0</v>
      </c>
      <c r="AE28" s="29">
        <f t="shared" si="14"/>
        <v>1078103400.0500002</v>
      </c>
      <c r="AF28" s="251"/>
    </row>
    <row r="29" spans="1:34" s="243" customFormat="1" ht="18" customHeight="1" x14ac:dyDescent="0.2">
      <c r="A29" s="219" t="s">
        <v>213</v>
      </c>
      <c r="B29" s="218">
        <v>10</v>
      </c>
      <c r="C29" s="219" t="s">
        <v>214</v>
      </c>
      <c r="D29" s="219">
        <v>6300000</v>
      </c>
      <c r="E29" s="219">
        <v>6300000</v>
      </c>
      <c r="F29" s="219">
        <v>6300000</v>
      </c>
      <c r="G29" s="121">
        <v>0</v>
      </c>
      <c r="H29" s="121">
        <v>0</v>
      </c>
      <c r="I29" s="121">
        <v>0</v>
      </c>
      <c r="J29" s="121">
        <v>0</v>
      </c>
      <c r="K29" s="121">
        <v>0</v>
      </c>
      <c r="L29" s="121">
        <v>0</v>
      </c>
      <c r="M29" s="121">
        <v>0</v>
      </c>
      <c r="N29" s="121">
        <v>0</v>
      </c>
      <c r="O29" s="121">
        <v>0</v>
      </c>
      <c r="P29" s="121">
        <v>0</v>
      </c>
      <c r="Q29" s="121">
        <v>0</v>
      </c>
      <c r="R29" s="121">
        <f>SUM(F29:Q29)</f>
        <v>6300000</v>
      </c>
      <c r="S29" s="121">
        <v>6300000</v>
      </c>
      <c r="T29" s="121">
        <v>0</v>
      </c>
      <c r="U29" s="121">
        <v>0</v>
      </c>
      <c r="V29" s="121">
        <v>0</v>
      </c>
      <c r="W29" s="121">
        <v>0</v>
      </c>
      <c r="X29" s="121">
        <v>0</v>
      </c>
      <c r="Y29" s="121">
        <v>0</v>
      </c>
      <c r="Z29" s="121">
        <v>0</v>
      </c>
      <c r="AA29" s="121">
        <v>0</v>
      </c>
      <c r="AB29" s="121">
        <v>0</v>
      </c>
      <c r="AC29" s="121">
        <v>0</v>
      </c>
      <c r="AD29" s="121">
        <v>0</v>
      </c>
      <c r="AE29" s="121">
        <f t="shared" ref="AE29:AE34" si="15">SUM(S29:AD29)</f>
        <v>6300000</v>
      </c>
      <c r="AF29" s="249"/>
    </row>
    <row r="30" spans="1:34" s="243" customFormat="1" ht="20.25" customHeight="1" x14ac:dyDescent="0.2">
      <c r="A30" s="219" t="s">
        <v>215</v>
      </c>
      <c r="B30" s="218">
        <v>10</v>
      </c>
      <c r="C30" s="219" t="s">
        <v>216</v>
      </c>
      <c r="D30" s="219">
        <v>187509667</v>
      </c>
      <c r="E30" s="219">
        <v>179509666.33999997</v>
      </c>
      <c r="F30" s="219">
        <v>145704833</v>
      </c>
      <c r="G30" s="121">
        <v>33804833.340000004</v>
      </c>
      <c r="H30" s="121">
        <v>0</v>
      </c>
      <c r="I30" s="121">
        <v>0</v>
      </c>
      <c r="J30" s="121">
        <v>0</v>
      </c>
      <c r="K30" s="121">
        <v>0</v>
      </c>
      <c r="L30" s="121">
        <v>0</v>
      </c>
      <c r="M30" s="121">
        <v>0</v>
      </c>
      <c r="N30" s="121">
        <v>0</v>
      </c>
      <c r="O30" s="121">
        <v>0</v>
      </c>
      <c r="P30" s="121">
        <v>0</v>
      </c>
      <c r="Q30" s="121">
        <v>0</v>
      </c>
      <c r="R30" s="121">
        <f>SUM(F30:Q30)</f>
        <v>179509666.34</v>
      </c>
      <c r="S30" s="121">
        <v>91561499.670000002</v>
      </c>
      <c r="T30" s="121">
        <v>87948166.670000002</v>
      </c>
      <c r="U30" s="121">
        <v>0</v>
      </c>
      <c r="V30" s="121">
        <v>0</v>
      </c>
      <c r="W30" s="121">
        <v>0</v>
      </c>
      <c r="X30" s="121">
        <v>0</v>
      </c>
      <c r="Y30" s="121">
        <v>0</v>
      </c>
      <c r="Z30" s="121">
        <v>0</v>
      </c>
      <c r="AA30" s="121">
        <v>0</v>
      </c>
      <c r="AB30" s="121">
        <v>0</v>
      </c>
      <c r="AC30" s="121">
        <v>0</v>
      </c>
      <c r="AD30" s="121">
        <v>0</v>
      </c>
      <c r="AE30" s="121">
        <f t="shared" si="15"/>
        <v>179509666.34</v>
      </c>
      <c r="AF30" s="249"/>
    </row>
    <row r="31" spans="1:34" s="243" customFormat="1" ht="18" customHeight="1" x14ac:dyDescent="0.2">
      <c r="A31" s="219" t="s">
        <v>217</v>
      </c>
      <c r="B31" s="218">
        <v>10</v>
      </c>
      <c r="C31" s="219" t="s">
        <v>218</v>
      </c>
      <c r="D31" s="219">
        <v>387898424</v>
      </c>
      <c r="E31" s="219">
        <v>387898424</v>
      </c>
      <c r="F31" s="219">
        <v>80686939</v>
      </c>
      <c r="G31" s="121">
        <v>0</v>
      </c>
      <c r="H31" s="121">
        <v>307211485</v>
      </c>
      <c r="I31" s="121">
        <v>0</v>
      </c>
      <c r="J31" s="121">
        <v>0</v>
      </c>
      <c r="K31" s="121">
        <v>0</v>
      </c>
      <c r="L31" s="121">
        <v>0</v>
      </c>
      <c r="M31" s="121">
        <v>0</v>
      </c>
      <c r="N31" s="121">
        <v>0</v>
      </c>
      <c r="O31" s="121">
        <v>0</v>
      </c>
      <c r="P31" s="121">
        <v>0</v>
      </c>
      <c r="Q31" s="121">
        <v>0</v>
      </c>
      <c r="R31" s="121">
        <f>SUM(F31:Q31)</f>
        <v>387898424</v>
      </c>
      <c r="S31" s="121">
        <v>80686939</v>
      </c>
      <c r="T31" s="121">
        <v>0</v>
      </c>
      <c r="U31" s="121">
        <v>307211485</v>
      </c>
      <c r="V31" s="121">
        <v>0</v>
      </c>
      <c r="W31" s="121">
        <v>0</v>
      </c>
      <c r="X31" s="121">
        <v>0</v>
      </c>
      <c r="Y31" s="121">
        <v>0</v>
      </c>
      <c r="Z31" s="121">
        <v>0</v>
      </c>
      <c r="AA31" s="121">
        <v>0</v>
      </c>
      <c r="AB31" s="121">
        <v>0</v>
      </c>
      <c r="AC31" s="121">
        <v>0</v>
      </c>
      <c r="AD31" s="121">
        <v>0</v>
      </c>
      <c r="AE31" s="121">
        <f t="shared" si="15"/>
        <v>387898424</v>
      </c>
      <c r="AF31" s="249"/>
    </row>
    <row r="32" spans="1:34" ht="18" customHeight="1" x14ac:dyDescent="0.2">
      <c r="A32" s="219" t="s">
        <v>219</v>
      </c>
      <c r="B32" s="218" t="s">
        <v>79</v>
      </c>
      <c r="C32" s="219" t="s">
        <v>220</v>
      </c>
      <c r="D32" s="219">
        <v>400445989.18000001</v>
      </c>
      <c r="E32" s="219">
        <v>361510966.90000004</v>
      </c>
      <c r="F32" s="219">
        <v>131373270.48999999</v>
      </c>
      <c r="G32" s="121">
        <v>156073506.56999999</v>
      </c>
      <c r="H32" s="121">
        <v>13873150</v>
      </c>
      <c r="I32" s="121">
        <v>3550014.46</v>
      </c>
      <c r="J32" s="121">
        <v>1334197.8</v>
      </c>
      <c r="K32" s="121">
        <v>0</v>
      </c>
      <c r="L32" s="121">
        <v>0</v>
      </c>
      <c r="M32" s="121">
        <v>0</v>
      </c>
      <c r="N32" s="121">
        <v>0</v>
      </c>
      <c r="O32" s="121">
        <v>0</v>
      </c>
      <c r="P32" s="121">
        <v>0</v>
      </c>
      <c r="Q32" s="121">
        <v>0</v>
      </c>
      <c r="R32" s="121">
        <f t="shared" ref="R32" si="16">SUM(F32:Q32)</f>
        <v>306204139.31999999</v>
      </c>
      <c r="S32" s="121">
        <v>0</v>
      </c>
      <c r="T32" s="121">
        <v>283961940.91000003</v>
      </c>
      <c r="U32" s="121">
        <v>3484836.15</v>
      </c>
      <c r="V32" s="121">
        <v>17423164.460000001</v>
      </c>
      <c r="W32" s="121">
        <v>0</v>
      </c>
      <c r="X32" s="121">
        <v>1334197.8</v>
      </c>
      <c r="Y32" s="121">
        <v>0</v>
      </c>
      <c r="Z32" s="121">
        <v>0</v>
      </c>
      <c r="AA32" s="121">
        <v>0</v>
      </c>
      <c r="AB32" s="121">
        <v>0</v>
      </c>
      <c r="AC32" s="121">
        <v>0</v>
      </c>
      <c r="AD32" s="121">
        <v>0</v>
      </c>
      <c r="AE32" s="121">
        <f t="shared" si="15"/>
        <v>306204139.31999999</v>
      </c>
      <c r="AF32" s="249"/>
    </row>
    <row r="33" spans="1:34" ht="18" customHeight="1" x14ac:dyDescent="0.2">
      <c r="A33" s="219" t="s">
        <v>221</v>
      </c>
      <c r="B33" s="218">
        <v>10</v>
      </c>
      <c r="C33" s="219" t="s">
        <v>222</v>
      </c>
      <c r="D33" s="219">
        <v>193768433.97</v>
      </c>
      <c r="E33" s="219">
        <v>186318639.09999999</v>
      </c>
      <c r="F33" s="219">
        <v>76266184.390000001</v>
      </c>
      <c r="G33" s="121">
        <v>79539647.459999993</v>
      </c>
      <c r="H33" s="121">
        <v>21547038.539999999</v>
      </c>
      <c r="I33" s="121">
        <v>0</v>
      </c>
      <c r="J33" s="121">
        <v>0</v>
      </c>
      <c r="K33" s="121">
        <v>0</v>
      </c>
      <c r="L33" s="121">
        <v>0</v>
      </c>
      <c r="M33" s="121">
        <v>0</v>
      </c>
      <c r="N33" s="121">
        <v>0</v>
      </c>
      <c r="O33" s="121">
        <v>0</v>
      </c>
      <c r="P33" s="121">
        <v>0</v>
      </c>
      <c r="Q33" s="121">
        <v>0</v>
      </c>
      <c r="R33" s="121">
        <f>SUM(F33:Q33)</f>
        <v>177352870.38999999</v>
      </c>
      <c r="S33" s="121">
        <v>0</v>
      </c>
      <c r="T33" s="121">
        <v>144331720.19</v>
      </c>
      <c r="U33" s="121">
        <v>28444962.98</v>
      </c>
      <c r="V33" s="121">
        <v>4576187.22</v>
      </c>
      <c r="W33" s="121">
        <v>0</v>
      </c>
      <c r="X33" s="121">
        <v>0</v>
      </c>
      <c r="Y33" s="121">
        <v>0</v>
      </c>
      <c r="Z33" s="121">
        <v>0</v>
      </c>
      <c r="AA33" s="121">
        <v>0</v>
      </c>
      <c r="AB33" s="121">
        <v>0</v>
      </c>
      <c r="AC33" s="121">
        <v>0</v>
      </c>
      <c r="AD33" s="121">
        <v>0</v>
      </c>
      <c r="AE33" s="121">
        <f t="shared" si="15"/>
        <v>177352870.38999999</v>
      </c>
      <c r="AF33" s="249"/>
    </row>
    <row r="34" spans="1:34" ht="18" customHeight="1" x14ac:dyDescent="0.2">
      <c r="A34" s="219" t="s">
        <v>223</v>
      </c>
      <c r="B34" s="218">
        <v>10</v>
      </c>
      <c r="C34" s="219" t="s">
        <v>224</v>
      </c>
      <c r="D34" s="219">
        <v>25422300</v>
      </c>
      <c r="E34" s="219">
        <v>20838300</v>
      </c>
      <c r="F34" s="219">
        <v>0</v>
      </c>
      <c r="G34" s="121">
        <v>20838300</v>
      </c>
      <c r="H34" s="121">
        <v>0</v>
      </c>
      <c r="I34" s="121">
        <v>0</v>
      </c>
      <c r="J34" s="121">
        <v>0</v>
      </c>
      <c r="K34" s="121">
        <v>0</v>
      </c>
      <c r="L34" s="121">
        <v>0</v>
      </c>
      <c r="M34" s="121">
        <v>0</v>
      </c>
      <c r="N34" s="121">
        <v>0</v>
      </c>
      <c r="O34" s="121">
        <v>0</v>
      </c>
      <c r="P34" s="121">
        <v>0</v>
      </c>
      <c r="Q34" s="121">
        <v>0</v>
      </c>
      <c r="R34" s="121">
        <f>SUM(F34:Q34)</f>
        <v>20838300</v>
      </c>
      <c r="S34" s="121">
        <v>0</v>
      </c>
      <c r="T34" s="121">
        <v>0</v>
      </c>
      <c r="U34" s="121">
        <v>20838300</v>
      </c>
      <c r="V34" s="121">
        <v>0</v>
      </c>
      <c r="W34" s="121">
        <v>0</v>
      </c>
      <c r="X34" s="121">
        <v>0</v>
      </c>
      <c r="Y34" s="121">
        <v>0</v>
      </c>
      <c r="Z34" s="121">
        <v>0</v>
      </c>
      <c r="AA34" s="121">
        <v>0</v>
      </c>
      <c r="AB34" s="121">
        <v>0</v>
      </c>
      <c r="AC34" s="121">
        <v>0</v>
      </c>
      <c r="AD34" s="121">
        <v>0</v>
      </c>
      <c r="AE34" s="121">
        <f t="shared" si="15"/>
        <v>20838300</v>
      </c>
      <c r="AF34" s="249"/>
    </row>
    <row r="35" spans="1:34" s="243" customFormat="1" ht="18" customHeight="1" x14ac:dyDescent="0.2">
      <c r="A35" s="29" t="s">
        <v>225</v>
      </c>
      <c r="B35" s="30"/>
      <c r="C35" s="29" t="s">
        <v>226</v>
      </c>
      <c r="D35" s="29">
        <f>SUM(D36+D37+D38)</f>
        <v>456224863</v>
      </c>
      <c r="E35" s="29">
        <f t="shared" ref="E35:Q35" si="17">SUM(E36+E37+E38)</f>
        <v>456224863</v>
      </c>
      <c r="F35" s="29">
        <f t="shared" si="17"/>
        <v>366665624</v>
      </c>
      <c r="G35" s="29">
        <f t="shared" si="17"/>
        <v>24000809</v>
      </c>
      <c r="H35" s="29">
        <f t="shared" si="17"/>
        <v>29790000</v>
      </c>
      <c r="I35" s="29">
        <f t="shared" si="17"/>
        <v>0</v>
      </c>
      <c r="J35" s="29">
        <f t="shared" si="17"/>
        <v>25909000</v>
      </c>
      <c r="K35" s="29">
        <f t="shared" si="17"/>
        <v>9857000</v>
      </c>
      <c r="L35" s="29">
        <f t="shared" si="17"/>
        <v>0</v>
      </c>
      <c r="M35" s="29">
        <f t="shared" si="17"/>
        <v>0</v>
      </c>
      <c r="N35" s="29">
        <f>SUM(N36+N37+N38)</f>
        <v>0</v>
      </c>
      <c r="O35" s="29">
        <f t="shared" si="17"/>
        <v>0</v>
      </c>
      <c r="P35" s="29">
        <f t="shared" si="17"/>
        <v>0</v>
      </c>
      <c r="Q35" s="29">
        <f t="shared" si="17"/>
        <v>0</v>
      </c>
      <c r="R35" s="29">
        <f>SUM(R36+R37+R38)</f>
        <v>456222433</v>
      </c>
      <c r="S35" s="29">
        <f>SUM(S36+S37+S38)</f>
        <v>4699800</v>
      </c>
      <c r="T35" s="29">
        <f t="shared" ref="T35:AE35" si="18">SUM(T36+T37+T38)</f>
        <v>385966633</v>
      </c>
      <c r="U35" s="29">
        <f>SUM(U36+U37+U38)</f>
        <v>0</v>
      </c>
      <c r="V35" s="29">
        <f t="shared" si="18"/>
        <v>29790000</v>
      </c>
      <c r="W35" s="29">
        <f t="shared" si="18"/>
        <v>25909000</v>
      </c>
      <c r="X35" s="29">
        <f t="shared" si="18"/>
        <v>9857000</v>
      </c>
      <c r="Y35" s="29">
        <f t="shared" si="18"/>
        <v>0</v>
      </c>
      <c r="Z35" s="29">
        <f t="shared" si="18"/>
        <v>0</v>
      </c>
      <c r="AA35" s="29">
        <f t="shared" si="18"/>
        <v>0</v>
      </c>
      <c r="AB35" s="29">
        <f t="shared" si="18"/>
        <v>0</v>
      </c>
      <c r="AC35" s="29">
        <f t="shared" si="18"/>
        <v>0</v>
      </c>
      <c r="AD35" s="29">
        <f t="shared" si="18"/>
        <v>0</v>
      </c>
      <c r="AE35" s="29">
        <f t="shared" si="18"/>
        <v>456222433</v>
      </c>
      <c r="AF35" s="251"/>
    </row>
    <row r="36" spans="1:34" ht="18" customHeight="1" x14ac:dyDescent="0.2">
      <c r="A36" s="270" t="s">
        <v>227</v>
      </c>
      <c r="B36" s="218">
        <v>10</v>
      </c>
      <c r="C36" s="219" t="s">
        <v>228</v>
      </c>
      <c r="D36" s="219">
        <v>4699800</v>
      </c>
      <c r="E36" s="219">
        <v>4699800</v>
      </c>
      <c r="F36" s="219">
        <v>4699800</v>
      </c>
      <c r="G36" s="121">
        <v>0</v>
      </c>
      <c r="H36" s="121">
        <v>0</v>
      </c>
      <c r="I36" s="121">
        <v>0</v>
      </c>
      <c r="J36" s="121">
        <v>0</v>
      </c>
      <c r="K36" s="121">
        <v>0</v>
      </c>
      <c r="L36" s="272">
        <v>0</v>
      </c>
      <c r="M36" s="272">
        <v>0</v>
      </c>
      <c r="N36" s="121">
        <v>0</v>
      </c>
      <c r="O36" s="121">
        <v>0</v>
      </c>
      <c r="P36" s="121">
        <v>0</v>
      </c>
      <c r="Q36" s="121">
        <v>0</v>
      </c>
      <c r="R36" s="121">
        <f>SUM(F36:Q36)</f>
        <v>4699800</v>
      </c>
      <c r="S36" s="121">
        <v>4699800</v>
      </c>
      <c r="T36" s="121">
        <v>0</v>
      </c>
      <c r="U36" s="121">
        <v>0</v>
      </c>
      <c r="V36" s="121">
        <v>0</v>
      </c>
      <c r="W36" s="121">
        <v>0</v>
      </c>
      <c r="X36" s="121">
        <v>0</v>
      </c>
      <c r="Y36" s="121">
        <v>0</v>
      </c>
      <c r="Z36" s="121">
        <v>0</v>
      </c>
      <c r="AA36" s="121">
        <v>0</v>
      </c>
      <c r="AB36" s="121">
        <v>0</v>
      </c>
      <c r="AC36" s="121">
        <v>0</v>
      </c>
      <c r="AD36" s="121">
        <v>0</v>
      </c>
      <c r="AE36" s="121">
        <f>SUM(S36:AD36)</f>
        <v>4699800</v>
      </c>
      <c r="AF36" s="249"/>
    </row>
    <row r="37" spans="1:34" ht="18" customHeight="1" x14ac:dyDescent="0.2">
      <c r="A37" s="270" t="s">
        <v>229</v>
      </c>
      <c r="B37" s="218">
        <v>10</v>
      </c>
      <c r="C37" s="219" t="s">
        <v>230</v>
      </c>
      <c r="D37" s="219">
        <v>85558430</v>
      </c>
      <c r="E37" s="219">
        <v>85558430</v>
      </c>
      <c r="F37" s="219">
        <v>20000000</v>
      </c>
      <c r="G37" s="121">
        <v>0</v>
      </c>
      <c r="H37" s="121">
        <v>29790000</v>
      </c>
      <c r="I37" s="121">
        <v>0</v>
      </c>
      <c r="J37" s="121">
        <v>25909000</v>
      </c>
      <c r="K37" s="121">
        <v>9857000</v>
      </c>
      <c r="L37" s="272">
        <v>0</v>
      </c>
      <c r="M37" s="272">
        <v>0</v>
      </c>
      <c r="N37" s="121">
        <v>0</v>
      </c>
      <c r="O37" s="121">
        <v>0</v>
      </c>
      <c r="P37" s="121">
        <v>0</v>
      </c>
      <c r="Q37" s="121">
        <v>0</v>
      </c>
      <c r="R37" s="121">
        <f>SUM(F37:Q37)</f>
        <v>85556000</v>
      </c>
      <c r="S37" s="121">
        <v>0</v>
      </c>
      <c r="T37" s="121">
        <v>20000000</v>
      </c>
      <c r="U37" s="121">
        <v>0</v>
      </c>
      <c r="V37" s="121">
        <v>29790000</v>
      </c>
      <c r="W37" s="121">
        <v>25909000</v>
      </c>
      <c r="X37" s="121">
        <v>9857000</v>
      </c>
      <c r="Y37" s="121">
        <v>0</v>
      </c>
      <c r="Z37" s="121">
        <v>0</v>
      </c>
      <c r="AA37" s="121">
        <v>0</v>
      </c>
      <c r="AB37" s="121">
        <v>0</v>
      </c>
      <c r="AC37" s="121">
        <v>0</v>
      </c>
      <c r="AD37" s="121">
        <v>0</v>
      </c>
      <c r="AE37" s="121">
        <f>SUM(S37:AD37)</f>
        <v>85556000</v>
      </c>
      <c r="AF37" s="249"/>
    </row>
    <row r="38" spans="1:34" ht="18" customHeight="1" x14ac:dyDescent="0.2">
      <c r="A38" s="270" t="s">
        <v>233</v>
      </c>
      <c r="B38" s="218">
        <v>10</v>
      </c>
      <c r="C38" s="219" t="s">
        <v>234</v>
      </c>
      <c r="D38" s="219">
        <v>365966633</v>
      </c>
      <c r="E38" s="219">
        <v>365966633</v>
      </c>
      <c r="F38" s="219">
        <v>341965824</v>
      </c>
      <c r="G38" s="121">
        <v>24000809</v>
      </c>
      <c r="H38" s="121">
        <v>0</v>
      </c>
      <c r="I38" s="121">
        <v>0</v>
      </c>
      <c r="J38" s="121">
        <v>0</v>
      </c>
      <c r="K38" s="121">
        <v>0</v>
      </c>
      <c r="L38" s="272">
        <v>0</v>
      </c>
      <c r="M38" s="272">
        <v>0</v>
      </c>
      <c r="N38" s="121">
        <v>0</v>
      </c>
      <c r="O38" s="121">
        <v>0</v>
      </c>
      <c r="P38" s="121">
        <v>0</v>
      </c>
      <c r="Q38" s="121">
        <v>0</v>
      </c>
      <c r="R38" s="121">
        <f>SUM(F38:Q38)</f>
        <v>365966633</v>
      </c>
      <c r="S38" s="121">
        <v>0</v>
      </c>
      <c r="T38" s="121">
        <v>365966633</v>
      </c>
      <c r="U38" s="121">
        <v>0</v>
      </c>
      <c r="V38" s="121">
        <v>0</v>
      </c>
      <c r="W38" s="121">
        <v>0</v>
      </c>
      <c r="X38" s="121">
        <v>0</v>
      </c>
      <c r="Y38" s="121">
        <v>0</v>
      </c>
      <c r="Z38" s="121">
        <v>0</v>
      </c>
      <c r="AA38" s="121">
        <v>0</v>
      </c>
      <c r="AB38" s="121">
        <v>0</v>
      </c>
      <c r="AC38" s="121">
        <v>0</v>
      </c>
      <c r="AD38" s="121">
        <v>0</v>
      </c>
      <c r="AE38" s="121">
        <f>SUM(S38:AD38)</f>
        <v>365966633</v>
      </c>
      <c r="AF38" s="249"/>
    </row>
    <row r="39" spans="1:34" s="243" customFormat="1" ht="18" customHeight="1" x14ac:dyDescent="0.2">
      <c r="A39" s="152" t="s">
        <v>237</v>
      </c>
      <c r="B39" s="153"/>
      <c r="C39" s="154" t="s">
        <v>238</v>
      </c>
      <c r="D39" s="154">
        <f>+D40+D44</f>
        <v>97267815</v>
      </c>
      <c r="E39" s="154">
        <f t="shared" ref="E39:AE39" si="19">+E40+E44</f>
        <v>97267815</v>
      </c>
      <c r="F39" s="154">
        <f t="shared" si="19"/>
        <v>0</v>
      </c>
      <c r="G39" s="154">
        <f t="shared" si="19"/>
        <v>4070530</v>
      </c>
      <c r="H39" s="154">
        <f>+H40+H44</f>
        <v>30191675</v>
      </c>
      <c r="I39" s="154">
        <f t="shared" si="19"/>
        <v>0</v>
      </c>
      <c r="J39" s="154">
        <f t="shared" si="19"/>
        <v>0</v>
      </c>
      <c r="K39" s="154">
        <f t="shared" si="19"/>
        <v>0</v>
      </c>
      <c r="L39" s="154">
        <f t="shared" si="19"/>
        <v>0</v>
      </c>
      <c r="M39" s="154">
        <f t="shared" si="19"/>
        <v>0</v>
      </c>
      <c r="N39" s="154">
        <f t="shared" si="19"/>
        <v>0</v>
      </c>
      <c r="O39" s="154">
        <f t="shared" si="19"/>
        <v>0</v>
      </c>
      <c r="P39" s="154">
        <f t="shared" si="19"/>
        <v>0</v>
      </c>
      <c r="Q39" s="154">
        <f t="shared" si="19"/>
        <v>0</v>
      </c>
      <c r="R39" s="154">
        <f>+R40+R44</f>
        <v>34262205</v>
      </c>
      <c r="S39" s="154">
        <f t="shared" si="19"/>
        <v>0</v>
      </c>
      <c r="T39" s="154">
        <f t="shared" si="19"/>
        <v>4070530</v>
      </c>
      <c r="U39" s="154">
        <f>+U40+U44</f>
        <v>30191675</v>
      </c>
      <c r="V39" s="154">
        <f t="shared" si="19"/>
        <v>0</v>
      </c>
      <c r="W39" s="154">
        <f t="shared" si="19"/>
        <v>0</v>
      </c>
      <c r="X39" s="154">
        <f t="shared" si="19"/>
        <v>0</v>
      </c>
      <c r="Y39" s="154">
        <f t="shared" si="19"/>
        <v>0</v>
      </c>
      <c r="Z39" s="154">
        <f t="shared" si="19"/>
        <v>0</v>
      </c>
      <c r="AA39" s="154">
        <f t="shared" si="19"/>
        <v>0</v>
      </c>
      <c r="AB39" s="154">
        <f t="shared" si="19"/>
        <v>0</v>
      </c>
      <c r="AC39" s="154">
        <f t="shared" si="19"/>
        <v>0</v>
      </c>
      <c r="AD39" s="154">
        <f t="shared" si="19"/>
        <v>0</v>
      </c>
      <c r="AE39" s="154">
        <f t="shared" si="19"/>
        <v>34262205</v>
      </c>
      <c r="AF39" s="249"/>
    </row>
    <row r="40" spans="1:34" s="243" customFormat="1" ht="18" customHeight="1" x14ac:dyDescent="0.2">
      <c r="A40" s="273" t="s">
        <v>239</v>
      </c>
      <c r="B40" s="274"/>
      <c r="C40" s="268" t="s">
        <v>240</v>
      </c>
      <c r="D40" s="268">
        <f>+D41</f>
        <v>67076140</v>
      </c>
      <c r="E40" s="268">
        <f t="shared" ref="E40:AE41" si="20">+E41</f>
        <v>67076140</v>
      </c>
      <c r="F40" s="268">
        <f t="shared" si="20"/>
        <v>0</v>
      </c>
      <c r="G40" s="268">
        <f t="shared" si="20"/>
        <v>4070530</v>
      </c>
      <c r="H40" s="268">
        <f>+H41</f>
        <v>0</v>
      </c>
      <c r="I40" s="268">
        <f t="shared" si="20"/>
        <v>0</v>
      </c>
      <c r="J40" s="268">
        <f t="shared" si="20"/>
        <v>0</v>
      </c>
      <c r="K40" s="268">
        <f t="shared" si="20"/>
        <v>0</v>
      </c>
      <c r="L40" s="268">
        <f t="shared" si="20"/>
        <v>0</v>
      </c>
      <c r="M40" s="268">
        <f t="shared" si="20"/>
        <v>0</v>
      </c>
      <c r="N40" s="268">
        <f t="shared" si="20"/>
        <v>0</v>
      </c>
      <c r="O40" s="268">
        <f t="shared" si="20"/>
        <v>0</v>
      </c>
      <c r="P40" s="268">
        <f t="shared" si="20"/>
        <v>0</v>
      </c>
      <c r="Q40" s="268">
        <f t="shared" si="20"/>
        <v>0</v>
      </c>
      <c r="R40" s="268">
        <f t="shared" si="20"/>
        <v>4070530</v>
      </c>
      <c r="S40" s="268">
        <f t="shared" si="20"/>
        <v>0</v>
      </c>
      <c r="T40" s="268">
        <f t="shared" si="20"/>
        <v>4070530</v>
      </c>
      <c r="U40" s="268">
        <f t="shared" si="20"/>
        <v>0</v>
      </c>
      <c r="V40" s="268">
        <f t="shared" si="20"/>
        <v>0</v>
      </c>
      <c r="W40" s="268">
        <f t="shared" si="20"/>
        <v>0</v>
      </c>
      <c r="X40" s="268">
        <f t="shared" si="20"/>
        <v>0</v>
      </c>
      <c r="Y40" s="268">
        <f t="shared" si="20"/>
        <v>0</v>
      </c>
      <c r="Z40" s="268">
        <f t="shared" si="20"/>
        <v>0</v>
      </c>
      <c r="AA40" s="268">
        <f t="shared" si="20"/>
        <v>0</v>
      </c>
      <c r="AB40" s="268">
        <f t="shared" si="20"/>
        <v>0</v>
      </c>
      <c r="AC40" s="268">
        <f t="shared" si="20"/>
        <v>0</v>
      </c>
      <c r="AD40" s="268">
        <f t="shared" si="20"/>
        <v>0</v>
      </c>
      <c r="AE40" s="268">
        <f t="shared" si="20"/>
        <v>4070530</v>
      </c>
      <c r="AF40" s="249"/>
      <c r="AG40" s="191"/>
    </row>
    <row r="41" spans="1:34" ht="18" customHeight="1" x14ac:dyDescent="0.2">
      <c r="A41" s="88" t="s">
        <v>241</v>
      </c>
      <c r="B41" s="89"/>
      <c r="C41" s="88" t="s">
        <v>242</v>
      </c>
      <c r="D41" s="88">
        <f>+D42</f>
        <v>67076140</v>
      </c>
      <c r="E41" s="88">
        <f t="shared" si="20"/>
        <v>67076140</v>
      </c>
      <c r="F41" s="88">
        <f t="shared" si="20"/>
        <v>0</v>
      </c>
      <c r="G41" s="88">
        <f t="shared" si="20"/>
        <v>4070530</v>
      </c>
      <c r="H41" s="88">
        <f>+H42</f>
        <v>0</v>
      </c>
      <c r="I41" s="88">
        <f t="shared" si="20"/>
        <v>0</v>
      </c>
      <c r="J41" s="88">
        <f t="shared" si="20"/>
        <v>0</v>
      </c>
      <c r="K41" s="88">
        <f t="shared" si="20"/>
        <v>0</v>
      </c>
      <c r="L41" s="88">
        <f t="shared" si="20"/>
        <v>0</v>
      </c>
      <c r="M41" s="88">
        <f t="shared" si="20"/>
        <v>0</v>
      </c>
      <c r="N41" s="88">
        <f t="shared" si="20"/>
        <v>0</v>
      </c>
      <c r="O41" s="88">
        <f t="shared" si="20"/>
        <v>0</v>
      </c>
      <c r="P41" s="88">
        <f t="shared" si="20"/>
        <v>0</v>
      </c>
      <c r="Q41" s="88">
        <f t="shared" si="20"/>
        <v>0</v>
      </c>
      <c r="R41" s="88">
        <f t="shared" si="20"/>
        <v>4070530</v>
      </c>
      <c r="S41" s="88">
        <f t="shared" si="20"/>
        <v>0</v>
      </c>
      <c r="T41" s="88">
        <f t="shared" si="20"/>
        <v>4070530</v>
      </c>
      <c r="U41" s="88">
        <f t="shared" si="20"/>
        <v>0</v>
      </c>
      <c r="V41" s="88">
        <f t="shared" si="20"/>
        <v>0</v>
      </c>
      <c r="W41" s="88">
        <f t="shared" si="20"/>
        <v>0</v>
      </c>
      <c r="X41" s="88">
        <f t="shared" si="20"/>
        <v>0</v>
      </c>
      <c r="Y41" s="88">
        <f t="shared" si="20"/>
        <v>0</v>
      </c>
      <c r="Z41" s="88">
        <f t="shared" si="20"/>
        <v>0</v>
      </c>
      <c r="AA41" s="88">
        <f t="shared" si="20"/>
        <v>0</v>
      </c>
      <c r="AB41" s="88">
        <f t="shared" si="20"/>
        <v>0</v>
      </c>
      <c r="AC41" s="88">
        <f t="shared" si="20"/>
        <v>0</v>
      </c>
      <c r="AD41" s="88">
        <f t="shared" si="20"/>
        <v>0</v>
      </c>
      <c r="AE41" s="88">
        <f t="shared" si="20"/>
        <v>4070530</v>
      </c>
      <c r="AF41" s="249"/>
      <c r="AG41" s="191"/>
    </row>
    <row r="42" spans="1:34" ht="18" customHeight="1" x14ac:dyDescent="0.2">
      <c r="A42" s="29" t="s">
        <v>243</v>
      </c>
      <c r="B42" s="30"/>
      <c r="C42" s="29" t="s">
        <v>244</v>
      </c>
      <c r="D42" s="29">
        <f>SUM(D43)</f>
        <v>67076140</v>
      </c>
      <c r="E42" s="29">
        <f t="shared" ref="E42:AE42" si="21">SUM(E43)</f>
        <v>67076140</v>
      </c>
      <c r="F42" s="29">
        <f t="shared" si="21"/>
        <v>0</v>
      </c>
      <c r="G42" s="29">
        <f t="shared" si="21"/>
        <v>4070530</v>
      </c>
      <c r="H42" s="29">
        <f>SUM(H43)</f>
        <v>0</v>
      </c>
      <c r="I42" s="29">
        <f t="shared" si="21"/>
        <v>0</v>
      </c>
      <c r="J42" s="29">
        <f t="shared" si="21"/>
        <v>0</v>
      </c>
      <c r="K42" s="29">
        <f t="shared" si="21"/>
        <v>0</v>
      </c>
      <c r="L42" s="29">
        <f t="shared" si="21"/>
        <v>0</v>
      </c>
      <c r="M42" s="29">
        <f t="shared" si="21"/>
        <v>0</v>
      </c>
      <c r="N42" s="29">
        <f t="shared" si="21"/>
        <v>0</v>
      </c>
      <c r="O42" s="29">
        <f t="shared" si="21"/>
        <v>0</v>
      </c>
      <c r="P42" s="29">
        <f t="shared" si="21"/>
        <v>0</v>
      </c>
      <c r="Q42" s="29">
        <f t="shared" si="21"/>
        <v>0</v>
      </c>
      <c r="R42" s="29">
        <f t="shared" si="21"/>
        <v>4070530</v>
      </c>
      <c r="S42" s="29">
        <f t="shared" si="21"/>
        <v>0</v>
      </c>
      <c r="T42" s="29">
        <f t="shared" si="21"/>
        <v>4070530</v>
      </c>
      <c r="U42" s="29">
        <f t="shared" si="21"/>
        <v>0</v>
      </c>
      <c r="V42" s="29">
        <f t="shared" si="21"/>
        <v>0</v>
      </c>
      <c r="W42" s="29">
        <f t="shared" si="21"/>
        <v>0</v>
      </c>
      <c r="X42" s="29">
        <f t="shared" si="21"/>
        <v>0</v>
      </c>
      <c r="Y42" s="29">
        <f t="shared" si="21"/>
        <v>0</v>
      </c>
      <c r="Z42" s="29">
        <f t="shared" si="21"/>
        <v>0</v>
      </c>
      <c r="AA42" s="29">
        <f t="shared" si="21"/>
        <v>0</v>
      </c>
      <c r="AB42" s="29">
        <f t="shared" si="21"/>
        <v>0</v>
      </c>
      <c r="AC42" s="29">
        <f t="shared" si="21"/>
        <v>0</v>
      </c>
      <c r="AD42" s="29">
        <f t="shared" si="21"/>
        <v>0</v>
      </c>
      <c r="AE42" s="29">
        <f t="shared" si="21"/>
        <v>4070530</v>
      </c>
      <c r="AF42" s="249"/>
      <c r="AG42" s="191"/>
    </row>
    <row r="43" spans="1:34" ht="18" customHeight="1" x14ac:dyDescent="0.2">
      <c r="A43" s="219" t="s">
        <v>245</v>
      </c>
      <c r="B43" s="218" t="s">
        <v>79</v>
      </c>
      <c r="C43" s="219" t="s">
        <v>246</v>
      </c>
      <c r="D43" s="219">
        <v>67076140</v>
      </c>
      <c r="E43" s="219">
        <v>67076140</v>
      </c>
      <c r="F43" s="121">
        <v>0</v>
      </c>
      <c r="G43" s="121">
        <v>4070530</v>
      </c>
      <c r="H43" s="121">
        <v>0</v>
      </c>
      <c r="I43" s="121">
        <v>0</v>
      </c>
      <c r="J43" s="121">
        <v>0</v>
      </c>
      <c r="K43" s="121">
        <v>0</v>
      </c>
      <c r="L43" s="121">
        <v>0</v>
      </c>
      <c r="M43" s="121">
        <v>0</v>
      </c>
      <c r="N43" s="121">
        <v>0</v>
      </c>
      <c r="O43" s="121">
        <v>0</v>
      </c>
      <c r="P43" s="121">
        <v>0</v>
      </c>
      <c r="Q43" s="121">
        <v>0</v>
      </c>
      <c r="R43" s="121">
        <f>SUM(F43:Q43)</f>
        <v>4070530</v>
      </c>
      <c r="S43" s="121">
        <v>0</v>
      </c>
      <c r="T43" s="121">
        <v>4070530</v>
      </c>
      <c r="U43" s="121">
        <v>0</v>
      </c>
      <c r="V43" s="121">
        <v>0</v>
      </c>
      <c r="W43" s="121">
        <v>0</v>
      </c>
      <c r="X43" s="121">
        <v>0</v>
      </c>
      <c r="Y43" s="121">
        <v>0</v>
      </c>
      <c r="Z43" s="121">
        <v>0</v>
      </c>
      <c r="AA43" s="121">
        <v>0</v>
      </c>
      <c r="AB43" s="121">
        <v>0</v>
      </c>
      <c r="AC43" s="121">
        <v>0</v>
      </c>
      <c r="AD43" s="121">
        <v>0</v>
      </c>
      <c r="AE43" s="121">
        <f>SUM(S43:AD43)</f>
        <v>4070530</v>
      </c>
      <c r="AF43" s="249"/>
      <c r="AG43" s="191"/>
    </row>
    <row r="44" spans="1:34" ht="18" customHeight="1" x14ac:dyDescent="0.2">
      <c r="A44" s="268" t="s">
        <v>257</v>
      </c>
      <c r="B44" s="275"/>
      <c r="C44" s="276" t="s">
        <v>258</v>
      </c>
      <c r="D44" s="268">
        <f>+D45</f>
        <v>30191675</v>
      </c>
      <c r="E44" s="268">
        <f>+E45</f>
        <v>30191675</v>
      </c>
      <c r="F44" s="268">
        <f>+F45</f>
        <v>0</v>
      </c>
      <c r="G44" s="268">
        <f>+G45</f>
        <v>0</v>
      </c>
      <c r="H44" s="268">
        <f>+H45</f>
        <v>30191675</v>
      </c>
      <c r="I44" s="268">
        <f t="shared" ref="I44:Q44" si="22">+I45</f>
        <v>0</v>
      </c>
      <c r="J44" s="268">
        <f t="shared" si="22"/>
        <v>0</v>
      </c>
      <c r="K44" s="268">
        <f t="shared" si="22"/>
        <v>0</v>
      </c>
      <c r="L44" s="268">
        <f t="shared" si="22"/>
        <v>0</v>
      </c>
      <c r="M44" s="268">
        <f t="shared" si="22"/>
        <v>0</v>
      </c>
      <c r="N44" s="268">
        <f t="shared" si="22"/>
        <v>0</v>
      </c>
      <c r="O44" s="268">
        <f t="shared" si="22"/>
        <v>0</v>
      </c>
      <c r="P44" s="268">
        <f t="shared" si="22"/>
        <v>0</v>
      </c>
      <c r="Q44" s="268">
        <f t="shared" si="22"/>
        <v>0</v>
      </c>
      <c r="R44" s="268">
        <f>+R45</f>
        <v>30191675</v>
      </c>
      <c r="S44" s="268">
        <f t="shared" ref="S44:AE44" si="23">+S45</f>
        <v>0</v>
      </c>
      <c r="T44" s="268">
        <f t="shared" si="23"/>
        <v>0</v>
      </c>
      <c r="U44" s="268">
        <f t="shared" si="23"/>
        <v>30191675</v>
      </c>
      <c r="V44" s="268">
        <f t="shared" si="23"/>
        <v>0</v>
      </c>
      <c r="W44" s="268">
        <f t="shared" si="23"/>
        <v>0</v>
      </c>
      <c r="X44" s="268">
        <f t="shared" si="23"/>
        <v>0</v>
      </c>
      <c r="Y44" s="268">
        <f t="shared" si="23"/>
        <v>0</v>
      </c>
      <c r="Z44" s="268">
        <f t="shared" si="23"/>
        <v>0</v>
      </c>
      <c r="AA44" s="268">
        <f t="shared" si="23"/>
        <v>0</v>
      </c>
      <c r="AB44" s="268">
        <f t="shared" si="23"/>
        <v>0</v>
      </c>
      <c r="AC44" s="268">
        <f t="shared" si="23"/>
        <v>0</v>
      </c>
      <c r="AD44" s="268">
        <f t="shared" si="23"/>
        <v>0</v>
      </c>
      <c r="AE44" s="268">
        <f t="shared" si="23"/>
        <v>30191675</v>
      </c>
      <c r="AF44" s="249"/>
      <c r="AG44" s="191"/>
    </row>
    <row r="45" spans="1:34" s="243" customFormat="1" ht="18" customHeight="1" x14ac:dyDescent="0.2">
      <c r="A45" s="88" t="s">
        <v>259</v>
      </c>
      <c r="B45" s="277"/>
      <c r="C45" s="278" t="s">
        <v>260</v>
      </c>
      <c r="D45" s="88">
        <f>SUM(D46)</f>
        <v>30191675</v>
      </c>
      <c r="E45" s="88">
        <f>SUM(E46)</f>
        <v>30191675</v>
      </c>
      <c r="F45" s="88">
        <f>SUM(F46)</f>
        <v>0</v>
      </c>
      <c r="G45" s="88">
        <f>SUM(G46)</f>
        <v>0</v>
      </c>
      <c r="H45" s="88">
        <f>SUM(H46)</f>
        <v>30191675</v>
      </c>
      <c r="I45" s="88">
        <f t="shared" ref="I45:AE45" si="24">SUM(I46)</f>
        <v>0</v>
      </c>
      <c r="J45" s="88">
        <f t="shared" si="24"/>
        <v>0</v>
      </c>
      <c r="K45" s="88">
        <f t="shared" si="24"/>
        <v>0</v>
      </c>
      <c r="L45" s="88">
        <f t="shared" si="24"/>
        <v>0</v>
      </c>
      <c r="M45" s="88">
        <f t="shared" si="24"/>
        <v>0</v>
      </c>
      <c r="N45" s="88">
        <f t="shared" si="24"/>
        <v>0</v>
      </c>
      <c r="O45" s="88">
        <f t="shared" si="24"/>
        <v>0</v>
      </c>
      <c r="P45" s="88">
        <f t="shared" si="24"/>
        <v>0</v>
      </c>
      <c r="Q45" s="88">
        <f t="shared" si="24"/>
        <v>0</v>
      </c>
      <c r="R45" s="88">
        <f t="shared" si="24"/>
        <v>30191675</v>
      </c>
      <c r="S45" s="88">
        <f t="shared" si="24"/>
        <v>0</v>
      </c>
      <c r="T45" s="88">
        <f t="shared" si="24"/>
        <v>0</v>
      </c>
      <c r="U45" s="88">
        <f t="shared" si="24"/>
        <v>30191675</v>
      </c>
      <c r="V45" s="88">
        <f t="shared" si="24"/>
        <v>0</v>
      </c>
      <c r="W45" s="88">
        <f t="shared" si="24"/>
        <v>0</v>
      </c>
      <c r="X45" s="88">
        <f t="shared" si="24"/>
        <v>0</v>
      </c>
      <c r="Y45" s="88">
        <f t="shared" si="24"/>
        <v>0</v>
      </c>
      <c r="Z45" s="88">
        <f t="shared" si="24"/>
        <v>0</v>
      </c>
      <c r="AA45" s="88">
        <f t="shared" si="24"/>
        <v>0</v>
      </c>
      <c r="AB45" s="88">
        <f t="shared" si="24"/>
        <v>0</v>
      </c>
      <c r="AC45" s="88">
        <f t="shared" si="24"/>
        <v>0</v>
      </c>
      <c r="AD45" s="88">
        <f t="shared" si="24"/>
        <v>0</v>
      </c>
      <c r="AE45" s="88">
        <f t="shared" si="24"/>
        <v>30191675</v>
      </c>
      <c r="AF45" s="251"/>
      <c r="AG45" s="190"/>
    </row>
    <row r="46" spans="1:34" ht="18" customHeight="1" x14ac:dyDescent="0.2">
      <c r="A46" s="279" t="s">
        <v>312</v>
      </c>
      <c r="B46" s="218">
        <v>10</v>
      </c>
      <c r="C46" s="219" t="s">
        <v>313</v>
      </c>
      <c r="D46" s="219">
        <v>30191675</v>
      </c>
      <c r="E46" s="219">
        <v>30191675</v>
      </c>
      <c r="F46" s="219">
        <v>0</v>
      </c>
      <c r="G46" s="121">
        <v>0</v>
      </c>
      <c r="H46" s="121">
        <v>30191675</v>
      </c>
      <c r="I46" s="121">
        <v>0</v>
      </c>
      <c r="J46" s="121">
        <v>0</v>
      </c>
      <c r="K46" s="121">
        <v>0</v>
      </c>
      <c r="L46" s="121">
        <v>0</v>
      </c>
      <c r="M46" s="121">
        <v>0</v>
      </c>
      <c r="N46" s="121">
        <v>0</v>
      </c>
      <c r="O46" s="121">
        <v>0</v>
      </c>
      <c r="P46" s="121">
        <v>0</v>
      </c>
      <c r="Q46" s="121">
        <v>0</v>
      </c>
      <c r="R46" s="121">
        <f>SUM(F46:Q46)</f>
        <v>30191675</v>
      </c>
      <c r="S46" s="121">
        <v>0</v>
      </c>
      <c r="T46" s="121">
        <v>0</v>
      </c>
      <c r="U46" s="121">
        <v>30191675</v>
      </c>
      <c r="V46" s="121">
        <v>0</v>
      </c>
      <c r="W46" s="121">
        <v>0</v>
      </c>
      <c r="X46" s="121">
        <v>0</v>
      </c>
      <c r="Y46" s="121"/>
      <c r="Z46" s="121"/>
      <c r="AA46" s="121"/>
      <c r="AB46" s="121"/>
      <c r="AC46" s="121"/>
      <c r="AD46" s="121"/>
      <c r="AE46" s="121">
        <f>SUM(S46:AD46)</f>
        <v>30191675</v>
      </c>
      <c r="AF46" s="249"/>
      <c r="AG46" s="191"/>
    </row>
    <row r="47" spans="1:34" ht="18" customHeight="1" x14ac:dyDescent="0.2">
      <c r="A47" s="152" t="s">
        <v>281</v>
      </c>
      <c r="B47" s="153"/>
      <c r="C47" s="154" t="s">
        <v>282</v>
      </c>
      <c r="D47" s="154">
        <f>SUM(D48:D58)</f>
        <v>9810433627.9899998</v>
      </c>
      <c r="E47" s="154">
        <f t="shared" ref="E47:AD47" si="25">SUM(E48:E58)</f>
        <v>9277875398.6499996</v>
      </c>
      <c r="F47" s="154">
        <f>SUM(F48:F58)</f>
        <v>5469096494.0699987</v>
      </c>
      <c r="G47" s="154">
        <f t="shared" si="25"/>
        <v>2200018052.1300001</v>
      </c>
      <c r="H47" s="154">
        <f>SUM(H48:H58)</f>
        <v>913119091.30000007</v>
      </c>
      <c r="I47" s="154">
        <f t="shared" si="25"/>
        <v>124392564.42</v>
      </c>
      <c r="J47" s="154">
        <f t="shared" si="25"/>
        <v>72828784.670000002</v>
      </c>
      <c r="K47" s="154">
        <f t="shared" si="25"/>
        <v>45177015</v>
      </c>
      <c r="L47" s="154">
        <f t="shared" si="25"/>
        <v>0</v>
      </c>
      <c r="M47" s="154">
        <f t="shared" si="25"/>
        <v>0</v>
      </c>
      <c r="N47" s="154">
        <f t="shared" si="25"/>
        <v>0</v>
      </c>
      <c r="O47" s="154">
        <f t="shared" si="25"/>
        <v>0</v>
      </c>
      <c r="P47" s="154">
        <f t="shared" si="25"/>
        <v>0</v>
      </c>
      <c r="Q47" s="154">
        <f t="shared" si="25"/>
        <v>0</v>
      </c>
      <c r="R47" s="154">
        <f>SUM(R48:R58)</f>
        <v>8824632001.5900021</v>
      </c>
      <c r="S47" s="154">
        <f t="shared" si="25"/>
        <v>4052656128.0299997</v>
      </c>
      <c r="T47" s="154">
        <f t="shared" si="25"/>
        <v>3133924803.6900001</v>
      </c>
      <c r="U47" s="154">
        <f t="shared" si="25"/>
        <v>1352923004.45</v>
      </c>
      <c r="V47" s="154">
        <f t="shared" si="25"/>
        <v>166531023.75</v>
      </c>
      <c r="W47" s="154">
        <f t="shared" si="25"/>
        <v>73420026.670000002</v>
      </c>
      <c r="X47" s="154">
        <f t="shared" si="25"/>
        <v>0</v>
      </c>
      <c r="Y47" s="154">
        <f>SUM(Y48:Y58)</f>
        <v>0</v>
      </c>
      <c r="Z47" s="154">
        <f t="shared" si="25"/>
        <v>0</v>
      </c>
      <c r="AA47" s="154">
        <f t="shared" si="25"/>
        <v>0</v>
      </c>
      <c r="AB47" s="154">
        <f t="shared" si="25"/>
        <v>0</v>
      </c>
      <c r="AC47" s="154">
        <f t="shared" si="25"/>
        <v>0</v>
      </c>
      <c r="AD47" s="154">
        <f t="shared" si="25"/>
        <v>0</v>
      </c>
      <c r="AE47" s="154">
        <f>SUM(AE48:AE58)</f>
        <v>8779454986.5900002</v>
      </c>
      <c r="AF47" s="249"/>
      <c r="AG47" s="191"/>
    </row>
    <row r="48" spans="1:34" ht="18" customHeight="1" x14ac:dyDescent="0.2">
      <c r="A48" s="279" t="s">
        <v>283</v>
      </c>
      <c r="B48" s="122">
        <v>10</v>
      </c>
      <c r="C48" s="280" t="s">
        <v>284</v>
      </c>
      <c r="D48" s="121">
        <v>206170943.5</v>
      </c>
      <c r="E48" s="281">
        <v>202997609.16</v>
      </c>
      <c r="F48" s="121">
        <v>88148717</v>
      </c>
      <c r="G48" s="121">
        <v>111109464.48999999</v>
      </c>
      <c r="H48" s="121">
        <v>2426666.67</v>
      </c>
      <c r="I48" s="121">
        <v>0</v>
      </c>
      <c r="J48" s="121">
        <v>0</v>
      </c>
      <c r="K48" s="121">
        <v>0</v>
      </c>
      <c r="L48" s="121">
        <v>0</v>
      </c>
      <c r="M48" s="121">
        <v>0</v>
      </c>
      <c r="N48" s="121">
        <v>0</v>
      </c>
      <c r="O48" s="121">
        <v>0</v>
      </c>
      <c r="P48" s="121">
        <v>0</v>
      </c>
      <c r="Q48" s="121">
        <v>0</v>
      </c>
      <c r="R48" s="121">
        <f t="shared" ref="R48:R58" si="26">SUM(F48:Q48)</f>
        <v>201684848.16</v>
      </c>
      <c r="S48" s="121">
        <v>33041067</v>
      </c>
      <c r="T48" s="121">
        <v>84343485</v>
      </c>
      <c r="U48" s="121">
        <v>84300296.159999996</v>
      </c>
      <c r="V48" s="121">
        <v>0</v>
      </c>
      <c r="W48" s="121">
        <v>0</v>
      </c>
      <c r="X48" s="121">
        <v>0</v>
      </c>
      <c r="Y48" s="121">
        <v>0</v>
      </c>
      <c r="Z48" s="121">
        <v>0</v>
      </c>
      <c r="AA48" s="121">
        <v>0</v>
      </c>
      <c r="AB48" s="121">
        <v>0</v>
      </c>
      <c r="AC48" s="121">
        <v>0</v>
      </c>
      <c r="AD48" s="121">
        <v>0</v>
      </c>
      <c r="AE48" s="121">
        <f>SUM(S48:AD48)</f>
        <v>201684848.16</v>
      </c>
      <c r="AF48" s="261"/>
      <c r="AG48" s="262"/>
      <c r="AH48" s="282"/>
    </row>
    <row r="49" spans="1:34" ht="18" customHeight="1" x14ac:dyDescent="0.2">
      <c r="A49" s="279" t="s">
        <v>285</v>
      </c>
      <c r="B49" s="122">
        <v>10</v>
      </c>
      <c r="C49" s="280" t="s">
        <v>284</v>
      </c>
      <c r="D49" s="121">
        <v>1079744861.53</v>
      </c>
      <c r="E49" s="281">
        <v>1012273442.2299999</v>
      </c>
      <c r="F49" s="121">
        <v>696419262.41999996</v>
      </c>
      <c r="G49" s="121">
        <v>217921126.46000001</v>
      </c>
      <c r="H49" s="121">
        <v>31443176.350000001</v>
      </c>
      <c r="I49" s="121">
        <v>1088984</v>
      </c>
      <c r="J49" s="121">
        <v>6569986</v>
      </c>
      <c r="K49" s="121">
        <v>5164258</v>
      </c>
      <c r="L49" s="121">
        <v>0</v>
      </c>
      <c r="M49" s="121">
        <v>0</v>
      </c>
      <c r="N49" s="121">
        <v>0</v>
      </c>
      <c r="O49" s="121">
        <v>0</v>
      </c>
      <c r="P49" s="121">
        <v>0</v>
      </c>
      <c r="Q49" s="121">
        <v>0</v>
      </c>
      <c r="R49" s="121">
        <f t="shared" si="26"/>
        <v>958606793.23000002</v>
      </c>
      <c r="S49" s="121">
        <v>540531727.95000005</v>
      </c>
      <c r="T49" s="121">
        <v>187800475.87</v>
      </c>
      <c r="U49" s="121">
        <v>207451361.41</v>
      </c>
      <c r="V49" s="121">
        <v>11088984</v>
      </c>
      <c r="W49" s="121">
        <v>6569986</v>
      </c>
      <c r="X49" s="121">
        <v>0</v>
      </c>
      <c r="Y49" s="121">
        <v>0</v>
      </c>
      <c r="Z49" s="121">
        <v>0</v>
      </c>
      <c r="AA49" s="121">
        <v>0</v>
      </c>
      <c r="AB49" s="121">
        <v>0</v>
      </c>
      <c r="AC49" s="121">
        <v>0</v>
      </c>
      <c r="AD49" s="121">
        <v>0</v>
      </c>
      <c r="AE49" s="121">
        <f t="shared" ref="AE49:AE58" si="27">SUM(S49:AD49)</f>
        <v>953442535.23000002</v>
      </c>
      <c r="AF49" s="261"/>
      <c r="AG49" s="262"/>
      <c r="AH49" s="282"/>
    </row>
    <row r="50" spans="1:34" ht="18" customHeight="1" x14ac:dyDescent="0.2">
      <c r="A50" s="279" t="s">
        <v>286</v>
      </c>
      <c r="B50" s="122">
        <v>10</v>
      </c>
      <c r="C50" s="280" t="s">
        <v>284</v>
      </c>
      <c r="D50" s="121">
        <v>104796603.68000001</v>
      </c>
      <c r="E50" s="281">
        <v>104796603.68000001</v>
      </c>
      <c r="F50" s="121">
        <v>70884269.010000005</v>
      </c>
      <c r="G50" s="121">
        <v>15234566.67</v>
      </c>
      <c r="H50" s="121">
        <v>8784376</v>
      </c>
      <c r="I50" s="121">
        <v>2454072</v>
      </c>
      <c r="J50" s="121">
        <v>1689548</v>
      </c>
      <c r="K50" s="121">
        <v>3551596</v>
      </c>
      <c r="L50" s="121">
        <v>0</v>
      </c>
      <c r="M50" s="121">
        <v>0</v>
      </c>
      <c r="N50" s="121">
        <v>0</v>
      </c>
      <c r="O50" s="121">
        <v>0</v>
      </c>
      <c r="P50" s="121">
        <v>0</v>
      </c>
      <c r="Q50" s="121">
        <v>0</v>
      </c>
      <c r="R50" s="121">
        <f t="shared" si="26"/>
        <v>102598427.68000001</v>
      </c>
      <c r="S50" s="121">
        <v>47429385.670000002</v>
      </c>
      <c r="T50" s="121">
        <v>36651883.340000004</v>
      </c>
      <c r="U50" s="121">
        <v>8894334.6699999999</v>
      </c>
      <c r="V50" s="121">
        <v>4381680</v>
      </c>
      <c r="W50" s="121">
        <v>1689548</v>
      </c>
      <c r="X50" s="121">
        <v>0</v>
      </c>
      <c r="Y50" s="121">
        <v>0</v>
      </c>
      <c r="Z50" s="121">
        <v>0</v>
      </c>
      <c r="AA50" s="121">
        <v>0</v>
      </c>
      <c r="AB50" s="121">
        <v>0</v>
      </c>
      <c r="AC50" s="121">
        <v>0</v>
      </c>
      <c r="AD50" s="121">
        <v>0</v>
      </c>
      <c r="AE50" s="121">
        <f t="shared" si="27"/>
        <v>99046831.680000007</v>
      </c>
      <c r="AF50" s="261"/>
      <c r="AG50" s="262"/>
      <c r="AH50" s="282"/>
    </row>
    <row r="51" spans="1:34" ht="18" customHeight="1" x14ac:dyDescent="0.2">
      <c r="A51" s="279" t="s">
        <v>287</v>
      </c>
      <c r="B51" s="122">
        <v>10</v>
      </c>
      <c r="C51" s="280" t="s">
        <v>284</v>
      </c>
      <c r="D51" s="121">
        <v>386761502.82999998</v>
      </c>
      <c r="E51" s="121">
        <v>386650296.70999998</v>
      </c>
      <c r="F51" s="121">
        <v>207159666.33000001</v>
      </c>
      <c r="G51" s="121">
        <v>112112621.38</v>
      </c>
      <c r="H51" s="121">
        <v>64609133</v>
      </c>
      <c r="I51" s="121">
        <v>0</v>
      </c>
      <c r="J51" s="121">
        <v>0</v>
      </c>
      <c r="K51" s="121">
        <v>0</v>
      </c>
      <c r="L51" s="121">
        <v>0</v>
      </c>
      <c r="M51" s="121">
        <v>0</v>
      </c>
      <c r="N51" s="121">
        <v>0</v>
      </c>
      <c r="O51" s="121">
        <v>0</v>
      </c>
      <c r="P51" s="121">
        <v>0</v>
      </c>
      <c r="Q51" s="121">
        <v>0</v>
      </c>
      <c r="R51" s="121">
        <f t="shared" si="26"/>
        <v>383881420.71000004</v>
      </c>
      <c r="S51" s="121">
        <v>137947667</v>
      </c>
      <c r="T51" s="121">
        <v>125011999.33</v>
      </c>
      <c r="U51" s="121">
        <v>120921754.38</v>
      </c>
      <c r="V51" s="121">
        <v>0</v>
      </c>
      <c r="W51" s="121">
        <v>0</v>
      </c>
      <c r="X51" s="121">
        <v>0</v>
      </c>
      <c r="Y51" s="121">
        <v>0</v>
      </c>
      <c r="Z51" s="121">
        <v>0</v>
      </c>
      <c r="AA51" s="121">
        <v>0</v>
      </c>
      <c r="AB51" s="121">
        <v>0</v>
      </c>
      <c r="AC51" s="121">
        <v>0</v>
      </c>
      <c r="AD51" s="121">
        <v>0</v>
      </c>
      <c r="AE51" s="121">
        <f t="shared" si="27"/>
        <v>383881420.70999998</v>
      </c>
      <c r="AF51" s="261"/>
      <c r="AG51" s="262"/>
      <c r="AH51" s="282"/>
    </row>
    <row r="52" spans="1:34" ht="18" customHeight="1" x14ac:dyDescent="0.2">
      <c r="A52" s="279" t="s">
        <v>288</v>
      </c>
      <c r="B52" s="122">
        <v>10</v>
      </c>
      <c r="C52" s="280" t="s">
        <v>284</v>
      </c>
      <c r="D52" s="121">
        <v>2271647752.3299999</v>
      </c>
      <c r="E52" s="271">
        <v>2028505575.6699996</v>
      </c>
      <c r="F52" s="121">
        <v>1112084737.24</v>
      </c>
      <c r="G52" s="121">
        <v>383050708.44</v>
      </c>
      <c r="H52" s="121">
        <v>202658502.68000001</v>
      </c>
      <c r="I52" s="121">
        <v>33747373</v>
      </c>
      <c r="J52" s="121">
        <v>43208506</v>
      </c>
      <c r="K52" s="121">
        <v>20241552</v>
      </c>
      <c r="L52" s="121">
        <v>0</v>
      </c>
      <c r="M52" s="121">
        <v>0</v>
      </c>
      <c r="N52" s="121">
        <v>0</v>
      </c>
      <c r="O52" s="121">
        <v>0</v>
      </c>
      <c r="P52" s="121">
        <v>0</v>
      </c>
      <c r="Q52" s="121">
        <v>0</v>
      </c>
      <c r="R52" s="121">
        <f t="shared" si="26"/>
        <v>1794991379.3600001</v>
      </c>
      <c r="S52" s="121">
        <v>647284199.10000002</v>
      </c>
      <c r="T52" s="121">
        <v>804466982.27999997</v>
      </c>
      <c r="U52" s="121">
        <v>236120904.65000001</v>
      </c>
      <c r="V52" s="121">
        <v>43669235.329999998</v>
      </c>
      <c r="W52" s="121">
        <v>43208506</v>
      </c>
      <c r="X52" s="121">
        <v>0</v>
      </c>
      <c r="Y52" s="121">
        <v>0</v>
      </c>
      <c r="Z52" s="121">
        <v>0</v>
      </c>
      <c r="AA52" s="121">
        <v>0</v>
      </c>
      <c r="AB52" s="121">
        <v>0</v>
      </c>
      <c r="AC52" s="121">
        <v>0</v>
      </c>
      <c r="AD52" s="121">
        <v>0</v>
      </c>
      <c r="AE52" s="121">
        <f t="shared" si="27"/>
        <v>1774749827.3600001</v>
      </c>
      <c r="AF52" s="261"/>
      <c r="AG52" s="262"/>
      <c r="AH52" s="282"/>
    </row>
    <row r="53" spans="1:34" s="243" customFormat="1" ht="18" customHeight="1" x14ac:dyDescent="0.2">
      <c r="A53" s="279" t="s">
        <v>289</v>
      </c>
      <c r="B53" s="122">
        <v>10</v>
      </c>
      <c r="C53" s="280" t="s">
        <v>284</v>
      </c>
      <c r="D53" s="121">
        <v>2806337568.3099999</v>
      </c>
      <c r="E53" s="281">
        <v>2711854071.3199997</v>
      </c>
      <c r="F53" s="121">
        <v>2204077451.3200002</v>
      </c>
      <c r="G53" s="121">
        <v>311339251</v>
      </c>
      <c r="H53" s="121">
        <v>20742812</v>
      </c>
      <c r="I53" s="121">
        <v>33853624</v>
      </c>
      <c r="J53" s="121">
        <v>16082368</v>
      </c>
      <c r="K53" s="121">
        <v>15175025</v>
      </c>
      <c r="L53" s="121">
        <v>0</v>
      </c>
      <c r="M53" s="121">
        <v>0</v>
      </c>
      <c r="N53" s="121">
        <v>0</v>
      </c>
      <c r="O53" s="121">
        <v>0</v>
      </c>
      <c r="P53" s="121">
        <v>0</v>
      </c>
      <c r="Q53" s="121">
        <v>0</v>
      </c>
      <c r="R53" s="121">
        <f t="shared" si="26"/>
        <v>2601270531.3200002</v>
      </c>
      <c r="S53" s="121">
        <v>1854712295.3199999</v>
      </c>
      <c r="T53" s="121">
        <v>580506875.33000004</v>
      </c>
      <c r="U53" s="121">
        <v>89293445.670000002</v>
      </c>
      <c r="V53" s="121">
        <v>44909280</v>
      </c>
      <c r="W53" s="121">
        <v>16673610</v>
      </c>
      <c r="X53" s="121">
        <v>0</v>
      </c>
      <c r="Y53" s="121">
        <v>0</v>
      </c>
      <c r="Z53" s="121">
        <v>0</v>
      </c>
      <c r="AA53" s="121">
        <v>0</v>
      </c>
      <c r="AB53" s="121">
        <v>0</v>
      </c>
      <c r="AC53" s="121">
        <v>0</v>
      </c>
      <c r="AD53" s="121">
        <v>0</v>
      </c>
      <c r="AE53" s="121">
        <f t="shared" si="27"/>
        <v>2586095506.3200002</v>
      </c>
      <c r="AF53" s="261"/>
      <c r="AG53" s="262"/>
      <c r="AH53" s="282"/>
    </row>
    <row r="54" spans="1:34" ht="18" customHeight="1" x14ac:dyDescent="0.2">
      <c r="A54" s="279" t="s">
        <v>314</v>
      </c>
      <c r="B54" s="122">
        <v>10</v>
      </c>
      <c r="C54" s="280" t="s">
        <v>284</v>
      </c>
      <c r="D54" s="121">
        <v>59275400</v>
      </c>
      <c r="E54" s="281">
        <v>59275400</v>
      </c>
      <c r="F54" s="121">
        <v>59184600</v>
      </c>
      <c r="G54" s="121">
        <v>0</v>
      </c>
      <c r="H54" s="121">
        <v>0</v>
      </c>
      <c r="I54" s="121">
        <v>0</v>
      </c>
      <c r="J54" s="121">
        <v>0</v>
      </c>
      <c r="K54" s="121">
        <v>0</v>
      </c>
      <c r="L54" s="121">
        <v>0</v>
      </c>
      <c r="M54" s="121">
        <v>0</v>
      </c>
      <c r="N54" s="121">
        <v>0</v>
      </c>
      <c r="O54" s="121">
        <v>0</v>
      </c>
      <c r="P54" s="121">
        <v>0</v>
      </c>
      <c r="Q54" s="121">
        <v>0</v>
      </c>
      <c r="R54" s="121">
        <f t="shared" si="26"/>
        <v>59184600</v>
      </c>
      <c r="S54" s="121">
        <v>47284600</v>
      </c>
      <c r="T54" s="121">
        <v>11900000</v>
      </c>
      <c r="U54" s="121">
        <v>0</v>
      </c>
      <c r="V54" s="121">
        <v>0</v>
      </c>
      <c r="W54" s="121">
        <v>0</v>
      </c>
      <c r="X54" s="121">
        <v>0</v>
      </c>
      <c r="Y54" s="121">
        <v>0</v>
      </c>
      <c r="Z54" s="121">
        <v>0</v>
      </c>
      <c r="AA54" s="121">
        <v>0</v>
      </c>
      <c r="AB54" s="121">
        <v>0</v>
      </c>
      <c r="AC54" s="121">
        <v>0</v>
      </c>
      <c r="AD54" s="121">
        <v>0</v>
      </c>
      <c r="AE54" s="121">
        <f t="shared" si="27"/>
        <v>59184600</v>
      </c>
      <c r="AF54" s="261"/>
      <c r="AG54" s="262"/>
      <c r="AH54" s="282"/>
    </row>
    <row r="55" spans="1:34" ht="18" customHeight="1" x14ac:dyDescent="0.2">
      <c r="A55" s="279" t="s">
        <v>290</v>
      </c>
      <c r="B55" s="122">
        <v>10</v>
      </c>
      <c r="C55" s="280" t="s">
        <v>291</v>
      </c>
      <c r="D55" s="121">
        <v>538125372.87</v>
      </c>
      <c r="E55" s="281">
        <v>518619706.57000005</v>
      </c>
      <c r="F55" s="121">
        <v>369260579.66000003</v>
      </c>
      <c r="G55" s="121">
        <v>104813274.91</v>
      </c>
      <c r="H55" s="121">
        <v>31698733</v>
      </c>
      <c r="I55" s="121">
        <v>3900000</v>
      </c>
      <c r="J55" s="121">
        <v>4101710</v>
      </c>
      <c r="K55" s="121">
        <v>0</v>
      </c>
      <c r="L55" s="121">
        <v>0</v>
      </c>
      <c r="M55" s="121">
        <v>0</v>
      </c>
      <c r="N55" s="121">
        <v>0</v>
      </c>
      <c r="O55" s="121">
        <v>0</v>
      </c>
      <c r="P55" s="121">
        <v>0</v>
      </c>
      <c r="Q55" s="121">
        <v>0</v>
      </c>
      <c r="R55" s="121">
        <f t="shared" si="26"/>
        <v>513774297.57000005</v>
      </c>
      <c r="S55" s="121">
        <v>293585175.99000001</v>
      </c>
      <c r="T55" s="121">
        <v>148633179.66999999</v>
      </c>
      <c r="U55" s="121">
        <v>56554231.909999996</v>
      </c>
      <c r="V55" s="121">
        <v>10900000</v>
      </c>
      <c r="W55" s="121">
        <v>4101710</v>
      </c>
      <c r="X55" s="121">
        <v>0</v>
      </c>
      <c r="Y55" s="121">
        <v>0</v>
      </c>
      <c r="Z55" s="121">
        <v>0</v>
      </c>
      <c r="AA55" s="121">
        <v>0</v>
      </c>
      <c r="AB55" s="121">
        <v>0</v>
      </c>
      <c r="AC55" s="121">
        <v>0</v>
      </c>
      <c r="AD55" s="121">
        <v>0</v>
      </c>
      <c r="AE55" s="121">
        <f t="shared" si="27"/>
        <v>513774297.56999993</v>
      </c>
      <c r="AF55" s="261"/>
      <c r="AG55" s="262"/>
      <c r="AH55" s="282"/>
    </row>
    <row r="56" spans="1:34" ht="18" customHeight="1" x14ac:dyDescent="0.2">
      <c r="A56" s="279" t="s">
        <v>292</v>
      </c>
      <c r="B56" s="122">
        <v>10</v>
      </c>
      <c r="C56" s="280" t="s">
        <v>291</v>
      </c>
      <c r="D56" s="121">
        <v>2004916254.03</v>
      </c>
      <c r="E56" s="281">
        <v>1930432243.9100001</v>
      </c>
      <c r="F56" s="121">
        <v>529728795.02999997</v>
      </c>
      <c r="G56" s="121">
        <v>906269115.77999997</v>
      </c>
      <c r="H56" s="121">
        <v>481841181.64999998</v>
      </c>
      <c r="I56" s="121">
        <v>0</v>
      </c>
      <c r="J56" s="121">
        <v>666666.67000000004</v>
      </c>
      <c r="K56" s="121">
        <v>0</v>
      </c>
      <c r="L56" s="121">
        <v>0</v>
      </c>
      <c r="M56" s="121">
        <v>0</v>
      </c>
      <c r="N56" s="121">
        <v>0</v>
      </c>
      <c r="O56" s="121">
        <v>0</v>
      </c>
      <c r="P56" s="121">
        <v>0</v>
      </c>
      <c r="Q56" s="121">
        <v>0</v>
      </c>
      <c r="R56" s="121">
        <f t="shared" si="26"/>
        <v>1918505759.1300001</v>
      </c>
      <c r="S56" s="121">
        <v>371354676.67000002</v>
      </c>
      <c r="T56" s="121">
        <v>1064643234.14</v>
      </c>
      <c r="U56" s="121">
        <v>481841181.64999998</v>
      </c>
      <c r="V56" s="121">
        <v>0</v>
      </c>
      <c r="W56" s="121">
        <v>666666.67000000004</v>
      </c>
      <c r="X56" s="121">
        <v>0</v>
      </c>
      <c r="Y56" s="121">
        <v>0</v>
      </c>
      <c r="Z56" s="121">
        <v>0</v>
      </c>
      <c r="AA56" s="121">
        <v>0</v>
      </c>
      <c r="AB56" s="121">
        <v>0</v>
      </c>
      <c r="AC56" s="121">
        <v>0</v>
      </c>
      <c r="AD56" s="121">
        <v>0</v>
      </c>
      <c r="AE56" s="121">
        <f>SUM(S56:AD56)</f>
        <v>1918505759.1300001</v>
      </c>
      <c r="AF56" s="261"/>
      <c r="AG56" s="262"/>
      <c r="AH56" s="282"/>
    </row>
    <row r="57" spans="1:34" ht="18" customHeight="1" x14ac:dyDescent="0.2">
      <c r="A57" s="279" t="s">
        <v>293</v>
      </c>
      <c r="B57" s="122">
        <v>10</v>
      </c>
      <c r="C57" s="280" t="s">
        <v>291</v>
      </c>
      <c r="D57" s="121">
        <v>110440368.66</v>
      </c>
      <c r="E57" s="281">
        <v>84473700.329999998</v>
      </c>
      <c r="F57" s="121">
        <v>77885333.329999998</v>
      </c>
      <c r="G57" s="121">
        <v>3800000</v>
      </c>
      <c r="H57" s="121">
        <v>2233333</v>
      </c>
      <c r="I57" s="121">
        <v>0</v>
      </c>
      <c r="J57" s="121">
        <v>510000</v>
      </c>
      <c r="K57" s="121">
        <v>0</v>
      </c>
      <c r="L57" s="121">
        <v>0</v>
      </c>
      <c r="M57" s="121">
        <v>0</v>
      </c>
      <c r="N57" s="121">
        <v>0</v>
      </c>
      <c r="O57" s="121">
        <v>0</v>
      </c>
      <c r="P57" s="121">
        <v>0</v>
      </c>
      <c r="Q57" s="121">
        <v>0</v>
      </c>
      <c r="R57" s="121">
        <f t="shared" si="26"/>
        <v>84428666.329999998</v>
      </c>
      <c r="S57" s="121">
        <v>66485333.329999998</v>
      </c>
      <c r="T57" s="121">
        <v>15200000</v>
      </c>
      <c r="U57" s="121">
        <v>0</v>
      </c>
      <c r="V57" s="121">
        <v>2233333</v>
      </c>
      <c r="W57" s="121">
        <v>510000</v>
      </c>
      <c r="X57" s="121">
        <v>0</v>
      </c>
      <c r="Y57" s="121">
        <v>0</v>
      </c>
      <c r="Z57" s="121">
        <v>0</v>
      </c>
      <c r="AA57" s="121">
        <v>0</v>
      </c>
      <c r="AB57" s="121">
        <v>0</v>
      </c>
      <c r="AC57" s="121">
        <v>0</v>
      </c>
      <c r="AD57" s="121">
        <v>0</v>
      </c>
      <c r="AE57" s="121">
        <f>SUM(S57:AD57)</f>
        <v>84428666.329999998</v>
      </c>
      <c r="AF57" s="261"/>
      <c r="AG57" s="262"/>
      <c r="AH57" s="282"/>
    </row>
    <row r="58" spans="1:34" ht="18" customHeight="1" x14ac:dyDescent="0.2">
      <c r="A58" s="279" t="s">
        <v>294</v>
      </c>
      <c r="B58" s="122">
        <v>10</v>
      </c>
      <c r="C58" s="280" t="s">
        <v>291</v>
      </c>
      <c r="D58" s="121">
        <v>242217000.25</v>
      </c>
      <c r="E58" s="281">
        <v>237996749.06999999</v>
      </c>
      <c r="F58" s="121">
        <v>54263082.729999997</v>
      </c>
      <c r="G58" s="121">
        <v>34367923</v>
      </c>
      <c r="H58" s="121">
        <v>66681176.950000003</v>
      </c>
      <c r="I58" s="121">
        <v>49348511.420000002</v>
      </c>
      <c r="J58" s="121">
        <v>0</v>
      </c>
      <c r="K58" s="121">
        <v>1044584</v>
      </c>
      <c r="L58" s="121">
        <v>0</v>
      </c>
      <c r="M58" s="121">
        <v>0</v>
      </c>
      <c r="N58" s="121">
        <v>0</v>
      </c>
      <c r="O58" s="121">
        <v>0</v>
      </c>
      <c r="P58" s="121">
        <v>0</v>
      </c>
      <c r="Q58" s="121">
        <v>0</v>
      </c>
      <c r="R58" s="121">
        <f t="shared" si="26"/>
        <v>205705278.10000002</v>
      </c>
      <c r="S58" s="121">
        <v>13000000</v>
      </c>
      <c r="T58" s="121">
        <v>74766688.730000004</v>
      </c>
      <c r="U58" s="121">
        <v>67545493.950000003</v>
      </c>
      <c r="V58" s="121">
        <v>49348511.420000002</v>
      </c>
      <c r="W58" s="121">
        <v>0</v>
      </c>
      <c r="X58" s="121">
        <v>0</v>
      </c>
      <c r="Y58" s="121">
        <v>0</v>
      </c>
      <c r="Z58" s="121">
        <v>0</v>
      </c>
      <c r="AA58" s="121">
        <v>0</v>
      </c>
      <c r="AB58" s="121">
        <v>0</v>
      </c>
      <c r="AC58" s="121">
        <v>0</v>
      </c>
      <c r="AD58" s="121">
        <v>0</v>
      </c>
      <c r="AE58" s="121">
        <f t="shared" si="27"/>
        <v>204660694.10000002</v>
      </c>
      <c r="AF58" s="261"/>
      <c r="AG58" s="262"/>
      <c r="AH58" s="282"/>
    </row>
    <row r="59" spans="1:34" ht="18" customHeight="1" x14ac:dyDescent="0.2">
      <c r="A59" s="340" t="s">
        <v>305</v>
      </c>
      <c r="B59" s="340"/>
      <c r="C59" s="340"/>
      <c r="D59" s="237">
        <f>+D7+D47</f>
        <v>12111595982.619999</v>
      </c>
      <c r="E59" s="283">
        <f>+E7+E47</f>
        <v>11519754483.789999</v>
      </c>
      <c r="F59" s="237">
        <f>+F7+F47</f>
        <v>6292348206.3799992</v>
      </c>
      <c r="G59" s="237">
        <f t="shared" ref="G59:AE59" si="28">+G7+G47</f>
        <v>2664578483.8099999</v>
      </c>
      <c r="H59" s="237">
        <f t="shared" si="28"/>
        <v>1595786370.5900002</v>
      </c>
      <c r="I59" s="237">
        <f t="shared" si="28"/>
        <v>150685220.88999999</v>
      </c>
      <c r="J59" s="237">
        <f t="shared" si="28"/>
        <v>145564776.05000001</v>
      </c>
      <c r="K59" s="237">
        <f t="shared" si="28"/>
        <v>55996499</v>
      </c>
      <c r="L59" s="237">
        <f t="shared" si="28"/>
        <v>0</v>
      </c>
      <c r="M59" s="237">
        <f t="shared" si="28"/>
        <v>0</v>
      </c>
      <c r="N59" s="237">
        <f t="shared" si="28"/>
        <v>0</v>
      </c>
      <c r="O59" s="237">
        <f t="shared" si="28"/>
        <v>0</v>
      </c>
      <c r="P59" s="237">
        <f t="shared" si="28"/>
        <v>0</v>
      </c>
      <c r="Q59" s="237">
        <f t="shared" si="28"/>
        <v>0</v>
      </c>
      <c r="R59" s="237">
        <f>+R7+R47</f>
        <v>10904959556.720001</v>
      </c>
      <c r="S59" s="237">
        <f t="shared" si="28"/>
        <v>4235904366.6999998</v>
      </c>
      <c r="T59" s="237">
        <f t="shared" si="28"/>
        <v>4198341114.1999998</v>
      </c>
      <c r="U59" s="237">
        <f t="shared" si="28"/>
        <v>1841112000.3299999</v>
      </c>
      <c r="V59" s="237">
        <f t="shared" si="28"/>
        <v>427449558.44</v>
      </c>
      <c r="W59" s="237">
        <f t="shared" si="28"/>
        <v>144821820.25</v>
      </c>
      <c r="X59" s="237">
        <f t="shared" si="28"/>
        <v>12153681.800000001</v>
      </c>
      <c r="Y59" s="237">
        <f t="shared" si="28"/>
        <v>0</v>
      </c>
      <c r="Z59" s="237">
        <f t="shared" si="28"/>
        <v>0</v>
      </c>
      <c r="AA59" s="237">
        <f t="shared" si="28"/>
        <v>0</v>
      </c>
      <c r="AB59" s="237">
        <f t="shared" si="28"/>
        <v>0</v>
      </c>
      <c r="AC59" s="237">
        <f t="shared" si="28"/>
        <v>0</v>
      </c>
      <c r="AD59" s="237">
        <f t="shared" si="28"/>
        <v>0</v>
      </c>
      <c r="AE59" s="237">
        <f t="shared" si="28"/>
        <v>10859782541.720001</v>
      </c>
      <c r="AF59" s="249"/>
      <c r="AG59" s="249"/>
    </row>
    <row r="60" spans="1:34" s="284" customFormat="1" ht="15" customHeight="1" x14ac:dyDescent="0.2">
      <c r="D60" s="285"/>
      <c r="E60" s="286"/>
      <c r="F60" s="287"/>
      <c r="G60" s="287"/>
      <c r="H60" s="287"/>
      <c r="I60" s="287"/>
      <c r="J60" s="287"/>
      <c r="K60" s="309"/>
      <c r="L60" s="287"/>
      <c r="N60" s="287"/>
      <c r="O60" s="287"/>
      <c r="P60" s="287"/>
      <c r="Q60" s="287"/>
      <c r="R60" s="287"/>
      <c r="S60" s="287"/>
      <c r="T60" s="285"/>
      <c r="U60" s="285"/>
      <c r="V60" s="285"/>
      <c r="W60" s="285"/>
      <c r="X60" s="285"/>
      <c r="Y60" s="285"/>
      <c r="Z60" s="285"/>
      <c r="AA60" s="285"/>
      <c r="AB60" s="288"/>
      <c r="AC60" s="285"/>
      <c r="AD60" s="285"/>
      <c r="AE60" s="287"/>
    </row>
    <row r="61" spans="1:34" ht="15.75" customHeight="1" x14ac:dyDescent="0.2">
      <c r="D61" s="19"/>
      <c r="E61" s="289"/>
      <c r="H61" s="251"/>
      <c r="I61" s="290"/>
      <c r="T61" s="291"/>
      <c r="U61" s="291"/>
      <c r="V61" s="291"/>
      <c r="W61" s="291"/>
      <c r="X61" s="249"/>
      <c r="Z61" s="291"/>
      <c r="AA61" s="291"/>
      <c r="AB61" s="291"/>
      <c r="AC61" s="291"/>
      <c r="AD61" s="291"/>
    </row>
    <row r="62" spans="1:34" s="292" customFormat="1" ht="17.25" customHeight="1" x14ac:dyDescent="0.25">
      <c r="C62" s="310"/>
      <c r="D62" s="311"/>
      <c r="E62" s="312"/>
      <c r="F62" s="309"/>
      <c r="G62" s="309"/>
      <c r="H62" s="309"/>
      <c r="I62" s="309"/>
      <c r="J62" s="309"/>
      <c r="K62" s="309"/>
      <c r="L62" s="309"/>
      <c r="M62" s="309"/>
      <c r="N62" s="309"/>
      <c r="O62" s="309"/>
      <c r="P62" s="309"/>
      <c r="Q62" s="309"/>
      <c r="R62" s="309"/>
      <c r="S62" s="309"/>
      <c r="T62" s="309"/>
      <c r="U62" s="309"/>
      <c r="V62" s="309"/>
      <c r="W62" s="309"/>
      <c r="X62" s="309"/>
      <c r="Y62" s="309"/>
      <c r="AA62" s="309"/>
      <c r="AB62" s="309"/>
      <c r="AC62" s="309"/>
      <c r="AD62" s="309"/>
      <c r="AE62" s="309"/>
    </row>
    <row r="63" spans="1:34" x14ac:dyDescent="0.2">
      <c r="D63" s="249"/>
      <c r="E63" s="289"/>
      <c r="AE63" s="290"/>
    </row>
    <row r="64" spans="1:34" x14ac:dyDescent="0.2">
      <c r="D64" s="19"/>
      <c r="T64" s="249"/>
      <c r="AE64" s="19"/>
    </row>
    <row r="65" spans="4:31" x14ac:dyDescent="0.2">
      <c r="D65" s="251"/>
      <c r="AE65" s="249"/>
    </row>
    <row r="66" spans="4:31" x14ac:dyDescent="0.2">
      <c r="AE66" s="293"/>
    </row>
    <row r="67" spans="4:31" x14ac:dyDescent="0.2">
      <c r="D67" s="291"/>
      <c r="E67" s="289"/>
    </row>
    <row r="73" spans="4:31" x14ac:dyDescent="0.2">
      <c r="D73" s="249"/>
    </row>
    <row r="75" spans="4:31" x14ac:dyDescent="0.2">
      <c r="D75" s="249"/>
    </row>
    <row r="85" spans="4:18" x14ac:dyDescent="0.2">
      <c r="D85" s="19">
        <v>111120706738.40999</v>
      </c>
      <c r="E85" s="249">
        <v>105304016757.61002</v>
      </c>
      <c r="R85" s="249">
        <f>D85-E85</f>
        <v>5816689980.7999725</v>
      </c>
    </row>
  </sheetData>
  <autoFilter ref="A6:AH63" xr:uid="{DA8180CC-FC10-496E-96E4-BCEEEC49735A}"/>
  <mergeCells count="9">
    <mergeCell ref="AD4:AE4"/>
    <mergeCell ref="AD5:AE5"/>
    <mergeCell ref="A59:C59"/>
    <mergeCell ref="D1:AC1"/>
    <mergeCell ref="AD1:AE1"/>
    <mergeCell ref="D2:AC2"/>
    <mergeCell ref="AD2:AE2"/>
    <mergeCell ref="D3:AC3"/>
    <mergeCell ref="AD3:AE3"/>
  </mergeCells>
  <pageMargins left="0.7" right="0.7" top="0.75" bottom="0.75" header="0.3" footer="0.3"/>
  <pageSetup orientation="portrait" r:id="rId1"/>
  <ignoredErrors>
    <ignoredError sqref="R12 R14 R23:AE24 R43:R46 R57:R58 R48:R56" formulaRange="1"/>
    <ignoredError sqref="R13 R18 R26:R38 R47 R19:R20" formula="1" formulaRange="1"/>
    <ignoredError sqref="S18:AE18 R25 AE25:AE38 AE13 S47:AE47 S19:AE20" formula="1"/>
    <ignoredError sqref="B26:B32 B43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68394-81FD-4385-BB45-DF613E828D2D}">
  <sheetPr>
    <tabColor theme="0" tint="-0.249977111117893"/>
  </sheetPr>
  <dimension ref="A1:AG35"/>
  <sheetViews>
    <sheetView showGridLines="0" showZeros="0" zoomScale="98" zoomScaleNormal="98" workbookViewId="0">
      <pane xSplit="3" ySplit="6" topLeftCell="D7" activePane="bottomRight" state="frozen"/>
      <selection activeCell="A70" sqref="A70"/>
      <selection pane="topRight" activeCell="A70" sqref="A70"/>
      <selection pane="bottomLeft" activeCell="A70" sqref="A70"/>
      <selection pane="bottomRight" activeCell="Q18" sqref="Q18"/>
    </sheetView>
  </sheetViews>
  <sheetFormatPr baseColWidth="10" defaultRowHeight="11.25" x14ac:dyDescent="0.2"/>
  <cols>
    <col min="1" max="1" width="19" style="196" customWidth="1"/>
    <col min="2" max="2" width="4" style="196" bestFit="1" customWidth="1"/>
    <col min="3" max="3" width="72" style="196" customWidth="1"/>
    <col min="4" max="4" width="12" style="204" bestFit="1" customWidth="1"/>
    <col min="5" max="5" width="13.42578125" style="204" hidden="1" customWidth="1"/>
    <col min="6" max="6" width="13.42578125" style="196" hidden="1" customWidth="1"/>
    <col min="7" max="9" width="12.42578125" style="196" hidden="1" customWidth="1"/>
    <col min="10" max="10" width="12.42578125" style="196" customWidth="1"/>
    <col min="11" max="16" width="12.42578125" style="196" hidden="1" customWidth="1"/>
    <col min="17" max="17" width="16.7109375" style="196" customWidth="1"/>
    <col min="18" max="18" width="15.28515625" style="196" customWidth="1"/>
    <col min="19" max="19" width="13.42578125" style="196" bestFit="1" customWidth="1"/>
    <col min="20" max="16384" width="11.42578125" style="196"/>
  </cols>
  <sheetData>
    <row r="1" spans="1:33" ht="21" customHeight="1" x14ac:dyDescent="0.3">
      <c r="A1" s="193"/>
      <c r="B1" s="194"/>
      <c r="C1" s="195"/>
      <c r="D1" s="349" t="s">
        <v>296</v>
      </c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1"/>
      <c r="P1" s="352" t="s">
        <v>1</v>
      </c>
      <c r="Q1" s="353"/>
    </row>
    <row r="2" spans="1:33" ht="21" customHeight="1" x14ac:dyDescent="0.2">
      <c r="A2" s="197"/>
      <c r="B2" s="198"/>
      <c r="C2" s="199"/>
      <c r="D2" s="354" t="s">
        <v>2</v>
      </c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6"/>
      <c r="P2" s="357" t="s">
        <v>3</v>
      </c>
      <c r="Q2" s="358"/>
    </row>
    <row r="3" spans="1:33" ht="21" customHeight="1" thickBot="1" x14ac:dyDescent="0.25">
      <c r="A3" s="200"/>
      <c r="B3" s="201"/>
      <c r="C3" s="202"/>
      <c r="D3" s="354" t="s">
        <v>297</v>
      </c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6"/>
      <c r="P3" s="359"/>
      <c r="Q3" s="360"/>
    </row>
    <row r="4" spans="1:33" ht="12.75" x14ac:dyDescent="0.2">
      <c r="A4" s="203" t="s">
        <v>5</v>
      </c>
      <c r="E4" s="205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342" t="s">
        <v>298</v>
      </c>
      <c r="Q4" s="343"/>
    </row>
    <row r="5" spans="1:33" ht="13.5" thickBot="1" x14ac:dyDescent="0.25">
      <c r="A5" s="203" t="s">
        <v>299</v>
      </c>
      <c r="E5" s="207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344"/>
      <c r="Q5" s="345"/>
    </row>
    <row r="6" spans="1:33" ht="22.5" x14ac:dyDescent="0.2">
      <c r="A6" s="208" t="s">
        <v>9</v>
      </c>
      <c r="B6" s="208" t="s">
        <v>10</v>
      </c>
      <c r="C6" s="208" t="s">
        <v>300</v>
      </c>
      <c r="D6" s="208" t="s">
        <v>301</v>
      </c>
      <c r="E6" s="209" t="s">
        <v>55</v>
      </c>
      <c r="F6" s="209" t="s">
        <v>56</v>
      </c>
      <c r="G6" s="209" t="s">
        <v>57</v>
      </c>
      <c r="H6" s="209" t="s">
        <v>58</v>
      </c>
      <c r="I6" s="209" t="s">
        <v>59</v>
      </c>
      <c r="J6" s="209" t="s">
        <v>60</v>
      </c>
      <c r="K6" s="209" t="s">
        <v>61</v>
      </c>
      <c r="L6" s="209" t="s">
        <v>62</v>
      </c>
      <c r="M6" s="209" t="s">
        <v>63</v>
      </c>
      <c r="N6" s="209" t="s">
        <v>64</v>
      </c>
      <c r="O6" s="209" t="s">
        <v>65</v>
      </c>
      <c r="P6" s="209" t="s">
        <v>66</v>
      </c>
      <c r="Q6" s="209" t="s">
        <v>67</v>
      </c>
    </row>
    <row r="7" spans="1:33" s="211" customFormat="1" ht="21" customHeight="1" x14ac:dyDescent="0.2">
      <c r="A7" s="210" t="s">
        <v>68</v>
      </c>
      <c r="B7" s="210"/>
      <c r="C7" s="210" t="s">
        <v>69</v>
      </c>
      <c r="D7" s="210">
        <f>+D8+D20</f>
        <v>32794053</v>
      </c>
      <c r="E7" s="210">
        <f t="shared" ref="E7:Q7" si="0">+E8+E20</f>
        <v>32794053</v>
      </c>
      <c r="F7" s="210">
        <f t="shared" si="0"/>
        <v>0</v>
      </c>
      <c r="G7" s="210">
        <f t="shared" si="0"/>
        <v>0</v>
      </c>
      <c r="H7" s="210">
        <f t="shared" si="0"/>
        <v>0</v>
      </c>
      <c r="I7" s="210">
        <f t="shared" si="0"/>
        <v>0</v>
      </c>
      <c r="J7" s="210">
        <f t="shared" si="0"/>
        <v>0</v>
      </c>
      <c r="K7" s="210">
        <f t="shared" si="0"/>
        <v>0</v>
      </c>
      <c r="L7" s="210">
        <f t="shared" si="0"/>
        <v>0</v>
      </c>
      <c r="M7" s="210">
        <f t="shared" si="0"/>
        <v>0</v>
      </c>
      <c r="N7" s="210">
        <f t="shared" si="0"/>
        <v>0</v>
      </c>
      <c r="O7" s="210">
        <f t="shared" si="0"/>
        <v>0</v>
      </c>
      <c r="P7" s="210">
        <f t="shared" si="0"/>
        <v>0</v>
      </c>
      <c r="Q7" s="210">
        <f t="shared" si="0"/>
        <v>32794053</v>
      </c>
    </row>
    <row r="8" spans="1:33" s="211" customFormat="1" ht="21" customHeight="1" x14ac:dyDescent="0.2">
      <c r="A8" s="154" t="s">
        <v>70</v>
      </c>
      <c r="B8" s="154"/>
      <c r="C8" s="154" t="s">
        <v>71</v>
      </c>
      <c r="D8" s="154">
        <f>SUM(D9)</f>
        <v>28607053</v>
      </c>
      <c r="E8" s="154">
        <f t="shared" ref="E8:Q8" si="1">SUM(E9)</f>
        <v>28607053</v>
      </c>
      <c r="F8" s="154">
        <f t="shared" si="1"/>
        <v>0</v>
      </c>
      <c r="G8" s="154">
        <f t="shared" si="1"/>
        <v>0</v>
      </c>
      <c r="H8" s="154">
        <f t="shared" si="1"/>
        <v>0</v>
      </c>
      <c r="I8" s="154">
        <f t="shared" si="1"/>
        <v>0</v>
      </c>
      <c r="J8" s="154">
        <f t="shared" si="1"/>
        <v>0</v>
      </c>
      <c r="K8" s="154">
        <f t="shared" si="1"/>
        <v>0</v>
      </c>
      <c r="L8" s="154">
        <f t="shared" si="1"/>
        <v>0</v>
      </c>
      <c r="M8" s="154">
        <f t="shared" si="1"/>
        <v>0</v>
      </c>
      <c r="N8" s="154">
        <f t="shared" si="1"/>
        <v>0</v>
      </c>
      <c r="O8" s="154">
        <f t="shared" si="1"/>
        <v>0</v>
      </c>
      <c r="P8" s="154">
        <f t="shared" si="1"/>
        <v>0</v>
      </c>
      <c r="Q8" s="154">
        <f t="shared" si="1"/>
        <v>28607053</v>
      </c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</row>
    <row r="9" spans="1:33" s="216" customFormat="1" ht="21" customHeight="1" x14ac:dyDescent="0.2">
      <c r="A9" s="212" t="s">
        <v>72</v>
      </c>
      <c r="B9" s="213"/>
      <c r="C9" s="214" t="s">
        <v>73</v>
      </c>
      <c r="D9" s="214">
        <f>+D10+D16</f>
        <v>28607053</v>
      </c>
      <c r="E9" s="214">
        <f t="shared" ref="E9:Q9" si="2">+E10+E16</f>
        <v>28607053</v>
      </c>
      <c r="F9" s="214">
        <f t="shared" si="2"/>
        <v>0</v>
      </c>
      <c r="G9" s="214">
        <f t="shared" si="2"/>
        <v>0</v>
      </c>
      <c r="H9" s="214">
        <f t="shared" si="2"/>
        <v>0</v>
      </c>
      <c r="I9" s="214">
        <f t="shared" si="2"/>
        <v>0</v>
      </c>
      <c r="J9" s="214">
        <f t="shared" si="2"/>
        <v>0</v>
      </c>
      <c r="K9" s="214">
        <f t="shared" si="2"/>
        <v>0</v>
      </c>
      <c r="L9" s="214">
        <f t="shared" si="2"/>
        <v>0</v>
      </c>
      <c r="M9" s="214">
        <f t="shared" si="2"/>
        <v>0</v>
      </c>
      <c r="N9" s="214">
        <f t="shared" si="2"/>
        <v>0</v>
      </c>
      <c r="O9" s="214">
        <f t="shared" si="2"/>
        <v>0</v>
      </c>
      <c r="P9" s="214">
        <f t="shared" si="2"/>
        <v>0</v>
      </c>
      <c r="Q9" s="214">
        <f t="shared" si="2"/>
        <v>28607053</v>
      </c>
      <c r="R9" s="215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</row>
    <row r="10" spans="1:33" s="216" customFormat="1" ht="21" customHeight="1" x14ac:dyDescent="0.2">
      <c r="A10" s="157" t="s">
        <v>74</v>
      </c>
      <c r="B10" s="89"/>
      <c r="C10" s="88" t="s">
        <v>75</v>
      </c>
      <c r="D10" s="88">
        <f>SUM(D11)</f>
        <v>16268126</v>
      </c>
      <c r="E10" s="88">
        <f t="shared" ref="E10:Q10" si="3">SUM(E11)</f>
        <v>16268126</v>
      </c>
      <c r="F10" s="88">
        <f t="shared" si="3"/>
        <v>0</v>
      </c>
      <c r="G10" s="88">
        <f t="shared" si="3"/>
        <v>0</v>
      </c>
      <c r="H10" s="88">
        <f t="shared" si="3"/>
        <v>0</v>
      </c>
      <c r="I10" s="88">
        <f t="shared" si="3"/>
        <v>0</v>
      </c>
      <c r="J10" s="88">
        <f t="shared" si="3"/>
        <v>0</v>
      </c>
      <c r="K10" s="88">
        <f t="shared" si="3"/>
        <v>0</v>
      </c>
      <c r="L10" s="88">
        <f t="shared" si="3"/>
        <v>0</v>
      </c>
      <c r="M10" s="88">
        <f t="shared" si="3"/>
        <v>0</v>
      </c>
      <c r="N10" s="88">
        <f t="shared" si="3"/>
        <v>0</v>
      </c>
      <c r="O10" s="88">
        <f t="shared" si="3"/>
        <v>0</v>
      </c>
      <c r="P10" s="88">
        <f t="shared" si="3"/>
        <v>0</v>
      </c>
      <c r="Q10" s="88">
        <f t="shared" si="3"/>
        <v>16268126</v>
      </c>
      <c r="R10" s="215"/>
      <c r="S10" s="215"/>
      <c r="T10" s="215"/>
      <c r="U10" s="215"/>
      <c r="V10" s="215"/>
      <c r="W10" s="215"/>
      <c r="X10" s="215"/>
      <c r="Y10" s="215"/>
      <c r="Z10" s="215"/>
      <c r="AA10" s="215"/>
      <c r="AB10" s="215"/>
      <c r="AC10" s="215"/>
      <c r="AD10" s="215"/>
      <c r="AE10" s="215"/>
      <c r="AF10" s="215"/>
      <c r="AG10" s="215"/>
    </row>
    <row r="11" spans="1:33" s="216" customFormat="1" ht="21" customHeight="1" x14ac:dyDescent="0.2">
      <c r="A11" s="217" t="s">
        <v>76</v>
      </c>
      <c r="B11" s="30"/>
      <c r="C11" s="29" t="s">
        <v>77</v>
      </c>
      <c r="D11" s="29">
        <f>SUM(D12:D15)</f>
        <v>16268126</v>
      </c>
      <c r="E11" s="29">
        <f t="shared" ref="E11:Q11" si="4">SUM(E12:E15)</f>
        <v>16268126</v>
      </c>
      <c r="F11" s="29">
        <f t="shared" si="4"/>
        <v>0</v>
      </c>
      <c r="G11" s="29">
        <f t="shared" si="4"/>
        <v>0</v>
      </c>
      <c r="H11" s="29">
        <f t="shared" si="4"/>
        <v>0</v>
      </c>
      <c r="I11" s="29">
        <f t="shared" si="4"/>
        <v>0</v>
      </c>
      <c r="J11" s="29">
        <f t="shared" si="4"/>
        <v>0</v>
      </c>
      <c r="K11" s="29">
        <f t="shared" si="4"/>
        <v>0</v>
      </c>
      <c r="L11" s="29">
        <f t="shared" si="4"/>
        <v>0</v>
      </c>
      <c r="M11" s="29">
        <f t="shared" si="4"/>
        <v>0</v>
      </c>
      <c r="N11" s="29">
        <f t="shared" si="4"/>
        <v>0</v>
      </c>
      <c r="O11" s="29">
        <f t="shared" si="4"/>
        <v>0</v>
      </c>
      <c r="P11" s="29">
        <f t="shared" si="4"/>
        <v>0</v>
      </c>
      <c r="Q11" s="29">
        <f t="shared" si="4"/>
        <v>16268126</v>
      </c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5"/>
    </row>
    <row r="12" spans="1:33" s="215" customFormat="1" ht="21" customHeight="1" x14ac:dyDescent="0.2">
      <c r="A12" s="93" t="s">
        <v>78</v>
      </c>
      <c r="B12" s="218" t="s">
        <v>79</v>
      </c>
      <c r="C12" s="219" t="s">
        <v>80</v>
      </c>
      <c r="D12" s="219">
        <v>4334286</v>
      </c>
      <c r="E12" s="220">
        <v>4334286</v>
      </c>
      <c r="F12" s="220">
        <v>0</v>
      </c>
      <c r="G12" s="220">
        <v>0</v>
      </c>
      <c r="H12" s="220">
        <v>0</v>
      </c>
      <c r="I12" s="220">
        <v>0</v>
      </c>
      <c r="J12" s="220">
        <v>0</v>
      </c>
      <c r="K12" s="220">
        <v>0</v>
      </c>
      <c r="L12" s="220">
        <v>0</v>
      </c>
      <c r="M12" s="220">
        <v>0</v>
      </c>
      <c r="N12" s="220">
        <v>0</v>
      </c>
      <c r="O12" s="220">
        <v>0</v>
      </c>
      <c r="P12" s="220">
        <v>0</v>
      </c>
      <c r="Q12" s="220">
        <f>SUM(E12:P12)</f>
        <v>4334286</v>
      </c>
    </row>
    <row r="13" spans="1:33" s="215" customFormat="1" ht="21" customHeight="1" x14ac:dyDescent="0.2">
      <c r="A13" s="93" t="s">
        <v>89</v>
      </c>
      <c r="B13" s="221">
        <v>10</v>
      </c>
      <c r="C13" s="219" t="s">
        <v>90</v>
      </c>
      <c r="D13" s="219">
        <v>1983826</v>
      </c>
      <c r="E13" s="220">
        <v>1983826</v>
      </c>
      <c r="F13" s="220"/>
      <c r="G13" s="220"/>
      <c r="H13" s="220"/>
      <c r="I13" s="220"/>
      <c r="J13" s="220"/>
      <c r="K13" s="220"/>
      <c r="L13" s="220"/>
      <c r="M13" s="220"/>
      <c r="N13" s="220"/>
      <c r="O13" s="220"/>
      <c r="P13" s="220"/>
      <c r="Q13" s="220">
        <f t="shared" ref="Q13:Q15" si="5">SUM(E13:P13)</f>
        <v>1983826</v>
      </c>
    </row>
    <row r="14" spans="1:33" s="215" customFormat="1" ht="21" customHeight="1" x14ac:dyDescent="0.2">
      <c r="A14" s="93" t="s">
        <v>95</v>
      </c>
      <c r="B14" s="221">
        <v>10</v>
      </c>
      <c r="C14" s="219" t="s">
        <v>96</v>
      </c>
      <c r="D14" s="219">
        <v>2338236</v>
      </c>
      <c r="E14" s="220">
        <v>2338236</v>
      </c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>
        <f t="shared" si="5"/>
        <v>2338236</v>
      </c>
    </row>
    <row r="15" spans="1:33" s="215" customFormat="1" ht="21" customHeight="1" x14ac:dyDescent="0.2">
      <c r="A15" s="93" t="s">
        <v>97</v>
      </c>
      <c r="B15" s="221">
        <v>10</v>
      </c>
      <c r="C15" s="219" t="s">
        <v>98</v>
      </c>
      <c r="D15" s="219">
        <v>7611778</v>
      </c>
      <c r="E15" s="220">
        <v>7611778</v>
      </c>
      <c r="F15" s="220"/>
      <c r="G15" s="220"/>
      <c r="H15" s="220"/>
      <c r="I15" s="220"/>
      <c r="J15" s="220"/>
      <c r="K15" s="220"/>
      <c r="L15" s="220"/>
      <c r="M15" s="220"/>
      <c r="N15" s="220"/>
      <c r="O15" s="220"/>
      <c r="P15" s="220"/>
      <c r="Q15" s="220">
        <f t="shared" si="5"/>
        <v>7611778</v>
      </c>
    </row>
    <row r="16" spans="1:33" s="215" customFormat="1" ht="21" customHeight="1" x14ac:dyDescent="0.2">
      <c r="A16" s="157" t="s">
        <v>119</v>
      </c>
      <c r="B16" s="89"/>
      <c r="C16" s="88" t="s">
        <v>120</v>
      </c>
      <c r="D16" s="88">
        <f>SUM(D17)</f>
        <v>12338927</v>
      </c>
      <c r="E16" s="88">
        <f t="shared" ref="E16:Q16" si="6">SUM(E17)</f>
        <v>12338927</v>
      </c>
      <c r="F16" s="88">
        <f t="shared" si="6"/>
        <v>0</v>
      </c>
      <c r="G16" s="88">
        <f t="shared" si="6"/>
        <v>0</v>
      </c>
      <c r="H16" s="88">
        <f t="shared" si="6"/>
        <v>0</v>
      </c>
      <c r="I16" s="88">
        <f t="shared" si="6"/>
        <v>0</v>
      </c>
      <c r="J16" s="88">
        <f t="shared" si="6"/>
        <v>0</v>
      </c>
      <c r="K16" s="88">
        <f t="shared" si="6"/>
        <v>0</v>
      </c>
      <c r="L16" s="88">
        <f t="shared" si="6"/>
        <v>0</v>
      </c>
      <c r="M16" s="88">
        <f t="shared" si="6"/>
        <v>0</v>
      </c>
      <c r="N16" s="88">
        <f t="shared" si="6"/>
        <v>0</v>
      </c>
      <c r="O16" s="88">
        <f t="shared" si="6"/>
        <v>0</v>
      </c>
      <c r="P16" s="88">
        <f t="shared" si="6"/>
        <v>0</v>
      </c>
      <c r="Q16" s="88">
        <f t="shared" si="6"/>
        <v>12338927</v>
      </c>
    </row>
    <row r="17" spans="1:19" s="215" customFormat="1" ht="21" customHeight="1" x14ac:dyDescent="0.2">
      <c r="A17" s="217" t="s">
        <v>121</v>
      </c>
      <c r="B17" s="30"/>
      <c r="C17" s="29" t="s">
        <v>122</v>
      </c>
      <c r="D17" s="29">
        <f>SUM(D18:D19)</f>
        <v>12338927</v>
      </c>
      <c r="E17" s="29">
        <f t="shared" ref="E17:Q17" si="7">SUM(E18:E19)</f>
        <v>12338927</v>
      </c>
      <c r="F17" s="29">
        <f t="shared" si="7"/>
        <v>0</v>
      </c>
      <c r="G17" s="29">
        <f t="shared" si="7"/>
        <v>0</v>
      </c>
      <c r="H17" s="29">
        <f t="shared" si="7"/>
        <v>0</v>
      </c>
      <c r="I17" s="29">
        <f t="shared" si="7"/>
        <v>0</v>
      </c>
      <c r="J17" s="29">
        <f t="shared" si="7"/>
        <v>0</v>
      </c>
      <c r="K17" s="29">
        <f t="shared" si="7"/>
        <v>0</v>
      </c>
      <c r="L17" s="29">
        <f t="shared" si="7"/>
        <v>0</v>
      </c>
      <c r="M17" s="29">
        <f t="shared" si="7"/>
        <v>0</v>
      </c>
      <c r="N17" s="29">
        <f t="shared" si="7"/>
        <v>0</v>
      </c>
      <c r="O17" s="29">
        <f t="shared" si="7"/>
        <v>0</v>
      </c>
      <c r="P17" s="29">
        <f t="shared" si="7"/>
        <v>0</v>
      </c>
      <c r="Q17" s="29">
        <f t="shared" si="7"/>
        <v>12338927</v>
      </c>
    </row>
    <row r="18" spans="1:19" s="215" customFormat="1" ht="21" customHeight="1" x14ac:dyDescent="0.2">
      <c r="A18" s="219" t="s">
        <v>125</v>
      </c>
      <c r="B18" s="221">
        <v>10</v>
      </c>
      <c r="C18" s="219" t="s">
        <v>126</v>
      </c>
      <c r="D18" s="219">
        <v>11376583</v>
      </c>
      <c r="E18" s="220">
        <v>11376583</v>
      </c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>
        <f>SUM(E18:P18)</f>
        <v>11376583</v>
      </c>
    </row>
    <row r="19" spans="1:19" s="215" customFormat="1" ht="21" customHeight="1" x14ac:dyDescent="0.2">
      <c r="A19" s="219" t="s">
        <v>127</v>
      </c>
      <c r="B19" s="221">
        <v>10</v>
      </c>
      <c r="C19" s="219" t="s">
        <v>128</v>
      </c>
      <c r="D19" s="219">
        <v>962344</v>
      </c>
      <c r="E19" s="220">
        <v>962344</v>
      </c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>
        <f>SUM(E19:P19)</f>
        <v>962344</v>
      </c>
    </row>
    <row r="20" spans="1:19" s="211" customFormat="1" ht="21" customHeight="1" x14ac:dyDescent="0.2">
      <c r="A20" s="152" t="s">
        <v>139</v>
      </c>
      <c r="B20" s="153"/>
      <c r="C20" s="154" t="s">
        <v>302</v>
      </c>
      <c r="D20" s="154">
        <f>SUM(D21)</f>
        <v>4187000</v>
      </c>
      <c r="E20" s="154">
        <f t="shared" ref="E20:Q21" si="8">SUM(E21)</f>
        <v>4187000</v>
      </c>
      <c r="F20" s="154">
        <f t="shared" si="8"/>
        <v>0</v>
      </c>
      <c r="G20" s="154">
        <f t="shared" si="8"/>
        <v>0</v>
      </c>
      <c r="H20" s="154">
        <f t="shared" si="8"/>
        <v>0</v>
      </c>
      <c r="I20" s="154">
        <f t="shared" si="8"/>
        <v>0</v>
      </c>
      <c r="J20" s="154">
        <f t="shared" si="8"/>
        <v>0</v>
      </c>
      <c r="K20" s="154">
        <f t="shared" si="8"/>
        <v>0</v>
      </c>
      <c r="L20" s="154">
        <f t="shared" si="8"/>
        <v>0</v>
      </c>
      <c r="M20" s="154">
        <f t="shared" si="8"/>
        <v>0</v>
      </c>
      <c r="N20" s="154">
        <f t="shared" si="8"/>
        <v>0</v>
      </c>
      <c r="O20" s="154">
        <f t="shared" si="8"/>
        <v>0</v>
      </c>
      <c r="P20" s="154">
        <f t="shared" si="8"/>
        <v>0</v>
      </c>
      <c r="Q20" s="154">
        <f t="shared" si="8"/>
        <v>4187000</v>
      </c>
    </row>
    <row r="21" spans="1:19" s="211" customFormat="1" ht="21" customHeight="1" x14ac:dyDescent="0.2">
      <c r="A21" s="222" t="s">
        <v>155</v>
      </c>
      <c r="B21" s="223"/>
      <c r="C21" s="222" t="s">
        <v>303</v>
      </c>
      <c r="D21" s="224">
        <f>SUM(D22)</f>
        <v>4187000</v>
      </c>
      <c r="E21" s="224">
        <f t="shared" si="8"/>
        <v>4187000</v>
      </c>
      <c r="F21" s="224">
        <f t="shared" si="8"/>
        <v>0</v>
      </c>
      <c r="G21" s="224">
        <f t="shared" si="8"/>
        <v>0</v>
      </c>
      <c r="H21" s="224">
        <f t="shared" si="8"/>
        <v>0</v>
      </c>
      <c r="I21" s="224">
        <f t="shared" si="8"/>
        <v>0</v>
      </c>
      <c r="J21" s="224">
        <f t="shared" si="8"/>
        <v>0</v>
      </c>
      <c r="K21" s="224">
        <f t="shared" si="8"/>
        <v>0</v>
      </c>
      <c r="L21" s="224">
        <f t="shared" si="8"/>
        <v>0</v>
      </c>
      <c r="M21" s="224">
        <f t="shared" si="8"/>
        <v>0</v>
      </c>
      <c r="N21" s="224">
        <f t="shared" si="8"/>
        <v>0</v>
      </c>
      <c r="O21" s="224">
        <f t="shared" si="8"/>
        <v>0</v>
      </c>
      <c r="P21" s="224">
        <f t="shared" si="8"/>
        <v>0</v>
      </c>
      <c r="Q21" s="224">
        <f t="shared" si="8"/>
        <v>4187000</v>
      </c>
    </row>
    <row r="22" spans="1:19" s="211" customFormat="1" ht="21" customHeight="1" x14ac:dyDescent="0.2">
      <c r="A22" s="225" t="s">
        <v>191</v>
      </c>
      <c r="B22" s="226"/>
      <c r="C22" s="225" t="s">
        <v>192</v>
      </c>
      <c r="D22" s="227">
        <f>SUM(D23+D25)</f>
        <v>4187000</v>
      </c>
      <c r="E22" s="227">
        <f t="shared" ref="E22:Q22" si="9">SUM(E23+E25)</f>
        <v>4187000</v>
      </c>
      <c r="F22" s="227">
        <f t="shared" si="9"/>
        <v>0</v>
      </c>
      <c r="G22" s="227">
        <f t="shared" si="9"/>
        <v>0</v>
      </c>
      <c r="H22" s="227">
        <f t="shared" si="9"/>
        <v>0</v>
      </c>
      <c r="I22" s="227">
        <f t="shared" si="9"/>
        <v>0</v>
      </c>
      <c r="J22" s="227">
        <f t="shared" si="9"/>
        <v>0</v>
      </c>
      <c r="K22" s="227">
        <f t="shared" si="9"/>
        <v>0</v>
      </c>
      <c r="L22" s="227">
        <f t="shared" si="9"/>
        <v>0</v>
      </c>
      <c r="M22" s="227">
        <f t="shared" si="9"/>
        <v>0</v>
      </c>
      <c r="N22" s="227">
        <f t="shared" si="9"/>
        <v>0</v>
      </c>
      <c r="O22" s="227">
        <f t="shared" si="9"/>
        <v>0</v>
      </c>
      <c r="P22" s="227">
        <f t="shared" si="9"/>
        <v>0</v>
      </c>
      <c r="Q22" s="227">
        <f t="shared" si="9"/>
        <v>4187000</v>
      </c>
    </row>
    <row r="23" spans="1:19" s="211" customFormat="1" ht="28.5" customHeight="1" x14ac:dyDescent="0.2">
      <c r="A23" s="228" t="s">
        <v>193</v>
      </c>
      <c r="B23" s="229"/>
      <c r="C23" s="230" t="s">
        <v>304</v>
      </c>
      <c r="D23" s="231">
        <f>SUM(D24)</f>
        <v>9800</v>
      </c>
      <c r="E23" s="231">
        <f t="shared" ref="E23:Q23" si="10">SUM(E24)</f>
        <v>9800</v>
      </c>
      <c r="F23" s="231">
        <f t="shared" si="10"/>
        <v>0</v>
      </c>
      <c r="G23" s="231">
        <f t="shared" si="10"/>
        <v>0</v>
      </c>
      <c r="H23" s="231">
        <f t="shared" si="10"/>
        <v>0</v>
      </c>
      <c r="I23" s="231">
        <f t="shared" si="10"/>
        <v>0</v>
      </c>
      <c r="J23" s="231">
        <f t="shared" si="10"/>
        <v>0</v>
      </c>
      <c r="K23" s="231">
        <f t="shared" si="10"/>
        <v>0</v>
      </c>
      <c r="L23" s="231">
        <f t="shared" si="10"/>
        <v>0</v>
      </c>
      <c r="M23" s="231">
        <f t="shared" si="10"/>
        <v>0</v>
      </c>
      <c r="N23" s="231">
        <f t="shared" si="10"/>
        <v>0</v>
      </c>
      <c r="O23" s="231">
        <f t="shared" si="10"/>
        <v>0</v>
      </c>
      <c r="P23" s="231">
        <f t="shared" si="10"/>
        <v>0</v>
      </c>
      <c r="Q23" s="231">
        <f t="shared" si="10"/>
        <v>9800</v>
      </c>
    </row>
    <row r="24" spans="1:19" s="215" customFormat="1" ht="21" customHeight="1" x14ac:dyDescent="0.2">
      <c r="A24" s="138" t="s">
        <v>203</v>
      </c>
      <c r="B24" s="232" t="s">
        <v>79</v>
      </c>
      <c r="C24" s="233" t="s">
        <v>204</v>
      </c>
      <c r="D24" s="138">
        <v>9800</v>
      </c>
      <c r="E24" s="234">
        <v>9800</v>
      </c>
      <c r="F24" s="234">
        <v>0</v>
      </c>
      <c r="G24" s="234">
        <v>0</v>
      </c>
      <c r="H24" s="234">
        <v>0</v>
      </c>
      <c r="I24" s="234"/>
      <c r="J24" s="234"/>
      <c r="K24" s="234"/>
      <c r="L24" s="234"/>
      <c r="M24" s="234"/>
      <c r="N24" s="234"/>
      <c r="O24" s="234"/>
      <c r="P24" s="234"/>
      <c r="Q24" s="234">
        <f>SUM(E24:P24)</f>
        <v>9800</v>
      </c>
    </row>
    <row r="25" spans="1:19" s="211" customFormat="1" ht="21" customHeight="1" x14ac:dyDescent="0.2">
      <c r="A25" s="228" t="s">
        <v>225</v>
      </c>
      <c r="B25" s="229"/>
      <c r="C25" s="228" t="s">
        <v>226</v>
      </c>
      <c r="D25" s="235">
        <f>SUM(D26)</f>
        <v>4177200</v>
      </c>
      <c r="E25" s="235">
        <f t="shared" ref="E25:Q25" si="11">SUM(E26)</f>
        <v>4177200</v>
      </c>
      <c r="F25" s="235">
        <f t="shared" si="11"/>
        <v>0</v>
      </c>
      <c r="G25" s="235">
        <f t="shared" si="11"/>
        <v>0</v>
      </c>
      <c r="H25" s="235">
        <f t="shared" si="11"/>
        <v>0</v>
      </c>
      <c r="I25" s="235">
        <f t="shared" si="11"/>
        <v>0</v>
      </c>
      <c r="J25" s="235">
        <f t="shared" si="11"/>
        <v>0</v>
      </c>
      <c r="K25" s="235">
        <f t="shared" si="11"/>
        <v>0</v>
      </c>
      <c r="L25" s="235">
        <f t="shared" si="11"/>
        <v>0</v>
      </c>
      <c r="M25" s="235">
        <f t="shared" si="11"/>
        <v>0</v>
      </c>
      <c r="N25" s="235">
        <f t="shared" si="11"/>
        <v>0</v>
      </c>
      <c r="O25" s="235">
        <f t="shared" si="11"/>
        <v>0</v>
      </c>
      <c r="P25" s="235">
        <f t="shared" si="11"/>
        <v>0</v>
      </c>
      <c r="Q25" s="235">
        <f t="shared" si="11"/>
        <v>4177200</v>
      </c>
    </row>
    <row r="26" spans="1:19" s="215" customFormat="1" ht="21" customHeight="1" x14ac:dyDescent="0.2">
      <c r="A26" s="145" t="s">
        <v>227</v>
      </c>
      <c r="B26" s="172" t="s">
        <v>79</v>
      </c>
      <c r="C26" s="173" t="s">
        <v>228</v>
      </c>
      <c r="D26" s="145">
        <v>4177200</v>
      </c>
      <c r="E26" s="236">
        <v>4177200</v>
      </c>
      <c r="F26" s="236">
        <v>0</v>
      </c>
      <c r="G26" s="236">
        <v>0</v>
      </c>
      <c r="H26" s="236">
        <v>0</v>
      </c>
      <c r="I26" s="236"/>
      <c r="J26" s="236"/>
      <c r="K26" s="236"/>
      <c r="L26" s="236"/>
      <c r="M26" s="236"/>
      <c r="N26" s="236"/>
      <c r="O26" s="236"/>
      <c r="P26" s="236"/>
      <c r="Q26" s="236">
        <f>SUM(E26:P26)</f>
        <v>4177200</v>
      </c>
    </row>
    <row r="27" spans="1:19" s="198" customFormat="1" ht="27.75" customHeight="1" x14ac:dyDescent="0.2">
      <c r="A27" s="346" t="s">
        <v>305</v>
      </c>
      <c r="B27" s="347"/>
      <c r="C27" s="348"/>
      <c r="D27" s="237">
        <f>+D7</f>
        <v>32794053</v>
      </c>
      <c r="E27" s="237">
        <f t="shared" ref="E27:Q27" si="12">+E7</f>
        <v>32794053</v>
      </c>
      <c r="F27" s="237">
        <f t="shared" si="12"/>
        <v>0</v>
      </c>
      <c r="G27" s="237">
        <f t="shared" si="12"/>
        <v>0</v>
      </c>
      <c r="H27" s="237">
        <f t="shared" si="12"/>
        <v>0</v>
      </c>
      <c r="I27" s="237">
        <f t="shared" si="12"/>
        <v>0</v>
      </c>
      <c r="J27" s="237">
        <f t="shared" si="12"/>
        <v>0</v>
      </c>
      <c r="K27" s="237">
        <f t="shared" si="12"/>
        <v>0</v>
      </c>
      <c r="L27" s="237">
        <f t="shared" si="12"/>
        <v>0</v>
      </c>
      <c r="M27" s="237">
        <f t="shared" si="12"/>
        <v>0</v>
      </c>
      <c r="N27" s="237">
        <f t="shared" si="12"/>
        <v>0</v>
      </c>
      <c r="O27" s="237">
        <f t="shared" si="12"/>
        <v>0</v>
      </c>
      <c r="P27" s="237">
        <f t="shared" si="12"/>
        <v>0</v>
      </c>
      <c r="Q27" s="237">
        <f t="shared" si="12"/>
        <v>32794053</v>
      </c>
    </row>
    <row r="28" spans="1:19" s="313" customFormat="1" x14ac:dyDescent="0.2">
      <c r="D28" s="314"/>
      <c r="E28" s="314"/>
      <c r="S28" s="315"/>
    </row>
    <row r="29" spans="1:19" s="313" customFormat="1" x14ac:dyDescent="0.2">
      <c r="D29" s="314"/>
      <c r="E29" s="314"/>
      <c r="S29" s="315"/>
    </row>
    <row r="30" spans="1:19" s="316" customFormat="1" x14ac:dyDescent="0.2">
      <c r="D30" s="317"/>
      <c r="E30" s="318"/>
      <c r="F30" s="318"/>
      <c r="Q30" s="319"/>
    </row>
    <row r="31" spans="1:19" s="313" customFormat="1" x14ac:dyDescent="0.2">
      <c r="D31" s="314"/>
      <c r="E31" s="314"/>
      <c r="Q31" s="320"/>
    </row>
    <row r="32" spans="1:19" s="313" customFormat="1" x14ac:dyDescent="0.2">
      <c r="D32" s="314"/>
      <c r="E32" s="314"/>
      <c r="F32" s="321"/>
      <c r="Q32" s="320"/>
    </row>
    <row r="34" spans="5:19" x14ac:dyDescent="0.2">
      <c r="Q34" s="238"/>
      <c r="R34" s="238"/>
      <c r="S34" s="238"/>
    </row>
    <row r="35" spans="5:19" x14ac:dyDescent="0.2">
      <c r="E35" s="204">
        <v>0</v>
      </c>
      <c r="Q35" s="204"/>
    </row>
  </sheetData>
  <autoFilter ref="A6:AG30" xr:uid="{50306F53-5B43-48D1-B98C-D82BA392E7D2}"/>
  <mergeCells count="9">
    <mergeCell ref="P4:Q4"/>
    <mergeCell ref="P5:Q5"/>
    <mergeCell ref="A27:C27"/>
    <mergeCell ref="D1:O1"/>
    <mergeCell ref="P1:Q1"/>
    <mergeCell ref="D2:O2"/>
    <mergeCell ref="P2:Q2"/>
    <mergeCell ref="D3:O3"/>
    <mergeCell ref="P3:Q3"/>
  </mergeCells>
  <pageMargins left="0.70866141732283472" right="0.70866141732283472" top="0.74803149606299213" bottom="0.74803149606299213" header="0.31496062992125984" footer="0.31496062992125984"/>
  <pageSetup scale="70" orientation="portrait" r:id="rId1"/>
  <ignoredErrors>
    <ignoredError sqref="Q24 Q26 Q19 Q12:Q18" formulaRange="1"/>
    <ignoredError sqref="D22 D9:Q9" formula="1"/>
    <ignoredError sqref="Q25" formula="1" formulaRange="1"/>
    <ignoredError sqref="B24:B2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GASTOS</vt:lpstr>
      <vt:lpstr>RESERVAS</vt:lpstr>
      <vt:lpstr>CUENTAS POR PAGAR</vt:lpstr>
      <vt:lpstr>GASTOS!Títulos_a_imprimir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Simit Capital Simit Capital</dc:creator>
  <cp:lastModifiedBy>Simit Capital Simit Capital</cp:lastModifiedBy>
  <dcterms:created xsi:type="dcterms:W3CDTF">2026-07-08T21:36:26Z</dcterms:created>
  <dcterms:modified xsi:type="dcterms:W3CDTF">2026-07-08T21:58:08Z</dcterms:modified>
</cp:coreProperties>
</file>