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Reportes informes mayo 2025\Informes para publicar mayo\DANE MAYO\"/>
    </mc:Choice>
  </mc:AlternateContent>
  <xr:revisionPtr revIDLastSave="0" documentId="13_ncr:1_{38C3164F-4976-4B1C-9CCE-E9D22D93B941}" xr6:coauthVersionLast="47" xr6:coauthVersionMax="47" xr10:uidLastSave="{00000000-0000-0000-0000-000000000000}"/>
  <bookViews>
    <workbookView xWindow="-120" yWindow="-120" windowWidth="29040" windowHeight="15720" xr2:uid="{65C234FB-7004-4944-B2C8-D8C6047FDB3E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GASTOS!$A$6:$BH$140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3" l="1"/>
  <c r="R83" i="3"/>
  <c r="L45" i="3"/>
  <c r="AC45" i="3"/>
  <c r="AE51" i="3"/>
  <c r="R51" i="3"/>
  <c r="AB45" i="3"/>
  <c r="AD45" i="3"/>
  <c r="Z45" i="3"/>
  <c r="Q45" i="3"/>
  <c r="M45" i="3"/>
  <c r="E45" i="3"/>
  <c r="AD43" i="3"/>
  <c r="AD42" i="3" s="1"/>
  <c r="AD41" i="3" s="1"/>
  <c r="AD40" i="3" s="1"/>
  <c r="AC43" i="3"/>
  <c r="AC42" i="3" s="1"/>
  <c r="AC41" i="3" s="1"/>
  <c r="AC40" i="3" s="1"/>
  <c r="AB43" i="3"/>
  <c r="AB42" i="3" s="1"/>
  <c r="AB41" i="3" s="1"/>
  <c r="AB40" i="3" s="1"/>
  <c r="U43" i="3"/>
  <c r="U42" i="3" s="1"/>
  <c r="U41" i="3" s="1"/>
  <c r="U40" i="3" s="1"/>
  <c r="T43" i="3"/>
  <c r="T42" i="3" s="1"/>
  <c r="T41" i="3" s="1"/>
  <c r="T40" i="3" s="1"/>
  <c r="S43" i="3"/>
  <c r="S42" i="3" s="1"/>
  <c r="S41" i="3" s="1"/>
  <c r="S40" i="3" s="1"/>
  <c r="Q43" i="3"/>
  <c r="Q42" i="3" s="1"/>
  <c r="Q41" i="3" s="1"/>
  <c r="Q40" i="3" s="1"/>
  <c r="P43" i="3"/>
  <c r="P42" i="3" s="1"/>
  <c r="P41" i="3" s="1"/>
  <c r="P40" i="3" s="1"/>
  <c r="N43" i="3"/>
  <c r="N42" i="3" s="1"/>
  <c r="N41" i="3" s="1"/>
  <c r="N40" i="3" s="1"/>
  <c r="M43" i="3"/>
  <c r="M42" i="3" s="1"/>
  <c r="M41" i="3" s="1"/>
  <c r="M40" i="3" s="1"/>
  <c r="G43" i="3"/>
  <c r="G42" i="3" s="1"/>
  <c r="G41" i="3" s="1"/>
  <c r="G40" i="3" s="1"/>
  <c r="E43" i="3"/>
  <c r="E42" i="3" s="1"/>
  <c r="E41" i="3" s="1"/>
  <c r="E40" i="3" s="1"/>
  <c r="D43" i="3"/>
  <c r="D42" i="3" s="1"/>
  <c r="D41" i="3" s="1"/>
  <c r="D40" i="3" s="1"/>
  <c r="AA43" i="3"/>
  <c r="AA42" i="3" s="1"/>
  <c r="AA41" i="3" s="1"/>
  <c r="AA40" i="3" s="1"/>
  <c r="Z43" i="3"/>
  <c r="Z42" i="3" s="1"/>
  <c r="Z41" i="3" s="1"/>
  <c r="Z40" i="3" s="1"/>
  <c r="Y43" i="3"/>
  <c r="Y42" i="3" s="1"/>
  <c r="Y41" i="3" s="1"/>
  <c r="Y40" i="3" s="1"/>
  <c r="X43" i="3"/>
  <c r="X42" i="3" s="1"/>
  <c r="X41" i="3" s="1"/>
  <c r="X40" i="3" s="1"/>
  <c r="W43" i="3"/>
  <c r="W42" i="3" s="1"/>
  <c r="W41" i="3" s="1"/>
  <c r="W40" i="3" s="1"/>
  <c r="V43" i="3"/>
  <c r="V42" i="3" s="1"/>
  <c r="V41" i="3" s="1"/>
  <c r="V40" i="3" s="1"/>
  <c r="O43" i="3"/>
  <c r="O42" i="3" s="1"/>
  <c r="O41" i="3" s="1"/>
  <c r="O40" i="3" s="1"/>
  <c r="L43" i="3"/>
  <c r="K43" i="3"/>
  <c r="K42" i="3" s="1"/>
  <c r="K41" i="3" s="1"/>
  <c r="K40" i="3" s="1"/>
  <c r="J43" i="3"/>
  <c r="J42" i="3" s="1"/>
  <c r="J41" i="3" s="1"/>
  <c r="J40" i="3" s="1"/>
  <c r="I43" i="3"/>
  <c r="I42" i="3" s="1"/>
  <c r="I41" i="3" s="1"/>
  <c r="I40" i="3" s="1"/>
  <c r="H43" i="3"/>
  <c r="H42" i="3" s="1"/>
  <c r="H41" i="3" s="1"/>
  <c r="H40" i="3" s="1"/>
  <c r="L42" i="3"/>
  <c r="L40" i="3"/>
  <c r="J36" i="3"/>
  <c r="K36" i="3"/>
  <c r="T36" i="3"/>
  <c r="S36" i="3"/>
  <c r="I36" i="3"/>
  <c r="H36" i="3"/>
  <c r="D36" i="3"/>
  <c r="AD36" i="3"/>
  <c r="AC36" i="3"/>
  <c r="AB36" i="3"/>
  <c r="AA36" i="3"/>
  <c r="Z36" i="3"/>
  <c r="Y36" i="3"/>
  <c r="X36" i="3"/>
  <c r="V36" i="3"/>
  <c r="U36" i="3"/>
  <c r="Q36" i="3"/>
  <c r="P36" i="3"/>
  <c r="O36" i="3"/>
  <c r="N36" i="3"/>
  <c r="M36" i="3"/>
  <c r="L36" i="3"/>
  <c r="AB30" i="3"/>
  <c r="AB24" i="3" s="1"/>
  <c r="AA30" i="3"/>
  <c r="AE32" i="3"/>
  <c r="Z30" i="3"/>
  <c r="Y30" i="3"/>
  <c r="Q27" i="3"/>
  <c r="O27" i="3"/>
  <c r="Z27" i="3"/>
  <c r="Z24" i="3" s="1"/>
  <c r="Y27" i="3"/>
  <c r="Y24" i="3" s="1"/>
  <c r="V27" i="3"/>
  <c r="U27" i="3"/>
  <c r="P27" i="3"/>
  <c r="L27" i="3"/>
  <c r="I27" i="3"/>
  <c r="H27" i="3"/>
  <c r="AB27" i="3"/>
  <c r="W27" i="3"/>
  <c r="N27" i="3"/>
  <c r="M27" i="3"/>
  <c r="D27" i="3"/>
  <c r="AC25" i="3"/>
  <c r="AB25" i="3"/>
  <c r="AA25" i="3"/>
  <c r="W25" i="3"/>
  <c r="V25" i="3"/>
  <c r="Q25" i="3"/>
  <c r="P25" i="3"/>
  <c r="O25" i="3"/>
  <c r="N25" i="3"/>
  <c r="M25" i="3"/>
  <c r="I25" i="3"/>
  <c r="H25" i="3"/>
  <c r="G25" i="3"/>
  <c r="F25" i="3"/>
  <c r="E25" i="3"/>
  <c r="D25" i="3"/>
  <c r="Z25" i="3"/>
  <c r="Y25" i="3"/>
  <c r="U25" i="3"/>
  <c r="T25" i="3"/>
  <c r="S25" i="3"/>
  <c r="L25" i="3"/>
  <c r="K25" i="3"/>
  <c r="J25" i="3"/>
  <c r="D22" i="3"/>
  <c r="Z20" i="3"/>
  <c r="Z19" i="3" s="1"/>
  <c r="T16" i="3"/>
  <c r="T15" i="3" s="1"/>
  <c r="T14" i="3" s="1"/>
  <c r="D16" i="3"/>
  <c r="D15" i="3" s="1"/>
  <c r="D14" i="3" s="1"/>
  <c r="D11" i="3"/>
  <c r="D10" i="3" s="1"/>
  <c r="D9" i="3" s="1"/>
  <c r="D8" i="3" s="1"/>
  <c r="V10" i="3"/>
  <c r="V9" i="3" s="1"/>
  <c r="V8" i="3" s="1"/>
  <c r="AD11" i="3"/>
  <c r="AC11" i="3"/>
  <c r="AB11" i="3"/>
  <c r="AA11" i="3"/>
  <c r="Z11" i="3"/>
  <c r="Y11" i="3"/>
  <c r="X11" i="3"/>
  <c r="AD10" i="3"/>
  <c r="AD9" i="3" s="1"/>
  <c r="AD8" i="3" s="1"/>
  <c r="AC10" i="3"/>
  <c r="AC9" i="3" s="1"/>
  <c r="AC8" i="3" s="1"/>
  <c r="AB10" i="3"/>
  <c r="AA10" i="3"/>
  <c r="AA9" i="3" s="1"/>
  <c r="AA8" i="3" s="1"/>
  <c r="Z10" i="3"/>
  <c r="Z9" i="3" s="1"/>
  <c r="Z8" i="3" s="1"/>
  <c r="Y10" i="3"/>
  <c r="Y9" i="3" s="1"/>
  <c r="Y8" i="3" s="1"/>
  <c r="X10" i="3"/>
  <c r="X9" i="3" s="1"/>
  <c r="X8" i="3" s="1"/>
  <c r="AB9" i="3"/>
  <c r="AB8" i="3" s="1"/>
  <c r="P12" i="2"/>
  <c r="O12" i="2"/>
  <c r="N12" i="2"/>
  <c r="M12" i="2"/>
  <c r="L12" i="2"/>
  <c r="K12" i="2"/>
  <c r="J12" i="2"/>
  <c r="I12" i="2"/>
  <c r="P10" i="2"/>
  <c r="G10" i="2"/>
  <c r="L10" i="2"/>
  <c r="AM137" i="1"/>
  <c r="AZ136" i="1"/>
  <c r="AM136" i="1"/>
  <c r="G133" i="1"/>
  <c r="G132" i="1"/>
  <c r="G131" i="1"/>
  <c r="K126" i="1"/>
  <c r="G129" i="1"/>
  <c r="G128" i="1"/>
  <c r="AL126" i="1"/>
  <c r="Y126" i="1"/>
  <c r="P126" i="1"/>
  <c r="G127" i="1"/>
  <c r="AX126" i="1"/>
  <c r="N126" i="1"/>
  <c r="AY124" i="1"/>
  <c r="AX124" i="1"/>
  <c r="AR124" i="1"/>
  <c r="AQ124" i="1"/>
  <c r="AN124" i="1"/>
  <c r="AM125" i="1"/>
  <c r="AM124" i="1" s="1"/>
  <c r="AL124" i="1"/>
  <c r="AI124" i="1"/>
  <c r="AH124" i="1"/>
  <c r="AF124" i="1"/>
  <c r="AE124" i="1"/>
  <c r="AD124" i="1"/>
  <c r="AA124" i="1"/>
  <c r="Z124" i="1"/>
  <c r="V124" i="1"/>
  <c r="U124" i="1"/>
  <c r="R124" i="1"/>
  <c r="Q124" i="1"/>
  <c r="O124" i="1"/>
  <c r="N124" i="1"/>
  <c r="L124" i="1"/>
  <c r="K124" i="1"/>
  <c r="J124" i="1"/>
  <c r="I124" i="1"/>
  <c r="F124" i="1"/>
  <c r="E124" i="1"/>
  <c r="D124" i="1"/>
  <c r="AW124" i="1"/>
  <c r="AV124" i="1"/>
  <c r="AU124" i="1"/>
  <c r="AT124" i="1"/>
  <c r="AS124" i="1"/>
  <c r="AP124" i="1"/>
  <c r="AO124" i="1"/>
  <c r="AK124" i="1"/>
  <c r="AJ124" i="1"/>
  <c r="AC124" i="1"/>
  <c r="AB124" i="1"/>
  <c r="Y124" i="1"/>
  <c r="X124" i="1"/>
  <c r="W124" i="1"/>
  <c r="S124" i="1"/>
  <c r="P124" i="1"/>
  <c r="M124" i="1"/>
  <c r="AW122" i="1"/>
  <c r="AS122" i="1"/>
  <c r="AR122" i="1"/>
  <c r="AO122" i="1"/>
  <c r="AN122" i="1"/>
  <c r="AL122" i="1"/>
  <c r="AJ122" i="1"/>
  <c r="AI122" i="1"/>
  <c r="AM123" i="1"/>
  <c r="AM122" i="1" s="1"/>
  <c r="AD122" i="1"/>
  <c r="AC122" i="1"/>
  <c r="Z122" i="1"/>
  <c r="Y122" i="1"/>
  <c r="V122" i="1"/>
  <c r="U122" i="1"/>
  <c r="Q122" i="1"/>
  <c r="M122" i="1"/>
  <c r="K122" i="1"/>
  <c r="J122" i="1"/>
  <c r="F122" i="1"/>
  <c r="AY122" i="1"/>
  <c r="AX122" i="1"/>
  <c r="AV122" i="1"/>
  <c r="AU122" i="1"/>
  <c r="AT122" i="1"/>
  <c r="AQ122" i="1"/>
  <c r="AP122" i="1"/>
  <c r="AK122" i="1"/>
  <c r="AF122" i="1"/>
  <c r="AE122" i="1"/>
  <c r="AB122" i="1"/>
  <c r="AA122" i="1"/>
  <c r="X122" i="1"/>
  <c r="W122" i="1"/>
  <c r="S122" i="1"/>
  <c r="R122" i="1"/>
  <c r="P122" i="1"/>
  <c r="O122" i="1"/>
  <c r="N122" i="1"/>
  <c r="L122" i="1"/>
  <c r="I122" i="1"/>
  <c r="H122" i="1"/>
  <c r="E122" i="1"/>
  <c r="AX119" i="1"/>
  <c r="AX118" i="1" s="1"/>
  <c r="AX117" i="1" s="1"/>
  <c r="AI119" i="1"/>
  <c r="AI118" i="1" s="1"/>
  <c r="AC119" i="1"/>
  <c r="AC118" i="1" s="1"/>
  <c r="W119" i="1"/>
  <c r="W118" i="1" s="1"/>
  <c r="K119" i="1"/>
  <c r="K118" i="1" s="1"/>
  <c r="I119" i="1"/>
  <c r="I118" i="1" s="1"/>
  <c r="I117" i="1" s="1"/>
  <c r="AY119" i="1"/>
  <c r="AY118" i="1" s="1"/>
  <c r="AY117" i="1" s="1"/>
  <c r="AS119" i="1"/>
  <c r="AS118" i="1" s="1"/>
  <c r="AS117" i="1" s="1"/>
  <c r="AR119" i="1"/>
  <c r="AR118" i="1" s="1"/>
  <c r="AR117" i="1" s="1"/>
  <c r="AL119" i="1"/>
  <c r="AL118" i="1" s="1"/>
  <c r="AH119" i="1"/>
  <c r="AH118" i="1" s="1"/>
  <c r="AF119" i="1"/>
  <c r="AF118" i="1" s="1"/>
  <c r="AE119" i="1"/>
  <c r="AE118" i="1" s="1"/>
  <c r="AB119" i="1"/>
  <c r="AB118" i="1" s="1"/>
  <c r="Z119" i="1"/>
  <c r="Z118" i="1" s="1"/>
  <c r="Z117" i="1" s="1"/>
  <c r="Y119" i="1"/>
  <c r="Y118" i="1" s="1"/>
  <c r="Y117" i="1" s="1"/>
  <c r="S119" i="1"/>
  <c r="S118" i="1" s="1"/>
  <c r="S117" i="1" s="1"/>
  <c r="Q119" i="1"/>
  <c r="Q118" i="1" s="1"/>
  <c r="O119" i="1"/>
  <c r="O118" i="1" s="1"/>
  <c r="N119" i="1"/>
  <c r="N118" i="1" s="1"/>
  <c r="M119" i="1"/>
  <c r="M118" i="1" s="1"/>
  <c r="M117" i="1" s="1"/>
  <c r="L119" i="1"/>
  <c r="L118" i="1" s="1"/>
  <c r="G120" i="1"/>
  <c r="E119" i="1"/>
  <c r="E118" i="1" s="1"/>
  <c r="D119" i="1"/>
  <c r="D118" i="1" s="1"/>
  <c r="AW119" i="1"/>
  <c r="AW118" i="1" s="1"/>
  <c r="AT119" i="1"/>
  <c r="AT118" i="1" s="1"/>
  <c r="AT117" i="1" s="1"/>
  <c r="AO119" i="1"/>
  <c r="AO118" i="1" s="1"/>
  <c r="AK119" i="1"/>
  <c r="AK118" i="1" s="1"/>
  <c r="AA119" i="1"/>
  <c r="AA118" i="1" s="1"/>
  <c r="AA117" i="1" s="1"/>
  <c r="U119" i="1"/>
  <c r="U118" i="1" s="1"/>
  <c r="U117" i="1" s="1"/>
  <c r="H119" i="1"/>
  <c r="H118" i="1" s="1"/>
  <c r="AX114" i="1"/>
  <c r="AX113" i="1" s="1"/>
  <c r="Y114" i="1"/>
  <c r="Y113" i="1" s="1"/>
  <c r="X114" i="1"/>
  <c r="X113" i="1" s="1"/>
  <c r="O114" i="1"/>
  <c r="O113" i="1" s="1"/>
  <c r="L114" i="1"/>
  <c r="L113" i="1" s="1"/>
  <c r="AW114" i="1"/>
  <c r="AW113" i="1" s="1"/>
  <c r="AT114" i="1"/>
  <c r="AT113" i="1" s="1"/>
  <c r="AS114" i="1"/>
  <c r="AS113" i="1" s="1"/>
  <c r="AR114" i="1"/>
  <c r="AR113" i="1" s="1"/>
  <c r="AO114" i="1"/>
  <c r="AO113" i="1" s="1"/>
  <c r="AJ114" i="1"/>
  <c r="AJ113" i="1" s="1"/>
  <c r="AE114" i="1"/>
  <c r="AE113" i="1" s="1"/>
  <c r="AD114" i="1"/>
  <c r="AD113" i="1" s="1"/>
  <c r="AC114" i="1"/>
  <c r="AC113" i="1" s="1"/>
  <c r="AA114" i="1"/>
  <c r="AA113" i="1" s="1"/>
  <c r="R114" i="1"/>
  <c r="R113" i="1" s="1"/>
  <c r="Q114" i="1"/>
  <c r="Q113" i="1" s="1"/>
  <c r="P114" i="1"/>
  <c r="P113" i="1" s="1"/>
  <c r="J114" i="1"/>
  <c r="J113" i="1" s="1"/>
  <c r="E114" i="1"/>
  <c r="E113" i="1" s="1"/>
  <c r="D114" i="1"/>
  <c r="D113" i="1" s="1"/>
  <c r="AY114" i="1"/>
  <c r="AV114" i="1"/>
  <c r="AV113" i="1" s="1"/>
  <c r="AQ114" i="1"/>
  <c r="AQ113" i="1" s="1"/>
  <c r="AL114" i="1"/>
  <c r="AK114" i="1"/>
  <c r="AK113" i="1" s="1"/>
  <c r="AH114" i="1"/>
  <c r="AH113" i="1" s="1"/>
  <c r="AF114" i="1"/>
  <c r="Z114" i="1"/>
  <c r="Z113" i="1" s="1"/>
  <c r="V114" i="1"/>
  <c r="V113" i="1" s="1"/>
  <c r="S114" i="1"/>
  <c r="S113" i="1" s="1"/>
  <c r="N114" i="1"/>
  <c r="N113" i="1" s="1"/>
  <c r="M114" i="1"/>
  <c r="M113" i="1" s="1"/>
  <c r="AY113" i="1"/>
  <c r="AL113" i="1"/>
  <c r="AF113" i="1"/>
  <c r="AX110" i="1"/>
  <c r="AX109" i="1" s="1"/>
  <c r="AX108" i="1" s="1"/>
  <c r="AQ110" i="1"/>
  <c r="AQ109" i="1" s="1"/>
  <c r="AQ108" i="1" s="1"/>
  <c r="AC110" i="1"/>
  <c r="AC109" i="1" s="1"/>
  <c r="AC108" i="1" s="1"/>
  <c r="Z110" i="1"/>
  <c r="Z109" i="1" s="1"/>
  <c r="Z108" i="1" s="1"/>
  <c r="P110" i="1"/>
  <c r="P109" i="1" s="1"/>
  <c r="P108" i="1" s="1"/>
  <c r="L110" i="1"/>
  <c r="L109" i="1" s="1"/>
  <c r="L108" i="1" s="1"/>
  <c r="AW110" i="1"/>
  <c r="AW109" i="1" s="1"/>
  <c r="AW108" i="1" s="1"/>
  <c r="AV110" i="1"/>
  <c r="AV109" i="1" s="1"/>
  <c r="AV108" i="1" s="1"/>
  <c r="AT110" i="1"/>
  <c r="AT109" i="1" s="1"/>
  <c r="AT108" i="1" s="1"/>
  <c r="AS110" i="1"/>
  <c r="AS109" i="1" s="1"/>
  <c r="AS108" i="1" s="1"/>
  <c r="AR110" i="1"/>
  <c r="AR109" i="1" s="1"/>
  <c r="AR108" i="1" s="1"/>
  <c r="AJ110" i="1"/>
  <c r="AJ109" i="1" s="1"/>
  <c r="AJ108" i="1" s="1"/>
  <c r="AI110" i="1"/>
  <c r="AI109" i="1" s="1"/>
  <c r="AI108" i="1" s="1"/>
  <c r="AM111" i="1"/>
  <c r="AF110" i="1"/>
  <c r="AF109" i="1" s="1"/>
  <c r="AF108" i="1" s="1"/>
  <c r="AA110" i="1"/>
  <c r="AA109" i="1" s="1"/>
  <c r="AA108" i="1" s="1"/>
  <c r="W110" i="1"/>
  <c r="W109" i="1" s="1"/>
  <c r="W108" i="1" s="1"/>
  <c r="V110" i="1"/>
  <c r="V109" i="1" s="1"/>
  <c r="V108" i="1" s="1"/>
  <c r="U110" i="1"/>
  <c r="U109" i="1" s="1"/>
  <c r="U108" i="1" s="1"/>
  <c r="R110" i="1"/>
  <c r="R109" i="1" s="1"/>
  <c r="R108" i="1" s="1"/>
  <c r="O110" i="1"/>
  <c r="O109" i="1" s="1"/>
  <c r="O108" i="1" s="1"/>
  <c r="J110" i="1"/>
  <c r="J109" i="1" s="1"/>
  <c r="J108" i="1" s="1"/>
  <c r="I110" i="1"/>
  <c r="I109" i="1" s="1"/>
  <c r="I108" i="1" s="1"/>
  <c r="F110" i="1"/>
  <c r="F109" i="1" s="1"/>
  <c r="F108" i="1" s="1"/>
  <c r="AU110" i="1"/>
  <c r="AU109" i="1" s="1"/>
  <c r="AU108" i="1" s="1"/>
  <c r="AP110" i="1"/>
  <c r="AP109" i="1" s="1"/>
  <c r="AP108" i="1" s="1"/>
  <c r="AO110" i="1"/>
  <c r="AO109" i="1" s="1"/>
  <c r="AO108" i="1" s="1"/>
  <c r="AH110" i="1"/>
  <c r="AH109" i="1" s="1"/>
  <c r="AH108" i="1" s="1"/>
  <c r="AD110" i="1"/>
  <c r="AB110" i="1"/>
  <c r="AB109" i="1" s="1"/>
  <c r="AB108" i="1" s="1"/>
  <c r="X110" i="1"/>
  <c r="X109" i="1" s="1"/>
  <c r="X108" i="1" s="1"/>
  <c r="Q110" i="1"/>
  <c r="Q109" i="1" s="1"/>
  <c r="Q108" i="1" s="1"/>
  <c r="E110" i="1"/>
  <c r="AD109" i="1"/>
  <c r="AD108" i="1" s="1"/>
  <c r="E109" i="1"/>
  <c r="E108" i="1" s="1"/>
  <c r="AV106" i="1"/>
  <c r="AR106" i="1"/>
  <c r="AR105" i="1" s="1"/>
  <c r="AQ106" i="1"/>
  <c r="AQ105" i="1" s="1"/>
  <c r="AP106" i="1"/>
  <c r="AP105" i="1" s="1"/>
  <c r="AO106" i="1"/>
  <c r="AO105" i="1" s="1"/>
  <c r="AH106" i="1"/>
  <c r="AH105" i="1" s="1"/>
  <c r="AE106" i="1"/>
  <c r="AE105" i="1" s="1"/>
  <c r="AC106" i="1"/>
  <c r="AB106" i="1"/>
  <c r="AB105" i="1" s="1"/>
  <c r="AA106" i="1"/>
  <c r="AA105" i="1" s="1"/>
  <c r="W106" i="1"/>
  <c r="W105" i="1" s="1"/>
  <c r="S106" i="1"/>
  <c r="S105" i="1" s="1"/>
  <c r="R106" i="1"/>
  <c r="R105" i="1" s="1"/>
  <c r="Q106" i="1"/>
  <c r="Q105" i="1" s="1"/>
  <c r="O106" i="1"/>
  <c r="O105" i="1" s="1"/>
  <c r="N106" i="1"/>
  <c r="N105" i="1" s="1"/>
  <c r="M106" i="1"/>
  <c r="M105" i="1" s="1"/>
  <c r="J106" i="1"/>
  <c r="J105" i="1" s="1"/>
  <c r="G107" i="1"/>
  <c r="G106" i="1" s="1"/>
  <c r="G105" i="1" s="1"/>
  <c r="E106" i="1"/>
  <c r="E105" i="1" s="1"/>
  <c r="AY106" i="1"/>
  <c r="AY105" i="1" s="1"/>
  <c r="AX106" i="1"/>
  <c r="AW106" i="1"/>
  <c r="AW105" i="1" s="1"/>
  <c r="AW99" i="1" s="1"/>
  <c r="AU106" i="1"/>
  <c r="AT106" i="1"/>
  <c r="AT105" i="1" s="1"/>
  <c r="AS106" i="1"/>
  <c r="AN106" i="1"/>
  <c r="AN105" i="1" s="1"/>
  <c r="AL106" i="1"/>
  <c r="AK106" i="1"/>
  <c r="AK105" i="1" s="1"/>
  <c r="AI106" i="1"/>
  <c r="AI105" i="1" s="1"/>
  <c r="AF106" i="1"/>
  <c r="AD106" i="1"/>
  <c r="Z106" i="1"/>
  <c r="Z105" i="1" s="1"/>
  <c r="Y106" i="1"/>
  <c r="X106" i="1"/>
  <c r="X105" i="1" s="1"/>
  <c r="V106" i="1"/>
  <c r="V105" i="1" s="1"/>
  <c r="U106" i="1"/>
  <c r="P106" i="1"/>
  <c r="L106" i="1"/>
  <c r="L105" i="1" s="1"/>
  <c r="K106" i="1"/>
  <c r="K105" i="1" s="1"/>
  <c r="I106" i="1"/>
  <c r="H106" i="1"/>
  <c r="H105" i="1" s="1"/>
  <c r="D106" i="1"/>
  <c r="AX105" i="1"/>
  <c r="AU105" i="1"/>
  <c r="AL105" i="1"/>
  <c r="AF105" i="1"/>
  <c r="AD105" i="1"/>
  <c r="Y105" i="1"/>
  <c r="U105" i="1"/>
  <c r="I105" i="1"/>
  <c r="D105" i="1"/>
  <c r="AY102" i="1"/>
  <c r="AY101" i="1" s="1"/>
  <c r="AY100" i="1" s="1"/>
  <c r="AX102" i="1"/>
  <c r="AX101" i="1" s="1"/>
  <c r="AX100" i="1" s="1"/>
  <c r="AQ102" i="1"/>
  <c r="AQ101" i="1" s="1"/>
  <c r="AQ100" i="1" s="1"/>
  <c r="AL102" i="1"/>
  <c r="AL101" i="1" s="1"/>
  <c r="AL100" i="1" s="1"/>
  <c r="AC102" i="1"/>
  <c r="AC101" i="1" s="1"/>
  <c r="AC100" i="1" s="1"/>
  <c r="P102" i="1"/>
  <c r="P101" i="1" s="1"/>
  <c r="P100" i="1" s="1"/>
  <c r="L102" i="1"/>
  <c r="L101" i="1" s="1"/>
  <c r="L100" i="1" s="1"/>
  <c r="AV102" i="1"/>
  <c r="AV101" i="1" s="1"/>
  <c r="AV100" i="1" s="1"/>
  <c r="AU102" i="1"/>
  <c r="AU101" i="1" s="1"/>
  <c r="AU100" i="1" s="1"/>
  <c r="AT102" i="1"/>
  <c r="AT101" i="1" s="1"/>
  <c r="AT100" i="1" s="1"/>
  <c r="AN102" i="1"/>
  <c r="AN101" i="1" s="1"/>
  <c r="AN100" i="1" s="1"/>
  <c r="AI102" i="1"/>
  <c r="AI101" i="1" s="1"/>
  <c r="AI100" i="1" s="1"/>
  <c r="X102" i="1"/>
  <c r="X101" i="1" s="1"/>
  <c r="X100" i="1" s="1"/>
  <c r="V102" i="1"/>
  <c r="V101" i="1" s="1"/>
  <c r="V100" i="1" s="1"/>
  <c r="M102" i="1"/>
  <c r="M101" i="1" s="1"/>
  <c r="M100" i="1" s="1"/>
  <c r="K102" i="1"/>
  <c r="K101" i="1" s="1"/>
  <c r="K100" i="1" s="1"/>
  <c r="J102" i="1"/>
  <c r="J101" i="1" s="1"/>
  <c r="J100" i="1" s="1"/>
  <c r="F102" i="1"/>
  <c r="F101" i="1" s="1"/>
  <c r="F100" i="1" s="1"/>
  <c r="AW102" i="1"/>
  <c r="AW101" i="1" s="1"/>
  <c r="AW100" i="1" s="1"/>
  <c r="AR102" i="1"/>
  <c r="AR101" i="1" s="1"/>
  <c r="AR100" i="1" s="1"/>
  <c r="AP102" i="1"/>
  <c r="AP101" i="1" s="1"/>
  <c r="AP100" i="1" s="1"/>
  <c r="AO102" i="1"/>
  <c r="AO101" i="1" s="1"/>
  <c r="AO100" i="1" s="1"/>
  <c r="AK102" i="1"/>
  <c r="AK101" i="1" s="1"/>
  <c r="AK100" i="1" s="1"/>
  <c r="AJ102" i="1"/>
  <c r="AJ101" i="1" s="1"/>
  <c r="AJ100" i="1" s="1"/>
  <c r="AF102" i="1"/>
  <c r="AF101" i="1" s="1"/>
  <c r="AF100" i="1" s="1"/>
  <c r="AF99" i="1" s="1"/>
  <c r="AD102" i="1"/>
  <c r="AD101" i="1" s="1"/>
  <c r="AD100" i="1" s="1"/>
  <c r="AB102" i="1"/>
  <c r="AA102" i="1"/>
  <c r="AA101" i="1" s="1"/>
  <c r="AA100" i="1" s="1"/>
  <c r="Y102" i="1"/>
  <c r="Y101" i="1" s="1"/>
  <c r="Y100" i="1" s="1"/>
  <c r="W102" i="1"/>
  <c r="W101" i="1" s="1"/>
  <c r="W100" i="1" s="1"/>
  <c r="R102" i="1"/>
  <c r="R101" i="1" s="1"/>
  <c r="R100" i="1" s="1"/>
  <c r="Q102" i="1"/>
  <c r="Q101" i="1" s="1"/>
  <c r="Q100" i="1" s="1"/>
  <c r="O102" i="1"/>
  <c r="O101" i="1" s="1"/>
  <c r="O100" i="1" s="1"/>
  <c r="H102" i="1"/>
  <c r="H101" i="1" s="1"/>
  <c r="H100" i="1" s="1"/>
  <c r="AB101" i="1"/>
  <c r="AB100" i="1" s="1"/>
  <c r="AM98" i="1"/>
  <c r="AG98" i="1"/>
  <c r="T98" i="1"/>
  <c r="G98" i="1"/>
  <c r="AM97" i="1"/>
  <c r="AE92" i="1"/>
  <c r="AA92" i="1"/>
  <c r="N92" i="1"/>
  <c r="G96" i="1"/>
  <c r="AV92" i="1"/>
  <c r="AR92" i="1"/>
  <c r="O92" i="1"/>
  <c r="AU92" i="1"/>
  <c r="AT92" i="1"/>
  <c r="AS92" i="1"/>
  <c r="AQ92" i="1"/>
  <c r="AN92" i="1"/>
  <c r="AH92" i="1"/>
  <c r="AF92" i="1"/>
  <c r="Z92" i="1"/>
  <c r="U92" i="1"/>
  <c r="M92" i="1"/>
  <c r="K92" i="1"/>
  <c r="AX92" i="1"/>
  <c r="S92" i="1"/>
  <c r="H92" i="1"/>
  <c r="AZ91" i="1"/>
  <c r="AM90" i="1"/>
  <c r="J85" i="1"/>
  <c r="G90" i="1"/>
  <c r="O85" i="1"/>
  <c r="G89" i="1"/>
  <c r="AY85" i="1"/>
  <c r="AL85" i="1"/>
  <c r="AC85" i="1"/>
  <c r="N85" i="1"/>
  <c r="G88" i="1"/>
  <c r="AX85" i="1"/>
  <c r="AZ87" i="1"/>
  <c r="AH85" i="1"/>
  <c r="AT85" i="1"/>
  <c r="AO85" i="1"/>
  <c r="AI85" i="1"/>
  <c r="V85" i="1"/>
  <c r="I85" i="1"/>
  <c r="E85" i="1"/>
  <c r="G86" i="1"/>
  <c r="AW85" i="1"/>
  <c r="AK85" i="1"/>
  <c r="AA85" i="1"/>
  <c r="Y85" i="1"/>
  <c r="AW81" i="1"/>
  <c r="AE81" i="1"/>
  <c r="R81" i="1"/>
  <c r="E81" i="1"/>
  <c r="AY81" i="1"/>
  <c r="AP81" i="1"/>
  <c r="AB81" i="1"/>
  <c r="Y81" i="1"/>
  <c r="Q81" i="1"/>
  <c r="AX81" i="1"/>
  <c r="AV81" i="1"/>
  <c r="AT81" i="1"/>
  <c r="AH81" i="1"/>
  <c r="AA81" i="1"/>
  <c r="Z81" i="1"/>
  <c r="X81" i="1"/>
  <c r="V81" i="1"/>
  <c r="P81" i="1"/>
  <c r="N81" i="1"/>
  <c r="M81" i="1"/>
  <c r="H81" i="1"/>
  <c r="G82" i="1"/>
  <c r="AQ81" i="1"/>
  <c r="AO81" i="1"/>
  <c r="AK81" i="1"/>
  <c r="AF81" i="1"/>
  <c r="AC81" i="1"/>
  <c r="S81" i="1"/>
  <c r="O81" i="1"/>
  <c r="F81" i="1"/>
  <c r="AM79" i="1"/>
  <c r="G78" i="1"/>
  <c r="AT75" i="1"/>
  <c r="AK75" i="1"/>
  <c r="AF75" i="1"/>
  <c r="R75" i="1"/>
  <c r="G77" i="1"/>
  <c r="AY75" i="1"/>
  <c r="AV75" i="1"/>
  <c r="AU75" i="1"/>
  <c r="AS75" i="1"/>
  <c r="AQ75" i="1"/>
  <c r="AI75" i="1"/>
  <c r="AD75" i="1"/>
  <c r="AC75" i="1"/>
  <c r="Y75" i="1"/>
  <c r="V75" i="1"/>
  <c r="Q75" i="1"/>
  <c r="L75" i="1"/>
  <c r="I75" i="1"/>
  <c r="E75" i="1"/>
  <c r="G76" i="1"/>
  <c r="AR75" i="1"/>
  <c r="AP75" i="1"/>
  <c r="AH75" i="1"/>
  <c r="U75" i="1"/>
  <c r="M75" i="1"/>
  <c r="AY73" i="1"/>
  <c r="AT73" i="1"/>
  <c r="AS73" i="1"/>
  <c r="AR73" i="1"/>
  <c r="AP73" i="1"/>
  <c r="AL73" i="1"/>
  <c r="AF73" i="1"/>
  <c r="AE73" i="1"/>
  <c r="AD73" i="1"/>
  <c r="AB73" i="1"/>
  <c r="Y73" i="1"/>
  <c r="W73" i="1"/>
  <c r="S73" i="1"/>
  <c r="R73" i="1"/>
  <c r="Q73" i="1"/>
  <c r="O73" i="1"/>
  <c r="L73" i="1"/>
  <c r="J73" i="1"/>
  <c r="F73" i="1"/>
  <c r="E73" i="1"/>
  <c r="AX73" i="1"/>
  <c r="AW73" i="1"/>
  <c r="AV73" i="1"/>
  <c r="AU73" i="1"/>
  <c r="AQ73" i="1"/>
  <c r="AO73" i="1"/>
  <c r="AN73" i="1"/>
  <c r="AK73" i="1"/>
  <c r="AJ73" i="1"/>
  <c r="AI73" i="1"/>
  <c r="AH73" i="1"/>
  <c r="AC73" i="1"/>
  <c r="AA73" i="1"/>
  <c r="Z73" i="1"/>
  <c r="X73" i="1"/>
  <c r="V73" i="1"/>
  <c r="U73" i="1"/>
  <c r="P73" i="1"/>
  <c r="N73" i="1"/>
  <c r="M73" i="1"/>
  <c r="K73" i="1"/>
  <c r="I73" i="1"/>
  <c r="H73" i="1"/>
  <c r="D73" i="1"/>
  <c r="G71" i="1"/>
  <c r="AE65" i="1"/>
  <c r="AA65" i="1"/>
  <c r="R65" i="1"/>
  <c r="AG69" i="1"/>
  <c r="G69" i="1"/>
  <c r="AV65" i="1"/>
  <c r="AZ68" i="1"/>
  <c r="V65" i="1"/>
  <c r="G68" i="1"/>
  <c r="AG67" i="1"/>
  <c r="T67" i="1"/>
  <c r="AT65" i="1"/>
  <c r="AR65" i="1"/>
  <c r="AP65" i="1"/>
  <c r="AK65" i="1"/>
  <c r="AB65" i="1"/>
  <c r="X65" i="1"/>
  <c r="S65" i="1"/>
  <c r="Q65" i="1"/>
  <c r="O65" i="1"/>
  <c r="N65" i="1"/>
  <c r="K65" i="1"/>
  <c r="D65" i="1"/>
  <c r="AY65" i="1"/>
  <c r="AX65" i="1"/>
  <c r="AQ65" i="1"/>
  <c r="AL65" i="1"/>
  <c r="AD65" i="1"/>
  <c r="Z65" i="1"/>
  <c r="Y65" i="1"/>
  <c r="G64" i="1"/>
  <c r="AM62" i="1"/>
  <c r="G62" i="1"/>
  <c r="N58" i="1"/>
  <c r="AS58" i="1"/>
  <c r="AR58" i="1"/>
  <c r="AI58" i="1"/>
  <c r="AD58" i="1"/>
  <c r="V58" i="1"/>
  <c r="K58" i="1"/>
  <c r="G59" i="1"/>
  <c r="E58" i="1"/>
  <c r="AQ58" i="1"/>
  <c r="AE58" i="1"/>
  <c r="AB58" i="1"/>
  <c r="I58" i="1"/>
  <c r="H58" i="1"/>
  <c r="D58" i="1"/>
  <c r="AW56" i="1"/>
  <c r="AS56" i="1"/>
  <c r="AR56" i="1"/>
  <c r="AQ56" i="1"/>
  <c r="AP56" i="1"/>
  <c r="AO56" i="1"/>
  <c r="AK56" i="1"/>
  <c r="AJ56" i="1"/>
  <c r="AI56" i="1"/>
  <c r="AE56" i="1"/>
  <c r="AC56" i="1"/>
  <c r="AB56" i="1"/>
  <c r="AA56" i="1"/>
  <c r="Y56" i="1"/>
  <c r="X56" i="1"/>
  <c r="V56" i="1"/>
  <c r="S56" i="1"/>
  <c r="Q56" i="1"/>
  <c r="P56" i="1"/>
  <c r="O56" i="1"/>
  <c r="N56" i="1"/>
  <c r="M56" i="1"/>
  <c r="L56" i="1"/>
  <c r="K56" i="1"/>
  <c r="J56" i="1"/>
  <c r="I56" i="1"/>
  <c r="F56" i="1"/>
  <c r="E56" i="1"/>
  <c r="D56" i="1"/>
  <c r="AY56" i="1"/>
  <c r="AX56" i="1"/>
  <c r="AV56" i="1"/>
  <c r="AU56" i="1"/>
  <c r="AT56" i="1"/>
  <c r="AL56" i="1"/>
  <c r="AH56" i="1"/>
  <c r="AF56" i="1"/>
  <c r="AD56" i="1"/>
  <c r="Z56" i="1"/>
  <c r="W56" i="1"/>
  <c r="U56" i="1"/>
  <c r="R56" i="1"/>
  <c r="H56" i="1"/>
  <c r="AY54" i="1"/>
  <c r="AX54" i="1"/>
  <c r="AV54" i="1"/>
  <c r="AU54" i="1"/>
  <c r="AT54" i="1"/>
  <c r="AS54" i="1"/>
  <c r="AQ54" i="1"/>
  <c r="AL54" i="1"/>
  <c r="AI54" i="1"/>
  <c r="AF54" i="1"/>
  <c r="AE54" i="1"/>
  <c r="AD54" i="1"/>
  <c r="AB54" i="1"/>
  <c r="AA54" i="1"/>
  <c r="Z54" i="1"/>
  <c r="Y54" i="1"/>
  <c r="U54" i="1"/>
  <c r="S54" i="1"/>
  <c r="Q54" i="1"/>
  <c r="P54" i="1"/>
  <c r="O54" i="1"/>
  <c r="N54" i="1"/>
  <c r="K54" i="1"/>
  <c r="I54" i="1"/>
  <c r="H54" i="1"/>
  <c r="G55" i="1"/>
  <c r="G54" i="1" s="1"/>
  <c r="F54" i="1"/>
  <c r="E54" i="1"/>
  <c r="D54" i="1"/>
  <c r="AW54" i="1"/>
  <c r="AR54" i="1"/>
  <c r="AP54" i="1"/>
  <c r="AO54" i="1"/>
  <c r="AK54" i="1"/>
  <c r="AJ54" i="1"/>
  <c r="AC54" i="1"/>
  <c r="X54" i="1"/>
  <c r="W54" i="1"/>
  <c r="V54" i="1"/>
  <c r="R54" i="1"/>
  <c r="M54" i="1"/>
  <c r="L54" i="1"/>
  <c r="J54" i="1"/>
  <c r="AW47" i="1"/>
  <c r="AQ47" i="1"/>
  <c r="AX47" i="1"/>
  <c r="AR47" i="1"/>
  <c r="AN47" i="1"/>
  <c r="AN44" i="1" s="1"/>
  <c r="AN43" i="1" s="1"/>
  <c r="AI47" i="1"/>
  <c r="Z47" i="1"/>
  <c r="Z44" i="1" s="1"/>
  <c r="Z43" i="1" s="1"/>
  <c r="M47" i="1"/>
  <c r="T49" i="1"/>
  <c r="G49" i="1"/>
  <c r="AY47" i="1"/>
  <c r="AY44" i="1" s="1"/>
  <c r="AY43" i="1" s="1"/>
  <c r="AU47" i="1"/>
  <c r="AP47" i="1"/>
  <c r="AO47" i="1"/>
  <c r="AH47" i="1"/>
  <c r="AE47" i="1"/>
  <c r="AB47" i="1"/>
  <c r="AB44" i="1" s="1"/>
  <c r="AB43" i="1" s="1"/>
  <c r="AA47" i="1"/>
  <c r="AA44" i="1" s="1"/>
  <c r="AA43" i="1" s="1"/>
  <c r="Y47" i="1"/>
  <c r="R47" i="1"/>
  <c r="P47" i="1"/>
  <c r="P44" i="1" s="1"/>
  <c r="P43" i="1" s="1"/>
  <c r="O47" i="1"/>
  <c r="L47" i="1"/>
  <c r="J47" i="1"/>
  <c r="E47" i="1"/>
  <c r="AV47" i="1"/>
  <c r="AL47" i="1"/>
  <c r="AK47" i="1"/>
  <c r="AJ47" i="1"/>
  <c r="AD47" i="1"/>
  <c r="AC47" i="1"/>
  <c r="S47" i="1"/>
  <c r="Q47" i="1"/>
  <c r="N47" i="1"/>
  <c r="D47" i="1"/>
  <c r="D44" i="1" s="1"/>
  <c r="D43" i="1" s="1"/>
  <c r="AX45" i="1"/>
  <c r="AX44" i="1" s="1"/>
  <c r="AX43" i="1" s="1"/>
  <c r="AW45" i="1"/>
  <c r="AW44" i="1" s="1"/>
  <c r="AW43" i="1" s="1"/>
  <c r="AV45" i="1"/>
  <c r="AV44" i="1" s="1"/>
  <c r="AV43" i="1" s="1"/>
  <c r="AT45" i="1"/>
  <c r="AS45" i="1"/>
  <c r="AR45" i="1"/>
  <c r="AR44" i="1" s="1"/>
  <c r="AR43" i="1" s="1"/>
  <c r="AP45" i="1"/>
  <c r="AO45" i="1"/>
  <c r="AK45" i="1"/>
  <c r="AK44" i="1" s="1"/>
  <c r="AK43" i="1" s="1"/>
  <c r="AJ45" i="1"/>
  <c r="AE45" i="1"/>
  <c r="AE44" i="1" s="1"/>
  <c r="AE43" i="1" s="1"/>
  <c r="AD45" i="1"/>
  <c r="AD44" i="1" s="1"/>
  <c r="AD43" i="1" s="1"/>
  <c r="Y45" i="1"/>
  <c r="X45" i="1"/>
  <c r="X44" i="1" s="1"/>
  <c r="X43" i="1" s="1"/>
  <c r="W45" i="1"/>
  <c r="V45" i="1"/>
  <c r="R45" i="1"/>
  <c r="R44" i="1" s="1"/>
  <c r="R43" i="1" s="1"/>
  <c r="Q45" i="1"/>
  <c r="Q44" i="1" s="1"/>
  <c r="Q43" i="1" s="1"/>
  <c r="O45" i="1"/>
  <c r="O44" i="1" s="1"/>
  <c r="O43" i="1" s="1"/>
  <c r="N45" i="1"/>
  <c r="N44" i="1" s="1"/>
  <c r="N43" i="1" s="1"/>
  <c r="M45" i="1"/>
  <c r="L45" i="1"/>
  <c r="K45" i="1"/>
  <c r="I45" i="1"/>
  <c r="E45" i="1"/>
  <c r="E44" i="1" s="1"/>
  <c r="E43" i="1" s="1"/>
  <c r="AY45" i="1"/>
  <c r="AU45" i="1"/>
  <c r="AQ45" i="1"/>
  <c r="AQ44" i="1" s="1"/>
  <c r="AQ43" i="1" s="1"/>
  <c r="AN45" i="1"/>
  <c r="AL45" i="1"/>
  <c r="AL44" i="1" s="1"/>
  <c r="AL43" i="1" s="1"/>
  <c r="AI45" i="1"/>
  <c r="AH45" i="1"/>
  <c r="AF45" i="1"/>
  <c r="AC45" i="1"/>
  <c r="AB45" i="1"/>
  <c r="AA45" i="1"/>
  <c r="Z45" i="1"/>
  <c r="U45" i="1"/>
  <c r="S45" i="1"/>
  <c r="S44" i="1" s="1"/>
  <c r="S43" i="1" s="1"/>
  <c r="P45" i="1"/>
  <c r="J45" i="1"/>
  <c r="J44" i="1" s="1"/>
  <c r="J43" i="1" s="1"/>
  <c r="H45" i="1"/>
  <c r="D45" i="1"/>
  <c r="AG41" i="1"/>
  <c r="G40" i="1"/>
  <c r="AG38" i="1"/>
  <c r="T38" i="1"/>
  <c r="G38" i="1"/>
  <c r="AP33" i="1"/>
  <c r="AP32" i="1" s="1"/>
  <c r="AL33" i="1"/>
  <c r="AL32" i="1" s="1"/>
  <c r="K33" i="1"/>
  <c r="K32" i="1" s="1"/>
  <c r="AT33" i="1"/>
  <c r="AT32" i="1" s="1"/>
  <c r="AN33" i="1"/>
  <c r="AN32" i="1" s="1"/>
  <c r="X33" i="1"/>
  <c r="X32" i="1" s="1"/>
  <c r="AG35" i="1"/>
  <c r="S33" i="1"/>
  <c r="S32" i="1" s="1"/>
  <c r="T35" i="1"/>
  <c r="G35" i="1"/>
  <c r="AW33" i="1"/>
  <c r="AW32" i="1" s="1"/>
  <c r="AV33" i="1"/>
  <c r="AV32" i="1" s="1"/>
  <c r="AU33" i="1"/>
  <c r="AU32" i="1" s="1"/>
  <c r="AS33" i="1"/>
  <c r="AS32" i="1" s="1"/>
  <c r="AR33" i="1"/>
  <c r="AR32" i="1" s="1"/>
  <c r="AO33" i="1"/>
  <c r="AO32" i="1" s="1"/>
  <c r="AJ33" i="1"/>
  <c r="AJ32" i="1" s="1"/>
  <c r="AI33" i="1"/>
  <c r="AI32" i="1" s="1"/>
  <c r="AH33" i="1"/>
  <c r="AH32" i="1" s="1"/>
  <c r="AC33" i="1"/>
  <c r="AC32" i="1" s="1"/>
  <c r="AA33" i="1"/>
  <c r="AA32" i="1" s="1"/>
  <c r="Z33" i="1"/>
  <c r="Z32" i="1" s="1"/>
  <c r="W33" i="1"/>
  <c r="W32" i="1" s="1"/>
  <c r="V33" i="1"/>
  <c r="R33" i="1"/>
  <c r="R32" i="1" s="1"/>
  <c r="Q33" i="1"/>
  <c r="Q32" i="1" s="1"/>
  <c r="P33" i="1"/>
  <c r="P32" i="1" s="1"/>
  <c r="J33" i="1"/>
  <c r="J32" i="1" s="1"/>
  <c r="I33" i="1"/>
  <c r="I32" i="1" s="1"/>
  <c r="D33" i="1"/>
  <c r="D32" i="1" s="1"/>
  <c r="AX33" i="1"/>
  <c r="AX32" i="1" s="1"/>
  <c r="AD33" i="1"/>
  <c r="AD32" i="1" s="1"/>
  <c r="AB33" i="1"/>
  <c r="AB32" i="1" s="1"/>
  <c r="N33" i="1"/>
  <c r="N32" i="1" s="1"/>
  <c r="G30" i="1"/>
  <c r="AA22" i="1"/>
  <c r="G29" i="1"/>
  <c r="AR22" i="1"/>
  <c r="G28" i="1"/>
  <c r="AM27" i="1"/>
  <c r="G27" i="1"/>
  <c r="AM25" i="1"/>
  <c r="AT22" i="1"/>
  <c r="AP22" i="1"/>
  <c r="AF22" i="1"/>
  <c r="G24" i="1"/>
  <c r="AY22" i="1"/>
  <c r="AX22" i="1"/>
  <c r="AS22" i="1"/>
  <c r="AL22" i="1"/>
  <c r="X22" i="1"/>
  <c r="O22" i="1"/>
  <c r="G23" i="1"/>
  <c r="AH22" i="1"/>
  <c r="AM20" i="1"/>
  <c r="G18" i="1"/>
  <c r="U11" i="1"/>
  <c r="U10" i="1" s="1"/>
  <c r="G17" i="1"/>
  <c r="AL11" i="1"/>
  <c r="AL10" i="1" s="1"/>
  <c r="AK11" i="1"/>
  <c r="AK10" i="1" s="1"/>
  <c r="G16" i="1"/>
  <c r="AM15" i="1"/>
  <c r="AX11" i="1"/>
  <c r="AX10" i="1" s="1"/>
  <c r="AX9" i="1" s="1"/>
  <c r="AX8" i="1" s="1"/>
  <c r="AR11" i="1"/>
  <c r="AR10" i="1" s="1"/>
  <c r="D11" i="1"/>
  <c r="D10" i="1" s="1"/>
  <c r="AF11" i="1"/>
  <c r="AF10" i="1" s="1"/>
  <c r="AW11" i="1"/>
  <c r="AW10" i="1" s="1"/>
  <c r="AV11" i="1"/>
  <c r="AV10" i="1" s="1"/>
  <c r="AQ11" i="1"/>
  <c r="AQ10" i="1" s="1"/>
  <c r="Z11" i="1"/>
  <c r="Z10" i="1" s="1"/>
  <c r="S11" i="1"/>
  <c r="S10" i="1" s="1"/>
  <c r="N11" i="1"/>
  <c r="N10" i="1" s="1"/>
  <c r="AJ11" i="1"/>
  <c r="AJ10" i="1" s="1"/>
  <c r="H11" i="1"/>
  <c r="H10" i="1" s="1"/>
  <c r="AL9" i="1" l="1"/>
  <c r="AL8" i="1" s="1"/>
  <c r="AR9" i="1"/>
  <c r="AR8" i="1" s="1"/>
  <c r="Z9" i="1"/>
  <c r="Z8" i="1" s="1"/>
  <c r="T25" i="1"/>
  <c r="AZ30" i="1"/>
  <c r="AM55" i="1"/>
  <c r="AM54" i="1" s="1"/>
  <c r="AH54" i="1"/>
  <c r="M72" i="1"/>
  <c r="K11" i="1"/>
  <c r="K10" i="1" s="1"/>
  <c r="AG18" i="1"/>
  <c r="T21" i="1"/>
  <c r="AG21" i="1"/>
  <c r="Z22" i="1"/>
  <c r="AZ23" i="1"/>
  <c r="AD22" i="1"/>
  <c r="AZ26" i="1"/>
  <c r="AM29" i="1"/>
  <c r="E33" i="1"/>
  <c r="E32" i="1" s="1"/>
  <c r="AZ36" i="1"/>
  <c r="AZ39" i="1"/>
  <c r="AM41" i="1"/>
  <c r="G46" i="1"/>
  <c r="G45" i="1" s="1"/>
  <c r="AP58" i="1"/>
  <c r="AT58" i="1"/>
  <c r="AT53" i="1" s="1"/>
  <c r="AT52" i="1" s="1"/>
  <c r="AM61" i="1"/>
  <c r="J75" i="1"/>
  <c r="AW75" i="1"/>
  <c r="V99" i="1"/>
  <c r="AV99" i="1"/>
  <c r="L9" i="2"/>
  <c r="L8" i="2"/>
  <c r="L7" i="2" s="1"/>
  <c r="L16" i="2" s="1"/>
  <c r="N45" i="3"/>
  <c r="AA45" i="3"/>
  <c r="AE50" i="3"/>
  <c r="L22" i="1"/>
  <c r="L11" i="1"/>
  <c r="L10" i="1" s="1"/>
  <c r="Y11" i="1"/>
  <c r="Y10" i="1" s="1"/>
  <c r="AC11" i="1"/>
  <c r="AC10" i="1" s="1"/>
  <c r="AM14" i="1"/>
  <c r="N22" i="1"/>
  <c r="N9" i="1" s="1"/>
  <c r="N8" i="1" s="1"/>
  <c r="R22" i="1"/>
  <c r="T28" i="1"/>
  <c r="AG28" i="1"/>
  <c r="G31" i="1"/>
  <c r="G34" i="1"/>
  <c r="AF33" i="1"/>
  <c r="AF32" i="1" s="1"/>
  <c r="AF9" i="1" s="1"/>
  <c r="AF8" i="1" s="1"/>
  <c r="AM35" i="1"/>
  <c r="G37" i="1"/>
  <c r="AM38" i="1"/>
  <c r="F45" i="1"/>
  <c r="AG46" i="1"/>
  <c r="AG45" i="1" s="1"/>
  <c r="W47" i="1"/>
  <c r="W44" i="1" s="1"/>
  <c r="W43" i="1" s="1"/>
  <c r="X75" i="1"/>
  <c r="AP114" i="1"/>
  <c r="AP113" i="1" s="1"/>
  <c r="Z126" i="1"/>
  <c r="O45" i="3"/>
  <c r="AO11" i="1"/>
  <c r="AO10" i="1" s="1"/>
  <c r="AG25" i="1"/>
  <c r="M11" i="1"/>
  <c r="M10" i="1" s="1"/>
  <c r="AZ12" i="1"/>
  <c r="Q11" i="1"/>
  <c r="Q10" i="1" s="1"/>
  <c r="I11" i="1"/>
  <c r="I10" i="1" s="1"/>
  <c r="AY11" i="1"/>
  <c r="AY10" i="1" s="1"/>
  <c r="AM18" i="1"/>
  <c r="G20" i="1"/>
  <c r="AM21" i="1"/>
  <c r="AB22" i="1"/>
  <c r="AM28" i="1"/>
  <c r="AZ29" i="1"/>
  <c r="T31" i="1"/>
  <c r="AG31" i="1"/>
  <c r="T34" i="1"/>
  <c r="AG34" i="1"/>
  <c r="AS47" i="1"/>
  <c r="V53" i="1"/>
  <c r="K53" i="1"/>
  <c r="J65" i="1"/>
  <c r="AW65" i="1"/>
  <c r="AV85" i="1"/>
  <c r="M85" i="1"/>
  <c r="S30" i="3"/>
  <c r="G21" i="1"/>
  <c r="E11" i="1"/>
  <c r="E10" i="1" s="1"/>
  <c r="AA11" i="1"/>
  <c r="AA10" i="1" s="1"/>
  <c r="AA9" i="1" s="1"/>
  <c r="AA8" i="1" s="1"/>
  <c r="T17" i="1"/>
  <c r="D22" i="1"/>
  <c r="D9" i="1" s="1"/>
  <c r="D8" i="1" s="1"/>
  <c r="P22" i="1"/>
  <c r="AQ22" i="1"/>
  <c r="T24" i="1"/>
  <c r="AG24" i="1"/>
  <c r="AU22" i="1"/>
  <c r="T27" i="1"/>
  <c r="AG27" i="1"/>
  <c r="AM31" i="1"/>
  <c r="V32" i="1"/>
  <c r="L33" i="1"/>
  <c r="L32" i="1" s="1"/>
  <c r="T37" i="1"/>
  <c r="AG37" i="1"/>
  <c r="AM37" i="1"/>
  <c r="AM40" i="1"/>
  <c r="AJ44" i="1"/>
  <c r="AJ43" i="1" s="1"/>
  <c r="G48" i="1"/>
  <c r="AF47" i="1"/>
  <c r="AF44" i="1" s="1"/>
  <c r="AF43" i="1" s="1"/>
  <c r="AT47" i="1"/>
  <c r="AT44" i="1" s="1"/>
  <c r="AT43" i="1" s="1"/>
  <c r="AT42" i="1" s="1"/>
  <c r="AZ82" i="1"/>
  <c r="AN81" i="1"/>
  <c r="Q92" i="1"/>
  <c r="P99" i="1"/>
  <c r="AC99" i="1"/>
  <c r="AZ111" i="1"/>
  <c r="AN110" i="1"/>
  <c r="AN109" i="1" s="1"/>
  <c r="AN108" i="1" s="1"/>
  <c r="D110" i="1"/>
  <c r="D109" i="1" s="1"/>
  <c r="D108" i="1" s="1"/>
  <c r="G112" i="1"/>
  <c r="O11" i="1"/>
  <c r="O10" i="1" s="1"/>
  <c r="T20" i="1"/>
  <c r="AZ25" i="1"/>
  <c r="T48" i="1"/>
  <c r="AS11" i="1"/>
  <c r="AS10" i="1" s="1"/>
  <c r="AS9" i="1" s="1"/>
  <c r="AS8" i="1" s="1"/>
  <c r="AZ18" i="1"/>
  <c r="AZ21" i="1"/>
  <c r="H22" i="1"/>
  <c r="AE22" i="1"/>
  <c r="W22" i="1"/>
  <c r="AW22" i="1"/>
  <c r="AW9" i="1" s="1"/>
  <c r="AW8" i="1" s="1"/>
  <c r="AO22" i="1"/>
  <c r="AK33" i="1"/>
  <c r="AK32" i="1" s="1"/>
  <c r="L44" i="1"/>
  <c r="L43" i="1" s="1"/>
  <c r="Y44" i="1"/>
  <c r="Y43" i="1" s="1"/>
  <c r="I47" i="1"/>
  <c r="V47" i="1"/>
  <c r="V44" i="1" s="1"/>
  <c r="V43" i="1" s="1"/>
  <c r="G50" i="1"/>
  <c r="U58" i="1"/>
  <c r="AM59" i="1"/>
  <c r="M65" i="1"/>
  <c r="AJ106" i="1"/>
  <c r="AJ105" i="1" s="1"/>
  <c r="AM107" i="1"/>
  <c r="AM106" i="1" s="1"/>
  <c r="AM105" i="1" s="1"/>
  <c r="AM16" i="1"/>
  <c r="AZ35" i="1"/>
  <c r="AZ38" i="1"/>
  <c r="AZ41" i="1"/>
  <c r="AG48" i="1"/>
  <c r="S58" i="1"/>
  <c r="S53" i="1" s="1"/>
  <c r="S52" i="1" s="1"/>
  <c r="S42" i="1" s="1"/>
  <c r="AD11" i="1"/>
  <c r="AD10" i="1" s="1"/>
  <c r="AD9" i="1" s="1"/>
  <c r="AD8" i="1" s="1"/>
  <c r="V11" i="1"/>
  <c r="V10" i="1" s="1"/>
  <c r="AN11" i="1"/>
  <c r="AN10" i="1" s="1"/>
  <c r="AM17" i="1"/>
  <c r="S22" i="1"/>
  <c r="S9" i="1" s="1"/>
  <c r="S8" i="1" s="1"/>
  <c r="K22" i="1"/>
  <c r="AK22" i="1"/>
  <c r="AK9" i="1" s="1"/>
  <c r="AK8" i="1" s="1"/>
  <c r="G26" i="1"/>
  <c r="AZ28" i="1"/>
  <c r="T30" i="1"/>
  <c r="AG30" i="1"/>
  <c r="U33" i="1"/>
  <c r="U32" i="1" s="1"/>
  <c r="Y33" i="1"/>
  <c r="Y32" i="1" s="1"/>
  <c r="AY33" i="1"/>
  <c r="AY32" i="1" s="1"/>
  <c r="G36" i="1"/>
  <c r="G39" i="1"/>
  <c r="AU44" i="1"/>
  <c r="AU43" i="1" s="1"/>
  <c r="M44" i="1"/>
  <c r="M43" i="1" s="1"/>
  <c r="T50" i="1"/>
  <c r="AB53" i="1"/>
  <c r="F65" i="1"/>
  <c r="G70" i="1"/>
  <c r="Z85" i="1"/>
  <c r="D30" i="3"/>
  <c r="AI22" i="1"/>
  <c r="R11" i="1"/>
  <c r="R10" i="1" s="1"/>
  <c r="J11" i="1"/>
  <c r="J10" i="1" s="1"/>
  <c r="AG16" i="1"/>
  <c r="G19" i="1"/>
  <c r="U22" i="1"/>
  <c r="U9" i="1" s="1"/>
  <c r="U8" i="1" s="1"/>
  <c r="T23" i="1"/>
  <c r="AG23" i="1"/>
  <c r="AM23" i="1"/>
  <c r="Y22" i="1"/>
  <c r="AC22" i="1"/>
  <c r="T26" i="1"/>
  <c r="AG26" i="1"/>
  <c r="AM26" i="1"/>
  <c r="AZ31" i="1"/>
  <c r="M33" i="1"/>
  <c r="M32" i="1" s="1"/>
  <c r="AZ34" i="1"/>
  <c r="AQ33" i="1"/>
  <c r="AQ32" i="1" s="1"/>
  <c r="AQ9" i="1" s="1"/>
  <c r="AQ8" i="1" s="1"/>
  <c r="T36" i="1"/>
  <c r="AG36" i="1"/>
  <c r="T39" i="1"/>
  <c r="K47" i="1"/>
  <c r="AM51" i="1"/>
  <c r="AM67" i="1"/>
  <c r="AH65" i="1"/>
  <c r="AD81" i="1"/>
  <c r="AD72" i="1" s="1"/>
  <c r="AR81" i="1"/>
  <c r="AR72" i="1" s="1"/>
  <c r="V92" i="1"/>
  <c r="AR99" i="1"/>
  <c r="AP11" i="1"/>
  <c r="AP10" i="1" s="1"/>
  <c r="AP9" i="1" s="1"/>
  <c r="AP8" i="1" s="1"/>
  <c r="AT11" i="1"/>
  <c r="AT10" i="1" s="1"/>
  <c r="AT9" i="1" s="1"/>
  <c r="AT8" i="1" s="1"/>
  <c r="G104" i="1"/>
  <c r="D102" i="1"/>
  <c r="D101" i="1" s="1"/>
  <c r="D100" i="1" s="1"/>
  <c r="AE11" i="1"/>
  <c r="AE10" i="1" s="1"/>
  <c r="F11" i="1"/>
  <c r="F10" i="1" s="1"/>
  <c r="X11" i="1"/>
  <c r="X10" i="1" s="1"/>
  <c r="X9" i="1" s="1"/>
  <c r="X8" i="1" s="1"/>
  <c r="AB11" i="1"/>
  <c r="AB10" i="1" s="1"/>
  <c r="AB9" i="1" s="1"/>
  <c r="AB8" i="1" s="1"/>
  <c r="G15" i="1"/>
  <c r="I22" i="1"/>
  <c r="V22" i="1"/>
  <c r="AV22" i="1"/>
  <c r="AV9" i="1" s="1"/>
  <c r="AV8" i="1" s="1"/>
  <c r="M22" i="1"/>
  <c r="AZ24" i="1"/>
  <c r="Q22" i="1"/>
  <c r="AM30" i="1"/>
  <c r="AM36" i="1"/>
  <c r="AZ37" i="1"/>
  <c r="AM39" i="1"/>
  <c r="AZ40" i="1"/>
  <c r="AP44" i="1"/>
  <c r="AP43" i="1" s="1"/>
  <c r="F47" i="1"/>
  <c r="E53" i="1"/>
  <c r="AM80" i="1"/>
  <c r="AJ75" i="1"/>
  <c r="K44" i="1"/>
  <c r="K43" i="1" s="1"/>
  <c r="AF58" i="1"/>
  <c r="AU11" i="1"/>
  <c r="AU10" i="1" s="1"/>
  <c r="AU9" i="1" s="1"/>
  <c r="AU8" i="1" s="1"/>
  <c r="P11" i="1"/>
  <c r="P10" i="1" s="1"/>
  <c r="P9" i="1" s="1"/>
  <c r="P8" i="1" s="1"/>
  <c r="AG15" i="1"/>
  <c r="AM19" i="1"/>
  <c r="J22" i="1"/>
  <c r="AJ22" i="1"/>
  <c r="AJ9" i="1" s="1"/>
  <c r="AJ8" i="1" s="1"/>
  <c r="G25" i="1"/>
  <c r="AZ27" i="1"/>
  <c r="T29" i="1"/>
  <c r="AG29" i="1"/>
  <c r="O33" i="1"/>
  <c r="O32" i="1" s="1"/>
  <c r="AE33" i="1"/>
  <c r="AE32" i="1" s="1"/>
  <c r="L58" i="1"/>
  <c r="G79" i="1"/>
  <c r="G75" i="1" s="1"/>
  <c r="F75" i="1"/>
  <c r="AI44" i="1"/>
  <c r="AI43" i="1" s="1"/>
  <c r="AM76" i="1"/>
  <c r="Y99" i="1"/>
  <c r="R39" i="3"/>
  <c r="Y45" i="3"/>
  <c r="AA58" i="1"/>
  <c r="AA53" i="1" s="1"/>
  <c r="AA52" i="1" s="1"/>
  <c r="AA42" i="1" s="1"/>
  <c r="AZ62" i="1"/>
  <c r="G63" i="1"/>
  <c r="T64" i="1"/>
  <c r="AZ66" i="1"/>
  <c r="T71" i="1"/>
  <c r="AG71" i="1"/>
  <c r="AM71" i="1"/>
  <c r="S75" i="1"/>
  <c r="AZ78" i="1"/>
  <c r="T80" i="1"/>
  <c r="AG80" i="1"/>
  <c r="T84" i="1"/>
  <c r="AG84" i="1"/>
  <c r="S85" i="1"/>
  <c r="AG90" i="1"/>
  <c r="G95" i="1"/>
  <c r="N102" i="1"/>
  <c r="N101" i="1" s="1"/>
  <c r="N100" i="1" s="1"/>
  <c r="Y110" i="1"/>
  <c r="Y109" i="1" s="1"/>
  <c r="Y108" i="1" s="1"/>
  <c r="N110" i="1"/>
  <c r="N109" i="1" s="1"/>
  <c r="N108" i="1" s="1"/>
  <c r="J119" i="1"/>
  <c r="J118" i="1" s="1"/>
  <c r="AM120" i="1"/>
  <c r="E126" i="1"/>
  <c r="Q126" i="1"/>
  <c r="AI126" i="1"/>
  <c r="T132" i="1"/>
  <c r="O126" i="1"/>
  <c r="J27" i="3"/>
  <c r="P30" i="3"/>
  <c r="AD30" i="3"/>
  <c r="O58" i="1"/>
  <c r="O53" i="1" s="1"/>
  <c r="O52" i="1" s="1"/>
  <c r="O42" i="1" s="1"/>
  <c r="AO65" i="1"/>
  <c r="G67" i="1"/>
  <c r="T76" i="1"/>
  <c r="AG76" i="1"/>
  <c r="L81" i="1"/>
  <c r="AL81" i="1"/>
  <c r="AM84" i="1"/>
  <c r="T86" i="1"/>
  <c r="AG86" i="1"/>
  <c r="AM86" i="1"/>
  <c r="AU85" i="1"/>
  <c r="AM91" i="1"/>
  <c r="L92" i="1"/>
  <c r="Y92" i="1"/>
  <c r="Y72" i="1" s="1"/>
  <c r="AL92" i="1"/>
  <c r="AC92" i="1"/>
  <c r="AZ96" i="1"/>
  <c r="AP99" i="1"/>
  <c r="M110" i="1"/>
  <c r="M109" i="1" s="1"/>
  <c r="M108" i="1" s="1"/>
  <c r="M99" i="1" s="1"/>
  <c r="AY110" i="1"/>
  <c r="AY109" i="1" s="1"/>
  <c r="AY108" i="1" s="1"/>
  <c r="I114" i="1"/>
  <c r="I113" i="1" s="1"/>
  <c r="AI114" i="1"/>
  <c r="AI113" i="1" s="1"/>
  <c r="AI99" i="1" s="1"/>
  <c r="X119" i="1"/>
  <c r="X118" i="1" s="1"/>
  <c r="X117" i="1" s="1"/>
  <c r="AP119" i="1"/>
  <c r="AP118" i="1" s="1"/>
  <c r="AP117" i="1" s="1"/>
  <c r="AB126" i="1"/>
  <c r="AP126" i="1"/>
  <c r="W126" i="1"/>
  <c r="AS126" i="1"/>
  <c r="AM135" i="1"/>
  <c r="H12" i="2"/>
  <c r="E22" i="3"/>
  <c r="R44" i="3"/>
  <c r="R43" i="3" s="1"/>
  <c r="R42" i="3" s="1"/>
  <c r="R41" i="3" s="1"/>
  <c r="R40" i="3" s="1"/>
  <c r="D45" i="3"/>
  <c r="P45" i="3"/>
  <c r="AH58" i="1"/>
  <c r="AZ61" i="1"/>
  <c r="P65" i="1"/>
  <c r="AC65" i="1"/>
  <c r="W75" i="1"/>
  <c r="W72" i="1" s="1"/>
  <c r="AM77" i="1"/>
  <c r="T79" i="1"/>
  <c r="AG79" i="1"/>
  <c r="AX75" i="1"/>
  <c r="AS81" i="1"/>
  <c r="W85" i="1"/>
  <c r="AJ85" i="1"/>
  <c r="Q85" i="1"/>
  <c r="T89" i="1"/>
  <c r="E92" i="1"/>
  <c r="G97" i="1"/>
  <c r="E102" i="1"/>
  <c r="E101" i="1" s="1"/>
  <c r="E100" i="1" s="1"/>
  <c r="K114" i="1"/>
  <c r="K113" i="1" s="1"/>
  <c r="AW117" i="1"/>
  <c r="AZ120" i="1"/>
  <c r="AD119" i="1"/>
  <c r="AD118" i="1" s="1"/>
  <c r="AD117" i="1" s="1"/>
  <c r="U126" i="1"/>
  <c r="AM131" i="1"/>
  <c r="AM132" i="1"/>
  <c r="AE38" i="3"/>
  <c r="R46" i="3"/>
  <c r="AE46" i="3"/>
  <c r="R58" i="1"/>
  <c r="AV58" i="1"/>
  <c r="AV53" i="1" s="1"/>
  <c r="T70" i="1"/>
  <c r="AG70" i="1"/>
  <c r="AM70" i="1"/>
  <c r="G74" i="1"/>
  <c r="G73" i="1" s="1"/>
  <c r="K75" i="1"/>
  <c r="Z75" i="1"/>
  <c r="AZ77" i="1"/>
  <c r="G83" i="1"/>
  <c r="K85" i="1"/>
  <c r="X85" i="1"/>
  <c r="AP85" i="1"/>
  <c r="AP72" i="1" s="1"/>
  <c r="AM89" i="1"/>
  <c r="AP92" i="1"/>
  <c r="T97" i="1"/>
  <c r="AE102" i="1"/>
  <c r="AE101" i="1" s="1"/>
  <c r="AE100" i="1" s="1"/>
  <c r="AS102" i="1"/>
  <c r="AS101" i="1" s="1"/>
  <c r="AS100" i="1" s="1"/>
  <c r="AS99" i="1" s="1"/>
  <c r="AE110" i="1"/>
  <c r="AE109" i="1" s="1"/>
  <c r="AE108" i="1" s="1"/>
  <c r="R119" i="1"/>
  <c r="R118" i="1" s="1"/>
  <c r="R117" i="1" s="1"/>
  <c r="R126" i="1"/>
  <c r="AM128" i="1"/>
  <c r="AV126" i="1"/>
  <c r="AZ129" i="1"/>
  <c r="G130" i="1"/>
  <c r="I126" i="1"/>
  <c r="G134" i="1"/>
  <c r="G137" i="1"/>
  <c r="O10" i="2"/>
  <c r="U16" i="3"/>
  <c r="U15" i="3" s="1"/>
  <c r="U14" i="3" s="1"/>
  <c r="AA27" i="3"/>
  <c r="G45" i="3"/>
  <c r="T45" i="3"/>
  <c r="R52" i="3"/>
  <c r="AE52" i="3"/>
  <c r="AJ58" i="1"/>
  <c r="E65" i="1"/>
  <c r="AS65" i="1"/>
  <c r="AS53" i="1" s="1"/>
  <c r="AS52" i="1" s="1"/>
  <c r="AZ71" i="1"/>
  <c r="T74" i="1"/>
  <c r="T73" i="1" s="1"/>
  <c r="AG74" i="1"/>
  <c r="AG73" i="1" s="1"/>
  <c r="AM74" i="1"/>
  <c r="AM73" i="1" s="1"/>
  <c r="N75" i="1"/>
  <c r="N72" i="1" s="1"/>
  <c r="AZ80" i="1"/>
  <c r="D81" i="1"/>
  <c r="T83" i="1"/>
  <c r="AG83" i="1"/>
  <c r="AM83" i="1"/>
  <c r="AU81" i="1"/>
  <c r="AZ84" i="1"/>
  <c r="L85" i="1"/>
  <c r="T94" i="1"/>
  <c r="AG94" i="1"/>
  <c r="S102" i="1"/>
  <c r="S101" i="1" s="1"/>
  <c r="S100" i="1" s="1"/>
  <c r="F106" i="1"/>
  <c r="S110" i="1"/>
  <c r="S109" i="1" s="1"/>
  <c r="S108" i="1" s="1"/>
  <c r="AZ115" i="1"/>
  <c r="AG123" i="1"/>
  <c r="AG122" i="1" s="1"/>
  <c r="AF126" i="1"/>
  <c r="AJ126" i="1"/>
  <c r="AQ126" i="1"/>
  <c r="T134" i="1"/>
  <c r="T137" i="1"/>
  <c r="AG137" i="1"/>
  <c r="D10" i="2"/>
  <c r="S20" i="3"/>
  <c r="S19" i="3" s="1"/>
  <c r="G30" i="3"/>
  <c r="G24" i="3" s="1"/>
  <c r="H45" i="3"/>
  <c r="U45" i="3"/>
  <c r="R47" i="3"/>
  <c r="S45" i="3"/>
  <c r="P58" i="1"/>
  <c r="T62" i="1"/>
  <c r="AG62" i="1"/>
  <c r="X58" i="1"/>
  <c r="X53" i="1" s="1"/>
  <c r="G66" i="1"/>
  <c r="AF65" i="1"/>
  <c r="AB75" i="1"/>
  <c r="I81" i="1"/>
  <c r="AI81" i="1"/>
  <c r="AZ86" i="1"/>
  <c r="AD85" i="1"/>
  <c r="AR85" i="1"/>
  <c r="T88" i="1"/>
  <c r="AG88" i="1"/>
  <c r="AM88" i="1"/>
  <c r="AZ90" i="1"/>
  <c r="D92" i="1"/>
  <c r="AD92" i="1"/>
  <c r="AZ95" i="1"/>
  <c r="AB99" i="1"/>
  <c r="AD99" i="1"/>
  <c r="U102" i="1"/>
  <c r="U101" i="1" s="1"/>
  <c r="U100" i="1" s="1"/>
  <c r="AM104" i="1"/>
  <c r="AZ107" i="1"/>
  <c r="AZ106" i="1" s="1"/>
  <c r="AZ105" i="1" s="1"/>
  <c r="T112" i="1"/>
  <c r="AG112" i="1"/>
  <c r="G116" i="1"/>
  <c r="P119" i="1"/>
  <c r="P118" i="1" s="1"/>
  <c r="P117" i="1" s="1"/>
  <c r="AQ119" i="1"/>
  <c r="AQ118" i="1" s="1"/>
  <c r="AQ117" i="1" s="1"/>
  <c r="AU119" i="1"/>
  <c r="AU118" i="1" s="1"/>
  <c r="AU117" i="1" s="1"/>
  <c r="T127" i="1"/>
  <c r="AG127" i="1"/>
  <c r="AT126" i="1"/>
  <c r="AM134" i="1"/>
  <c r="G136" i="1"/>
  <c r="H10" i="2"/>
  <c r="H9" i="2" s="1"/>
  <c r="V16" i="3"/>
  <c r="V15" i="3" s="1"/>
  <c r="V14" i="3" s="1"/>
  <c r="U20" i="3"/>
  <c r="AC27" i="3"/>
  <c r="H30" i="3"/>
  <c r="H24" i="3" s="1"/>
  <c r="AE37" i="3"/>
  <c r="I45" i="3"/>
  <c r="V45" i="3"/>
  <c r="R53" i="3"/>
  <c r="AE53" i="3"/>
  <c r="AU58" i="1"/>
  <c r="AU53" i="1" s="1"/>
  <c r="AM60" i="1"/>
  <c r="AM63" i="1"/>
  <c r="AU65" i="1"/>
  <c r="AZ67" i="1"/>
  <c r="AA75" i="1"/>
  <c r="AA72" i="1" s="1"/>
  <c r="AZ76" i="1"/>
  <c r="D75" i="1"/>
  <c r="P75" i="1"/>
  <c r="T78" i="1"/>
  <c r="AG78" i="1"/>
  <c r="W81" i="1"/>
  <c r="R85" i="1"/>
  <c r="R72" i="1" s="1"/>
  <c r="R92" i="1"/>
  <c r="J92" i="1"/>
  <c r="AW92" i="1"/>
  <c r="AW72" i="1" s="1"/>
  <c r="I102" i="1"/>
  <c r="I101" i="1" s="1"/>
  <c r="I100" i="1" s="1"/>
  <c r="AB114" i="1"/>
  <c r="AB113" i="1" s="1"/>
  <c r="AM116" i="1"/>
  <c r="AI117" i="1"/>
  <c r="J117" i="1"/>
  <c r="AG130" i="1"/>
  <c r="AE126" i="1"/>
  <c r="I10" i="2"/>
  <c r="W16" i="3"/>
  <c r="W15" i="3" s="1"/>
  <c r="W14" i="3" s="1"/>
  <c r="V20" i="3"/>
  <c r="V19" i="3" s="1"/>
  <c r="AD27" i="3"/>
  <c r="R32" i="3"/>
  <c r="E36" i="3"/>
  <c r="J45" i="3"/>
  <c r="W45" i="3"/>
  <c r="R48" i="3"/>
  <c r="R45" i="3" s="1"/>
  <c r="AE48" i="3"/>
  <c r="AZ55" i="1"/>
  <c r="AZ54" i="1" s="1"/>
  <c r="J58" i="1"/>
  <c r="W58" i="1"/>
  <c r="Z58" i="1"/>
  <c r="AN58" i="1"/>
  <c r="I65" i="1"/>
  <c r="I53" i="1" s="1"/>
  <c r="AI65" i="1"/>
  <c r="AI53" i="1" s="1"/>
  <c r="AI52" i="1" s="1"/>
  <c r="AI42" i="1" s="1"/>
  <c r="O75" i="1"/>
  <c r="AO75" i="1"/>
  <c r="AT72" i="1"/>
  <c r="K81" i="1"/>
  <c r="AB85" i="1"/>
  <c r="G87" i="1"/>
  <c r="AF85" i="1"/>
  <c r="AF72" i="1" s="1"/>
  <c r="AZ89" i="1"/>
  <c r="AM94" i="1"/>
  <c r="G103" i="1"/>
  <c r="G102" i="1" s="1"/>
  <c r="G101" i="1" s="1"/>
  <c r="G100" i="1" s="1"/>
  <c r="AT99" i="1"/>
  <c r="AE117" i="1"/>
  <c r="W117" i="1"/>
  <c r="AW126" i="1"/>
  <c r="V126" i="1"/>
  <c r="AZ131" i="1"/>
  <c r="S126" i="1"/>
  <c r="J10" i="2"/>
  <c r="Y16" i="3"/>
  <c r="Y15" i="3" s="1"/>
  <c r="Y14" i="3" s="1"/>
  <c r="AB20" i="3"/>
  <c r="AB19" i="3" s="1"/>
  <c r="AB18" i="3" s="1"/>
  <c r="Q30" i="3"/>
  <c r="Q24" i="3" s="1"/>
  <c r="F36" i="3"/>
  <c r="K45" i="3"/>
  <c r="R54" i="3"/>
  <c r="AE54" i="3"/>
  <c r="W65" i="1"/>
  <c r="AJ65" i="1"/>
  <c r="AJ53" i="1" s="1"/>
  <c r="T68" i="1"/>
  <c r="AG68" i="1"/>
  <c r="AM68" i="1"/>
  <c r="AZ70" i="1"/>
  <c r="AZ79" i="1"/>
  <c r="T82" i="1"/>
  <c r="AG82" i="1"/>
  <c r="AH72" i="1"/>
  <c r="D85" i="1"/>
  <c r="P85" i="1"/>
  <c r="AQ85" i="1"/>
  <c r="T87" i="1"/>
  <c r="AG87" i="1"/>
  <c r="AM87" i="1"/>
  <c r="T91" i="1"/>
  <c r="T93" i="1"/>
  <c r="AM96" i="1"/>
  <c r="AY92" i="1"/>
  <c r="T103" i="1"/>
  <c r="AG103" i="1"/>
  <c r="AM103" i="1"/>
  <c r="AM102" i="1" s="1"/>
  <c r="AM101" i="1" s="1"/>
  <c r="AM100" i="1" s="1"/>
  <c r="AK117" i="1"/>
  <c r="K117" i="1"/>
  <c r="X126" i="1"/>
  <c r="AK126" i="1"/>
  <c r="AO126" i="1"/>
  <c r="T133" i="1"/>
  <c r="AM133" i="1"/>
  <c r="K10" i="2"/>
  <c r="K8" i="2" s="1"/>
  <c r="K7" i="2" s="1"/>
  <c r="K16" i="2" s="1"/>
  <c r="D12" i="2"/>
  <c r="AC20" i="3"/>
  <c r="AC19" i="3" s="1"/>
  <c r="D24" i="3"/>
  <c r="P24" i="3"/>
  <c r="G27" i="3"/>
  <c r="T27" i="3"/>
  <c r="G36" i="3"/>
  <c r="R38" i="3"/>
  <c r="R49" i="3"/>
  <c r="AE49" i="3"/>
  <c r="X45" i="3"/>
  <c r="AZ74" i="1"/>
  <c r="AZ73" i="1" s="1"/>
  <c r="V72" i="1"/>
  <c r="AZ83" i="1"/>
  <c r="I92" i="1"/>
  <c r="AI92" i="1"/>
  <c r="R99" i="1"/>
  <c r="AK99" i="1"/>
  <c r="T120" i="1"/>
  <c r="AZ123" i="1"/>
  <c r="AZ122" i="1" s="1"/>
  <c r="AZ134" i="1"/>
  <c r="AY126" i="1"/>
  <c r="AD20" i="3"/>
  <c r="AD19" i="3" s="1"/>
  <c r="T30" i="3"/>
  <c r="T24" i="3" s="1"/>
  <c r="R55" i="3"/>
  <c r="AM49" i="1"/>
  <c r="G51" i="1"/>
  <c r="D53" i="1"/>
  <c r="AQ53" i="1"/>
  <c r="T57" i="1"/>
  <c r="T56" i="1" s="1"/>
  <c r="AY58" i="1"/>
  <c r="AY53" i="1" s="1"/>
  <c r="L65" i="1"/>
  <c r="H75" i="1"/>
  <c r="AE75" i="1"/>
  <c r="T77" i="1"/>
  <c r="AG77" i="1"/>
  <c r="AM78" i="1"/>
  <c r="G80" i="1"/>
  <c r="J81" i="1"/>
  <c r="J72" i="1" s="1"/>
  <c r="AM82" i="1"/>
  <c r="G84" i="1"/>
  <c r="AE85" i="1"/>
  <c r="AS85" i="1"/>
  <c r="AZ88" i="1"/>
  <c r="W92" i="1"/>
  <c r="AO92" i="1"/>
  <c r="Z102" i="1"/>
  <c r="Z101" i="1" s="1"/>
  <c r="Z100" i="1" s="1"/>
  <c r="Z99" i="1" s="1"/>
  <c r="AZ104" i="1"/>
  <c r="K110" i="1"/>
  <c r="K109" i="1" s="1"/>
  <c r="K108" i="1" s="1"/>
  <c r="AK110" i="1"/>
  <c r="AK109" i="1" s="1"/>
  <c r="AK108" i="1" s="1"/>
  <c r="G115" i="1"/>
  <c r="V119" i="1"/>
  <c r="V118" i="1" s="1"/>
  <c r="V117" i="1" s="1"/>
  <c r="AV119" i="1"/>
  <c r="AV118" i="1" s="1"/>
  <c r="AV117" i="1" s="1"/>
  <c r="AH122" i="1"/>
  <c r="AH117" i="1" s="1"/>
  <c r="M126" i="1"/>
  <c r="AZ127" i="1"/>
  <c r="AC126" i="1"/>
  <c r="T129" i="1"/>
  <c r="AM129" i="1"/>
  <c r="AU126" i="1"/>
  <c r="AA126" i="1"/>
  <c r="AZ137" i="1"/>
  <c r="AA20" i="3"/>
  <c r="AA19" i="3" s="1"/>
  <c r="AC30" i="3"/>
  <c r="R50" i="3"/>
  <c r="R56" i="3"/>
  <c r="AE56" i="3"/>
  <c r="X27" i="3"/>
  <c r="X30" i="3"/>
  <c r="W10" i="3"/>
  <c r="W9" i="3" s="1"/>
  <c r="W8" i="3" s="1"/>
  <c r="W11" i="3"/>
  <c r="V11" i="3"/>
  <c r="AE33" i="3"/>
  <c r="AE34" i="3"/>
  <c r="Z18" i="3"/>
  <c r="AE39" i="3"/>
  <c r="W36" i="3"/>
  <c r="R28" i="3"/>
  <c r="AE28" i="3"/>
  <c r="G20" i="3"/>
  <c r="AD25" i="3"/>
  <c r="AD24" i="3"/>
  <c r="AD18" i="3" s="1"/>
  <c r="AE29" i="3"/>
  <c r="F22" i="3"/>
  <c r="R26" i="3"/>
  <c r="R25" i="3" s="1"/>
  <c r="AE55" i="3"/>
  <c r="Z16" i="3"/>
  <c r="Z15" i="3" s="1"/>
  <c r="Z14" i="3" s="1"/>
  <c r="Z13" i="3" s="1"/>
  <c r="Z7" i="3" s="1"/>
  <c r="Z57" i="3" s="1"/>
  <c r="M20" i="3"/>
  <c r="T20" i="3"/>
  <c r="AA24" i="3"/>
  <c r="U30" i="3"/>
  <c r="U24" i="3" s="1"/>
  <c r="AE35" i="3"/>
  <c r="AE47" i="3"/>
  <c r="AE45" i="3" s="1"/>
  <c r="AB16" i="3"/>
  <c r="AB15" i="3" s="1"/>
  <c r="AB14" i="3" s="1"/>
  <c r="AB13" i="3" s="1"/>
  <c r="AB7" i="3" s="1"/>
  <c r="AB57" i="3" s="1"/>
  <c r="D20" i="3"/>
  <c r="D19" i="3" s="1"/>
  <c r="D18" i="3" s="1"/>
  <c r="D13" i="3" s="1"/>
  <c r="D7" i="3" s="1"/>
  <c r="D57" i="3" s="1"/>
  <c r="U22" i="3"/>
  <c r="U19" i="3" s="1"/>
  <c r="AC24" i="3"/>
  <c r="AC18" i="3" s="1"/>
  <c r="E27" i="3"/>
  <c r="F45" i="3"/>
  <c r="AE44" i="3"/>
  <c r="AE43" i="3" s="1"/>
  <c r="AE42" i="3" s="1"/>
  <c r="AE41" i="3" s="1"/>
  <c r="AE40" i="3" s="1"/>
  <c r="AC16" i="3"/>
  <c r="AC15" i="3" s="1"/>
  <c r="AC14" i="3" s="1"/>
  <c r="E20" i="3"/>
  <c r="E19" i="3" s="1"/>
  <c r="W20" i="3"/>
  <c r="W19" i="3" s="1"/>
  <c r="V22" i="3"/>
  <c r="F27" i="3"/>
  <c r="F30" i="3"/>
  <c r="R33" i="3"/>
  <c r="R37" i="3"/>
  <c r="AD16" i="3"/>
  <c r="AD15" i="3" s="1"/>
  <c r="AD14" i="3" s="1"/>
  <c r="F20" i="3"/>
  <c r="F19" i="3" s="1"/>
  <c r="S27" i="3"/>
  <c r="K27" i="3"/>
  <c r="Y20" i="3"/>
  <c r="Y19" i="3" s="1"/>
  <c r="Y18" i="3" s="1"/>
  <c r="Y13" i="3" s="1"/>
  <c r="Y7" i="3" s="1"/>
  <c r="Y57" i="3" s="1"/>
  <c r="AE26" i="3"/>
  <c r="AE25" i="3" s="1"/>
  <c r="AA16" i="3"/>
  <c r="AA15" i="3" s="1"/>
  <c r="AA14" i="3" s="1"/>
  <c r="O30" i="3"/>
  <c r="O24" i="3" s="1"/>
  <c r="F43" i="3"/>
  <c r="F42" i="3" s="1"/>
  <c r="F41" i="3" s="1"/>
  <c r="F40" i="3" s="1"/>
  <c r="T22" i="3"/>
  <c r="I20" i="3"/>
  <c r="R34" i="3"/>
  <c r="I9" i="2"/>
  <c r="I8" i="2"/>
  <c r="I7" i="2" s="1"/>
  <c r="I16" i="2" s="1"/>
  <c r="O8" i="2"/>
  <c r="O7" i="2" s="1"/>
  <c r="O16" i="2" s="1"/>
  <c r="O9" i="2"/>
  <c r="D9" i="2"/>
  <c r="D8" i="2"/>
  <c r="D7" i="2" s="1"/>
  <c r="D16" i="2" s="1"/>
  <c r="J9" i="2"/>
  <c r="J8" i="2"/>
  <c r="J7" i="2" s="1"/>
  <c r="J16" i="2" s="1"/>
  <c r="P9" i="2"/>
  <c r="P8" i="2"/>
  <c r="P7" i="2" s="1"/>
  <c r="P16" i="2" s="1"/>
  <c r="G8" i="2"/>
  <c r="G7" i="2" s="1"/>
  <c r="G9" i="2"/>
  <c r="H8" i="2"/>
  <c r="H7" i="2" s="1"/>
  <c r="M10" i="2"/>
  <c r="F12" i="2"/>
  <c r="N10" i="2"/>
  <c r="F10" i="2"/>
  <c r="AZ16" i="1"/>
  <c r="K52" i="1"/>
  <c r="T18" i="1"/>
  <c r="G13" i="1"/>
  <c r="AZ15" i="1"/>
  <c r="AZ19" i="1"/>
  <c r="AH11" i="1"/>
  <c r="AH10" i="1" s="1"/>
  <c r="AH9" i="1" s="1"/>
  <c r="AH8" i="1" s="1"/>
  <c r="AM13" i="1"/>
  <c r="T13" i="1"/>
  <c r="AG13" i="1"/>
  <c r="AZ14" i="1"/>
  <c r="AG17" i="1"/>
  <c r="AG20" i="1"/>
  <c r="K42" i="1"/>
  <c r="G12" i="1"/>
  <c r="T16" i="1"/>
  <c r="G22" i="1"/>
  <c r="T12" i="1"/>
  <c r="AG12" i="1"/>
  <c r="AI11" i="1"/>
  <c r="AI10" i="1" s="1"/>
  <c r="AI9" i="1" s="1"/>
  <c r="AI8" i="1" s="1"/>
  <c r="AM12" i="1"/>
  <c r="AZ13" i="1"/>
  <c r="T15" i="1"/>
  <c r="T22" i="1"/>
  <c r="AG22" i="1"/>
  <c r="AZ33" i="1"/>
  <c r="AZ32" i="1" s="1"/>
  <c r="W11" i="1"/>
  <c r="W10" i="1" s="1"/>
  <c r="W9" i="1" s="1"/>
  <c r="W8" i="1" s="1"/>
  <c r="AZ17" i="1"/>
  <c r="T19" i="1"/>
  <c r="AG19" i="1"/>
  <c r="G14" i="1"/>
  <c r="AZ20" i="1"/>
  <c r="AH44" i="1"/>
  <c r="AH43" i="1" s="1"/>
  <c r="T14" i="1"/>
  <c r="AG14" i="1"/>
  <c r="AG39" i="1"/>
  <c r="H47" i="1"/>
  <c r="H44" i="1" s="1"/>
  <c r="H43" i="1" s="1"/>
  <c r="Z53" i="1"/>
  <c r="AK53" i="1"/>
  <c r="T59" i="1"/>
  <c r="AG59" i="1"/>
  <c r="AX58" i="1"/>
  <c r="AX53" i="1" s="1"/>
  <c r="AX52" i="1" s="1"/>
  <c r="AX42" i="1" s="1"/>
  <c r="AX7" i="1" s="1"/>
  <c r="AX138" i="1" s="1"/>
  <c r="T63" i="1"/>
  <c r="AG63" i="1"/>
  <c r="AM81" i="1"/>
  <c r="AM34" i="1"/>
  <c r="AM33" i="1" s="1"/>
  <c r="AM32" i="1" s="1"/>
  <c r="AO44" i="1"/>
  <c r="AO43" i="1" s="1"/>
  <c r="U47" i="1"/>
  <c r="J53" i="1"/>
  <c r="J52" i="1" s="1"/>
  <c r="J42" i="1" s="1"/>
  <c r="N53" i="1"/>
  <c r="N52" i="1" s="1"/>
  <c r="N42" i="1" s="1"/>
  <c r="M53" i="1"/>
  <c r="M52" i="1" s="1"/>
  <c r="M42" i="1" s="1"/>
  <c r="X72" i="1"/>
  <c r="AN22" i="1"/>
  <c r="AN9" i="1" s="1"/>
  <c r="AN8" i="1" s="1"/>
  <c r="AC44" i="1"/>
  <c r="AC43" i="1" s="1"/>
  <c r="AG50" i="1"/>
  <c r="AM50" i="1"/>
  <c r="AF53" i="1"/>
  <c r="AD53" i="1"/>
  <c r="AZ57" i="1"/>
  <c r="AZ56" i="1" s="1"/>
  <c r="AZ60" i="1"/>
  <c r="T75" i="1"/>
  <c r="AG75" i="1"/>
  <c r="AM85" i="1"/>
  <c r="E22" i="1"/>
  <c r="E9" i="1" s="1"/>
  <c r="E8" i="1" s="1"/>
  <c r="E7" i="1" s="1"/>
  <c r="E138" i="1" s="1"/>
  <c r="AM24" i="1"/>
  <c r="AM22" i="1" s="1"/>
  <c r="F33" i="1"/>
  <c r="F32" i="1" s="1"/>
  <c r="T46" i="1"/>
  <c r="T45" i="1" s="1"/>
  <c r="AZ48" i="1"/>
  <c r="P53" i="1"/>
  <c r="F58" i="1"/>
  <c r="AZ64" i="1"/>
  <c r="F22" i="1"/>
  <c r="F9" i="1" s="1"/>
  <c r="F8" i="1" s="1"/>
  <c r="F44" i="1"/>
  <c r="F43" i="1" s="1"/>
  <c r="AM46" i="1"/>
  <c r="AM45" i="1" s="1"/>
  <c r="AM44" i="1" s="1"/>
  <c r="AM43" i="1" s="1"/>
  <c r="AQ52" i="1"/>
  <c r="AQ42" i="1" s="1"/>
  <c r="G61" i="1"/>
  <c r="AO72" i="1"/>
  <c r="AX72" i="1"/>
  <c r="H33" i="1"/>
  <c r="H32" i="1" s="1"/>
  <c r="H9" i="1" s="1"/>
  <c r="H8" i="1" s="1"/>
  <c r="AS44" i="1"/>
  <c r="AS43" i="1" s="1"/>
  <c r="AG51" i="1"/>
  <c r="AZ51" i="1"/>
  <c r="F53" i="1"/>
  <c r="AE53" i="1"/>
  <c r="AM58" i="1"/>
  <c r="T61" i="1"/>
  <c r="AG61" i="1"/>
  <c r="AK58" i="1"/>
  <c r="AW58" i="1"/>
  <c r="AW53" i="1" s="1"/>
  <c r="AW52" i="1" s="1"/>
  <c r="AW42" i="1" s="1"/>
  <c r="K72" i="1"/>
  <c r="Z72" i="1"/>
  <c r="U44" i="1"/>
  <c r="U43" i="1" s="1"/>
  <c r="AG49" i="1"/>
  <c r="AG47" i="1" s="1"/>
  <c r="AG44" i="1" s="1"/>
  <c r="AG43" i="1" s="1"/>
  <c r="AZ59" i="1"/>
  <c r="Y58" i="1"/>
  <c r="Y53" i="1" s="1"/>
  <c r="AZ63" i="1"/>
  <c r="AC72" i="1"/>
  <c r="AQ72" i="1"/>
  <c r="L72" i="1"/>
  <c r="AU72" i="1"/>
  <c r="I44" i="1"/>
  <c r="I43" i="1" s="1"/>
  <c r="AZ50" i="1"/>
  <c r="T55" i="1"/>
  <c r="T54" i="1" s="1"/>
  <c r="AG55" i="1"/>
  <c r="AG54" i="1" s="1"/>
  <c r="R53" i="1"/>
  <c r="G57" i="1"/>
  <c r="G56" i="1" s="1"/>
  <c r="AO58" i="1"/>
  <c r="AO53" i="1" s="1"/>
  <c r="AO52" i="1" s="1"/>
  <c r="M58" i="1"/>
  <c r="G65" i="1"/>
  <c r="E72" i="1"/>
  <c r="E52" i="1" s="1"/>
  <c r="E42" i="1" s="1"/>
  <c r="Q72" i="1"/>
  <c r="AM75" i="1"/>
  <c r="AY72" i="1"/>
  <c r="G81" i="1"/>
  <c r="AI72" i="1"/>
  <c r="AZ85" i="1"/>
  <c r="G41" i="1"/>
  <c r="AP53" i="1"/>
  <c r="AC58" i="1"/>
  <c r="AC53" i="1" s="1"/>
  <c r="G60" i="1"/>
  <c r="G58" i="1" s="1"/>
  <c r="T66" i="1"/>
  <c r="T65" i="1" s="1"/>
  <c r="AG66" i="1"/>
  <c r="AG65" i="1" s="1"/>
  <c r="AM66" i="1"/>
  <c r="AM65" i="1" s="1"/>
  <c r="AE72" i="1"/>
  <c r="AS72" i="1"/>
  <c r="AZ75" i="1"/>
  <c r="D72" i="1"/>
  <c r="D52" i="1" s="1"/>
  <c r="D42" i="1" s="1"/>
  <c r="T41" i="1"/>
  <c r="AZ46" i="1"/>
  <c r="AZ45" i="1" s="1"/>
  <c r="T51" i="1"/>
  <c r="T47" i="1" s="1"/>
  <c r="AR53" i="1"/>
  <c r="AG57" i="1"/>
  <c r="AG56" i="1" s="1"/>
  <c r="Q58" i="1"/>
  <c r="Q53" i="1" s="1"/>
  <c r="Q52" i="1" s="1"/>
  <c r="Q42" i="1" s="1"/>
  <c r="T60" i="1"/>
  <c r="AG60" i="1"/>
  <c r="S72" i="1"/>
  <c r="O72" i="1"/>
  <c r="AM48" i="1"/>
  <c r="AM47" i="1" s="1"/>
  <c r="AG64" i="1"/>
  <c r="T81" i="1"/>
  <c r="AG81" i="1"/>
  <c r="T40" i="1"/>
  <c r="AG40" i="1"/>
  <c r="AZ49" i="1"/>
  <c r="AM64" i="1"/>
  <c r="I72" i="1"/>
  <c r="AV72" i="1"/>
  <c r="AN54" i="1"/>
  <c r="AL75" i="1"/>
  <c r="AL72" i="1" s="1"/>
  <c r="U81" i="1"/>
  <c r="U72" i="1" s="1"/>
  <c r="F85" i="1"/>
  <c r="F72" i="1" s="1"/>
  <c r="AZ93" i="1"/>
  <c r="AZ92" i="1" s="1"/>
  <c r="AZ97" i="1"/>
  <c r="O99" i="1"/>
  <c r="S99" i="1"/>
  <c r="AM112" i="1"/>
  <c r="AM110" i="1" s="1"/>
  <c r="AM109" i="1" s="1"/>
  <c r="AM108" i="1" s="1"/>
  <c r="AL110" i="1"/>
  <c r="AL109" i="1" s="1"/>
  <c r="AL108" i="1" s="1"/>
  <c r="AC117" i="1"/>
  <c r="T121" i="1"/>
  <c r="T119" i="1" s="1"/>
  <c r="T118" i="1" s="1"/>
  <c r="AG121" i="1"/>
  <c r="G123" i="1"/>
  <c r="G122" i="1" s="1"/>
  <c r="D122" i="1"/>
  <c r="D117" i="1" s="1"/>
  <c r="AG132" i="1"/>
  <c r="G135" i="1"/>
  <c r="T95" i="1"/>
  <c r="AG95" i="1"/>
  <c r="AM95" i="1"/>
  <c r="L99" i="1"/>
  <c r="AH102" i="1"/>
  <c r="AH101" i="1" s="1"/>
  <c r="AH100" i="1" s="1"/>
  <c r="AH99" i="1" s="1"/>
  <c r="AY99" i="1"/>
  <c r="T104" i="1"/>
  <c r="T102" i="1" s="1"/>
  <c r="T101" i="1" s="1"/>
  <c r="T100" i="1" s="1"/>
  <c r="AG104" i="1"/>
  <c r="AG102" i="1" s="1"/>
  <c r="AG101" i="1" s="1"/>
  <c r="AG100" i="1" s="1"/>
  <c r="T107" i="1"/>
  <c r="T106" i="1" s="1"/>
  <c r="T105" i="1" s="1"/>
  <c r="AG107" i="1"/>
  <c r="AG106" i="1" s="1"/>
  <c r="AZ112" i="1"/>
  <c r="AZ110" i="1" s="1"/>
  <c r="AZ109" i="1" s="1"/>
  <c r="AZ108" i="1" s="1"/>
  <c r="G114" i="1"/>
  <c r="G113" i="1" s="1"/>
  <c r="AF117" i="1"/>
  <c r="E117" i="1"/>
  <c r="Q117" i="1"/>
  <c r="D126" i="1"/>
  <c r="AD126" i="1"/>
  <c r="AR126" i="1"/>
  <c r="T128" i="1"/>
  <c r="AG128" i="1"/>
  <c r="T131" i="1"/>
  <c r="AG131" i="1"/>
  <c r="T135" i="1"/>
  <c r="AG135" i="1"/>
  <c r="AN56" i="1"/>
  <c r="AM57" i="1"/>
  <c r="AM56" i="1" s="1"/>
  <c r="AL58" i="1"/>
  <c r="AL53" i="1" s="1"/>
  <c r="H65" i="1"/>
  <c r="H53" i="1" s="1"/>
  <c r="AN75" i="1"/>
  <c r="H85" i="1"/>
  <c r="H72" i="1" s="1"/>
  <c r="AB92" i="1"/>
  <c r="AB72" i="1" s="1"/>
  <c r="AB52" i="1" s="1"/>
  <c r="AB42" i="1" s="1"/>
  <c r="AB7" i="1" s="1"/>
  <c r="AB138" i="1" s="1"/>
  <c r="X99" i="1"/>
  <c r="AN99" i="1"/>
  <c r="Q99" i="1"/>
  <c r="I99" i="1"/>
  <c r="T115" i="1"/>
  <c r="AG115" i="1"/>
  <c r="AM115" i="1"/>
  <c r="AM114" i="1" s="1"/>
  <c r="AM113" i="1" s="1"/>
  <c r="AU114" i="1"/>
  <c r="AU113" i="1" s="1"/>
  <c r="AU99" i="1" s="1"/>
  <c r="AZ116" i="1"/>
  <c r="AZ133" i="1"/>
  <c r="U65" i="1"/>
  <c r="U53" i="1" s="1"/>
  <c r="AJ81" i="1"/>
  <c r="U85" i="1"/>
  <c r="G91" i="1"/>
  <c r="G85" i="1" s="1"/>
  <c r="P92" i="1"/>
  <c r="P72" i="1" s="1"/>
  <c r="G94" i="1"/>
  <c r="AJ99" i="1"/>
  <c r="G119" i="1"/>
  <c r="G118" i="1" s="1"/>
  <c r="T125" i="1"/>
  <c r="T124" i="1" s="1"/>
  <c r="AG125" i="1"/>
  <c r="AG124" i="1" s="1"/>
  <c r="G126" i="1"/>
  <c r="W114" i="1"/>
  <c r="W113" i="1" s="1"/>
  <c r="W99" i="1" s="1"/>
  <c r="AG120" i="1"/>
  <c r="T123" i="1"/>
  <c r="T122" i="1" s="1"/>
  <c r="AM127" i="1"/>
  <c r="AM126" i="1" s="1"/>
  <c r="T90" i="1"/>
  <c r="T85" i="1" s="1"/>
  <c r="AG91" i="1"/>
  <c r="AK92" i="1"/>
  <c r="AK72" i="1" s="1"/>
  <c r="D99" i="1"/>
  <c r="AX99" i="1"/>
  <c r="AG105" i="1"/>
  <c r="AO117" i="1"/>
  <c r="AZ121" i="1"/>
  <c r="AZ119" i="1" s="1"/>
  <c r="AZ118" i="1" s="1"/>
  <c r="AZ117" i="1" s="1"/>
  <c r="T130" i="1"/>
  <c r="AH126" i="1"/>
  <c r="AM130" i="1"/>
  <c r="AZ132" i="1"/>
  <c r="AG134" i="1"/>
  <c r="AG89" i="1"/>
  <c r="AG85" i="1" s="1"/>
  <c r="G93" i="1"/>
  <c r="F92" i="1"/>
  <c r="AG97" i="1"/>
  <c r="K99" i="1"/>
  <c r="AO99" i="1"/>
  <c r="AL99" i="1"/>
  <c r="O117" i="1"/>
  <c r="J126" i="1"/>
  <c r="AZ128" i="1"/>
  <c r="AZ135" i="1"/>
  <c r="AG93" i="1"/>
  <c r="AZ114" i="1"/>
  <c r="AZ113" i="1" s="1"/>
  <c r="J99" i="1"/>
  <c r="AA99" i="1"/>
  <c r="L117" i="1"/>
  <c r="L126" i="1"/>
  <c r="AM93" i="1"/>
  <c r="T96" i="1"/>
  <c r="AG96" i="1"/>
  <c r="AZ98" i="1"/>
  <c r="AZ103" i="1"/>
  <c r="AZ102" i="1" s="1"/>
  <c r="AZ101" i="1" s="1"/>
  <c r="AZ100" i="1" s="1"/>
  <c r="T116" i="1"/>
  <c r="AG116" i="1"/>
  <c r="AZ125" i="1"/>
  <c r="AZ124" i="1" s="1"/>
  <c r="AG129" i="1"/>
  <c r="AG133" i="1"/>
  <c r="T136" i="1"/>
  <c r="AG136" i="1"/>
  <c r="AN65" i="1"/>
  <c r="AN85" i="1"/>
  <c r="X92" i="1"/>
  <c r="AZ94" i="1"/>
  <c r="E99" i="1"/>
  <c r="AQ99" i="1"/>
  <c r="T111" i="1"/>
  <c r="T110" i="1" s="1"/>
  <c r="T109" i="1" s="1"/>
  <c r="T108" i="1" s="1"/>
  <c r="AG111" i="1"/>
  <c r="AG110" i="1" s="1"/>
  <c r="AG109" i="1" s="1"/>
  <c r="AG108" i="1" s="1"/>
  <c r="N117" i="1"/>
  <c r="AZ130" i="1"/>
  <c r="AE99" i="1"/>
  <c r="AL117" i="1"/>
  <c r="AB117" i="1"/>
  <c r="G121" i="1"/>
  <c r="F119" i="1"/>
  <c r="F118" i="1" s="1"/>
  <c r="F117" i="1" s="1"/>
  <c r="H110" i="1"/>
  <c r="H109" i="1" s="1"/>
  <c r="H108" i="1" s="1"/>
  <c r="H99" i="1" s="1"/>
  <c r="G111" i="1"/>
  <c r="G110" i="1" s="1"/>
  <c r="G109" i="1" s="1"/>
  <c r="G108" i="1" s="1"/>
  <c r="G99" i="1" s="1"/>
  <c r="AN114" i="1"/>
  <c r="AN113" i="1" s="1"/>
  <c r="AJ119" i="1"/>
  <c r="AJ118" i="1" s="1"/>
  <c r="AJ117" i="1" s="1"/>
  <c r="H124" i="1"/>
  <c r="H117" i="1" s="1"/>
  <c r="G125" i="1"/>
  <c r="G124" i="1" s="1"/>
  <c r="F126" i="1"/>
  <c r="AJ92" i="1"/>
  <c r="F114" i="1"/>
  <c r="F113" i="1" s="1"/>
  <c r="F99" i="1" s="1"/>
  <c r="H126" i="1"/>
  <c r="H114" i="1"/>
  <c r="H113" i="1" s="1"/>
  <c r="AN119" i="1"/>
  <c r="AN118" i="1" s="1"/>
  <c r="AN117" i="1" s="1"/>
  <c r="U114" i="1"/>
  <c r="U113" i="1" s="1"/>
  <c r="U99" i="1" s="1"/>
  <c r="AM121" i="1"/>
  <c r="AM119" i="1" s="1"/>
  <c r="AM118" i="1" s="1"/>
  <c r="AM117" i="1" s="1"/>
  <c r="AN126" i="1"/>
  <c r="AW7" i="1" l="1"/>
  <c r="AW138" i="1" s="1"/>
  <c r="S7" i="1"/>
  <c r="S138" i="1" s="1"/>
  <c r="V42" i="1"/>
  <c r="J20" i="3"/>
  <c r="O20" i="3"/>
  <c r="AH53" i="1"/>
  <c r="AH52" i="1" s="1"/>
  <c r="AH42" i="1" s="1"/>
  <c r="AH7" i="1" s="1"/>
  <c r="AH138" i="1" s="1"/>
  <c r="W30" i="3"/>
  <c r="W24" i="3" s="1"/>
  <c r="W18" i="3" s="1"/>
  <c r="W13" i="3" s="1"/>
  <c r="W7" i="3" s="1"/>
  <c r="W57" i="3" s="1"/>
  <c r="AZ81" i="1"/>
  <c r="V52" i="1"/>
  <c r="AY9" i="1"/>
  <c r="AY8" i="1" s="1"/>
  <c r="W42" i="1"/>
  <c r="AT7" i="1"/>
  <c r="AT138" i="1" s="1"/>
  <c r="V9" i="1"/>
  <c r="V8" i="1" s="1"/>
  <c r="O9" i="1"/>
  <c r="O8" i="1" s="1"/>
  <c r="O7" i="1" s="1"/>
  <c r="O138" i="1" s="1"/>
  <c r="I9" i="1"/>
  <c r="I8" i="1" s="1"/>
  <c r="T126" i="1"/>
  <c r="R52" i="1"/>
  <c r="R42" i="1" s="1"/>
  <c r="X52" i="1"/>
  <c r="X42" i="1" s="1"/>
  <c r="X7" i="1" s="1"/>
  <c r="X138" i="1" s="1"/>
  <c r="N7" i="1"/>
  <c r="N138" i="1" s="1"/>
  <c r="AG33" i="1"/>
  <c r="AG32" i="1" s="1"/>
  <c r="Q9" i="1"/>
  <c r="Q8" i="1" s="1"/>
  <c r="AC9" i="1"/>
  <c r="AC8" i="1" s="1"/>
  <c r="D7" i="1"/>
  <c r="AG126" i="1"/>
  <c r="AJ72" i="1"/>
  <c r="AJ52" i="1" s="1"/>
  <c r="AJ42" i="1" s="1"/>
  <c r="AJ7" i="1" s="1"/>
  <c r="AJ138" i="1" s="1"/>
  <c r="T33" i="1"/>
  <c r="Y9" i="1"/>
  <c r="Y8" i="1" s="1"/>
  <c r="J7" i="1"/>
  <c r="J138" i="1" s="1"/>
  <c r="I52" i="1"/>
  <c r="AY52" i="1"/>
  <c r="AY42" i="1" s="1"/>
  <c r="AY7" i="1" s="1"/>
  <c r="AY138" i="1" s="1"/>
  <c r="K7" i="1"/>
  <c r="K138" i="1" s="1"/>
  <c r="H16" i="2"/>
  <c r="V30" i="3"/>
  <c r="V24" i="3" s="1"/>
  <c r="V18" i="3" s="1"/>
  <c r="V13" i="3" s="1"/>
  <c r="V7" i="3" s="1"/>
  <c r="V57" i="3" s="1"/>
  <c r="M9" i="1"/>
  <c r="M8" i="1" s="1"/>
  <c r="M7" i="1" s="1"/>
  <c r="M138" i="1" s="1"/>
  <c r="L9" i="1"/>
  <c r="L8" i="1" s="1"/>
  <c r="AZ22" i="1"/>
  <c r="AV52" i="1"/>
  <c r="AV42" i="1" s="1"/>
  <c r="AV7" i="1" s="1"/>
  <c r="AV138" i="1" s="1"/>
  <c r="G47" i="1"/>
  <c r="AZ58" i="1"/>
  <c r="AZ53" i="1" s="1"/>
  <c r="AZ52" i="1" s="1"/>
  <c r="T117" i="1"/>
  <c r="G92" i="1"/>
  <c r="AL52" i="1"/>
  <c r="AL42" i="1" s="1"/>
  <c r="AL7" i="1" s="1"/>
  <c r="AL138" i="1" s="1"/>
  <c r="AM99" i="1"/>
  <c r="Q7" i="1"/>
  <c r="Q138" i="1" s="1"/>
  <c r="AU52" i="1"/>
  <c r="AU42" i="1" s="1"/>
  <c r="S24" i="3"/>
  <c r="S18" i="3" s="1"/>
  <c r="J30" i="3"/>
  <c r="J24" i="3" s="1"/>
  <c r="W53" i="1"/>
  <c r="W52" i="1" s="1"/>
  <c r="AO9" i="1"/>
  <c r="AO8" i="1" s="1"/>
  <c r="Y52" i="1"/>
  <c r="Y42" i="1" s="1"/>
  <c r="Y7" i="1" s="1"/>
  <c r="Y138" i="1" s="1"/>
  <c r="R35" i="3"/>
  <c r="AE36" i="3"/>
  <c r="J9" i="1"/>
  <c r="J8" i="1" s="1"/>
  <c r="G33" i="1"/>
  <c r="G32" i="1" s="1"/>
  <c r="AZ72" i="1"/>
  <c r="T72" i="1"/>
  <c r="AD52" i="1"/>
  <c r="AD42" i="1" s="1"/>
  <c r="AD7" i="1" s="1"/>
  <c r="AD138" i="1" s="1"/>
  <c r="AM53" i="1"/>
  <c r="G53" i="1"/>
  <c r="T92" i="1"/>
  <c r="AR52" i="1"/>
  <c r="AR42" i="1" s="1"/>
  <c r="AR7" i="1" s="1"/>
  <c r="AR138" i="1" s="1"/>
  <c r="AC52" i="1"/>
  <c r="AC42" i="1" s="1"/>
  <c r="AC7" i="1" s="1"/>
  <c r="AC138" i="1" s="1"/>
  <c r="AZ11" i="1"/>
  <c r="AZ10" i="1" s="1"/>
  <c r="AZ9" i="1" s="1"/>
  <c r="AZ8" i="1" s="1"/>
  <c r="Q14" i="2"/>
  <c r="X20" i="3"/>
  <c r="X19" i="3" s="1"/>
  <c r="F24" i="3"/>
  <c r="F18" i="3" s="1"/>
  <c r="E30" i="3"/>
  <c r="E24" i="3" s="1"/>
  <c r="E18" i="3" s="1"/>
  <c r="I30" i="3"/>
  <c r="I24" i="3" s="1"/>
  <c r="L53" i="1"/>
  <c r="L52" i="1" s="1"/>
  <c r="L42" i="1" s="1"/>
  <c r="L7" i="1" s="1"/>
  <c r="L138" i="1" s="1"/>
  <c r="N99" i="1"/>
  <c r="R9" i="1"/>
  <c r="R8" i="1" s="1"/>
  <c r="G44" i="1"/>
  <c r="G43" i="1" s="1"/>
  <c r="AA7" i="1"/>
  <c r="AA138" i="1" s="1"/>
  <c r="H52" i="1"/>
  <c r="AF52" i="1"/>
  <c r="AF42" i="1" s="1"/>
  <c r="AF7" i="1" s="1"/>
  <c r="AF138" i="1" s="1"/>
  <c r="AZ126" i="1"/>
  <c r="T32" i="1"/>
  <c r="AP52" i="1"/>
  <c r="AP42" i="1" s="1"/>
  <c r="AP7" i="1" s="1"/>
  <c r="AP138" i="1" s="1"/>
  <c r="AQ7" i="1"/>
  <c r="AQ138" i="1" s="1"/>
  <c r="AM11" i="1"/>
  <c r="AM10" i="1" s="1"/>
  <c r="AM9" i="1" s="1"/>
  <c r="AM8" i="1" s="1"/>
  <c r="AA18" i="3"/>
  <c r="AZ65" i="1"/>
  <c r="AE9" i="1"/>
  <c r="AE8" i="1" s="1"/>
  <c r="K9" i="1"/>
  <c r="K8" i="1" s="1"/>
  <c r="T11" i="3"/>
  <c r="T10" i="3"/>
  <c r="T9" i="3" s="1"/>
  <c r="T8" i="3" s="1"/>
  <c r="AA13" i="3"/>
  <c r="AA7" i="3" s="1"/>
  <c r="AA57" i="3" s="1"/>
  <c r="AE31" i="3"/>
  <c r="AE30" i="3" s="1"/>
  <c r="K30" i="3"/>
  <c r="K24" i="3" s="1"/>
  <c r="N30" i="3"/>
  <c r="N24" i="3" s="1"/>
  <c r="X18" i="3"/>
  <c r="L30" i="3"/>
  <c r="L24" i="3" s="1"/>
  <c r="X24" i="3"/>
  <c r="X25" i="3"/>
  <c r="L20" i="3"/>
  <c r="K20" i="3"/>
  <c r="R31" i="3"/>
  <c r="I16" i="3"/>
  <c r="I15" i="3" s="1"/>
  <c r="I14" i="3" s="1"/>
  <c r="AD13" i="3"/>
  <c r="AD7" i="3" s="1"/>
  <c r="AD57" i="3" s="1"/>
  <c r="J22" i="3"/>
  <c r="J19" i="3" s="1"/>
  <c r="J18" i="3" s="1"/>
  <c r="S22" i="3"/>
  <c r="AE23" i="3"/>
  <c r="AE22" i="3" s="1"/>
  <c r="R29" i="3"/>
  <c r="F16" i="3"/>
  <c r="F15" i="3" s="1"/>
  <c r="F14" i="3" s="1"/>
  <c r="G16" i="3"/>
  <c r="G15" i="3" s="1"/>
  <c r="G14" i="3" s="1"/>
  <c r="U11" i="3"/>
  <c r="U10" i="3"/>
  <c r="U9" i="3" s="1"/>
  <c r="U8" i="3" s="1"/>
  <c r="U18" i="3"/>
  <c r="U13" i="3" s="1"/>
  <c r="G22" i="3"/>
  <c r="G19" i="3" s="1"/>
  <c r="G18" i="3" s="1"/>
  <c r="M22" i="3"/>
  <c r="M19" i="3" s="1"/>
  <c r="M18" i="3" s="1"/>
  <c r="H22" i="3"/>
  <c r="F11" i="3"/>
  <c r="F10" i="3" s="1"/>
  <c r="F9" i="3" s="1"/>
  <c r="F8" i="3" s="1"/>
  <c r="I11" i="3"/>
  <c r="I10" i="3"/>
  <c r="I9" i="3" s="1"/>
  <c r="I8" i="3" s="1"/>
  <c r="I22" i="3"/>
  <c r="I19" i="3" s="1"/>
  <c r="T19" i="3"/>
  <c r="T18" i="3" s="1"/>
  <c r="T13" i="3" s="1"/>
  <c r="AE27" i="3"/>
  <c r="AE24" i="3" s="1"/>
  <c r="N20" i="3"/>
  <c r="H20" i="3"/>
  <c r="H19" i="3" s="1"/>
  <c r="H18" i="3" s="1"/>
  <c r="R27" i="3"/>
  <c r="G11" i="3"/>
  <c r="G10" i="3" s="1"/>
  <c r="G9" i="3" s="1"/>
  <c r="G8" i="3" s="1"/>
  <c r="AC13" i="3"/>
  <c r="AC7" i="3" s="1"/>
  <c r="AC57" i="3" s="1"/>
  <c r="M30" i="3"/>
  <c r="M24" i="3" s="1"/>
  <c r="X16" i="3"/>
  <c r="X15" i="3" s="1"/>
  <c r="X14" i="3" s="1"/>
  <c r="E16" i="3"/>
  <c r="E15" i="3" s="1"/>
  <c r="E14" i="3" s="1"/>
  <c r="N16" i="3"/>
  <c r="N15" i="3" s="1"/>
  <c r="N14" i="3" s="1"/>
  <c r="N22" i="3"/>
  <c r="AE17" i="3"/>
  <c r="AE16" i="3" s="1"/>
  <c r="AE15" i="3" s="1"/>
  <c r="AE14" i="3" s="1"/>
  <c r="S16" i="3"/>
  <c r="S15" i="3" s="1"/>
  <c r="S14" i="3" s="1"/>
  <c r="S13" i="3" s="1"/>
  <c r="S11" i="3"/>
  <c r="AE12" i="3"/>
  <c r="S10" i="3"/>
  <c r="S9" i="3" s="1"/>
  <c r="S8" i="3" s="1"/>
  <c r="E11" i="3"/>
  <c r="E10" i="3"/>
  <c r="E9" i="3" s="1"/>
  <c r="E8" i="3" s="1"/>
  <c r="H16" i="3"/>
  <c r="H15" i="3" s="1"/>
  <c r="H14" i="3" s="1"/>
  <c r="H11" i="3"/>
  <c r="H10" i="3"/>
  <c r="H9" i="3" s="1"/>
  <c r="H8" i="3" s="1"/>
  <c r="AE21" i="3"/>
  <c r="AE20" i="3" s="1"/>
  <c r="F9" i="2"/>
  <c r="F8" i="2"/>
  <c r="F7" i="2" s="1"/>
  <c r="F16" i="2" s="1"/>
  <c r="Q11" i="2"/>
  <c r="Q10" i="2" s="1"/>
  <c r="E10" i="2"/>
  <c r="N8" i="2"/>
  <c r="N7" i="2" s="1"/>
  <c r="N16" i="2" s="1"/>
  <c r="N9" i="2"/>
  <c r="M9" i="2"/>
  <c r="M8" i="2"/>
  <c r="M7" i="2" s="1"/>
  <c r="M16" i="2" s="1"/>
  <c r="Q15" i="2"/>
  <c r="G12" i="2"/>
  <c r="G16" i="2" s="1"/>
  <c r="E12" i="2"/>
  <c r="Q13" i="2"/>
  <c r="AU7" i="1"/>
  <c r="AU138" i="1" s="1"/>
  <c r="G72" i="1"/>
  <c r="G52" i="1" s="1"/>
  <c r="G42" i="1" s="1"/>
  <c r="G117" i="1"/>
  <c r="T11" i="1"/>
  <c r="T10" i="1" s="1"/>
  <c r="AG119" i="1"/>
  <c r="AG118" i="1" s="1"/>
  <c r="AG117" i="1" s="1"/>
  <c r="Z52" i="1"/>
  <c r="Z42" i="1" s="1"/>
  <c r="Z7" i="1" s="1"/>
  <c r="Z138" i="1" s="1"/>
  <c r="AN72" i="1"/>
  <c r="G11" i="1"/>
  <c r="G10" i="1" s="1"/>
  <c r="AG11" i="1"/>
  <c r="AG10" i="1" s="1"/>
  <c r="AM92" i="1"/>
  <c r="AM72" i="1" s="1"/>
  <c r="AM52" i="1" s="1"/>
  <c r="AM42" i="1" s="1"/>
  <c r="AS42" i="1"/>
  <c r="AS7" i="1" s="1"/>
  <c r="AS138" i="1" s="1"/>
  <c r="AG92" i="1"/>
  <c r="AG72" i="1" s="1"/>
  <c r="P52" i="1"/>
  <c r="P42" i="1" s="1"/>
  <c r="P7" i="1" s="1"/>
  <c r="P138" i="1" s="1"/>
  <c r="AO42" i="1"/>
  <c r="AO7" i="1" s="1"/>
  <c r="AO138" i="1" s="1"/>
  <c r="AG53" i="1"/>
  <c r="AZ47" i="1"/>
  <c r="AZ44" i="1" s="1"/>
  <c r="AZ43" i="1" s="1"/>
  <c r="T44" i="1"/>
  <c r="T43" i="1" s="1"/>
  <c r="H42" i="1"/>
  <c r="H7" i="1" s="1"/>
  <c r="H138" i="1" s="1"/>
  <c r="D138" i="1"/>
  <c r="AG114" i="1"/>
  <c r="AG113" i="1" s="1"/>
  <c r="AG99" i="1" s="1"/>
  <c r="AZ99" i="1"/>
  <c r="T114" i="1"/>
  <c r="T113" i="1" s="1"/>
  <c r="T99" i="1" s="1"/>
  <c r="I42" i="1"/>
  <c r="I7" i="1" s="1"/>
  <c r="I138" i="1" s="1"/>
  <c r="AE52" i="1"/>
  <c r="AE42" i="1" s="1"/>
  <c r="AG58" i="1"/>
  <c r="T58" i="1"/>
  <c r="T53" i="1" s="1"/>
  <c r="T52" i="1" s="1"/>
  <c r="W7" i="1"/>
  <c r="W138" i="1" s="1"/>
  <c r="U52" i="1"/>
  <c r="U42" i="1" s="1"/>
  <c r="U7" i="1" s="1"/>
  <c r="U138" i="1" s="1"/>
  <c r="AK52" i="1"/>
  <c r="AK42" i="1" s="1"/>
  <c r="AK7" i="1" s="1"/>
  <c r="AK138" i="1" s="1"/>
  <c r="AI7" i="1"/>
  <c r="AI138" i="1" s="1"/>
  <c r="AN53" i="1"/>
  <c r="F52" i="1"/>
  <c r="F42" i="1" s="1"/>
  <c r="F7" i="1" s="1"/>
  <c r="F138" i="1" s="1"/>
  <c r="AZ42" i="1" l="1"/>
  <c r="AZ7" i="1" s="1"/>
  <c r="AZ138" i="1" s="1"/>
  <c r="V7" i="1"/>
  <c r="V138" i="1" s="1"/>
  <c r="AG52" i="1"/>
  <c r="AG42" i="1" s="1"/>
  <c r="I18" i="3"/>
  <c r="R30" i="3"/>
  <c r="T7" i="3"/>
  <c r="T57" i="3" s="1"/>
  <c r="AE7" i="1"/>
  <c r="AE138" i="1" s="1"/>
  <c r="T9" i="1"/>
  <c r="T8" i="1" s="1"/>
  <c r="R7" i="1"/>
  <c r="R138" i="1" s="1"/>
  <c r="R24" i="3"/>
  <c r="AG9" i="1"/>
  <c r="AG8" i="1" s="1"/>
  <c r="AG7" i="1" s="1"/>
  <c r="AG138" i="1" s="1"/>
  <c r="G9" i="1"/>
  <c r="G8" i="1" s="1"/>
  <c r="G7" i="1" s="1"/>
  <c r="G138" i="1" s="1"/>
  <c r="N11" i="3"/>
  <c r="N10" i="3"/>
  <c r="N9" i="3" s="1"/>
  <c r="N8" i="3" s="1"/>
  <c r="N19" i="3"/>
  <c r="N18" i="3" s="1"/>
  <c r="N13" i="3" s="1"/>
  <c r="L10" i="3"/>
  <c r="L9" i="3" s="1"/>
  <c r="L8" i="3" s="1"/>
  <c r="L11" i="3"/>
  <c r="I7" i="3"/>
  <c r="I57" i="3" s="1"/>
  <c r="O22" i="3"/>
  <c r="O19" i="3" s="1"/>
  <c r="O18" i="3" s="1"/>
  <c r="AE11" i="3"/>
  <c r="AE10" i="3"/>
  <c r="AE9" i="3" s="1"/>
  <c r="AE8" i="3" s="1"/>
  <c r="U7" i="3"/>
  <c r="U57" i="3" s="1"/>
  <c r="AE19" i="3"/>
  <c r="AE18" i="3" s="1"/>
  <c r="P20" i="3"/>
  <c r="P19" i="3" s="1"/>
  <c r="P18" i="3" s="1"/>
  <c r="J10" i="3"/>
  <c r="J9" i="3" s="1"/>
  <c r="J8" i="3" s="1"/>
  <c r="J11" i="3"/>
  <c r="G13" i="3"/>
  <c r="G7" i="3" s="1"/>
  <c r="G57" i="3" s="1"/>
  <c r="I13" i="3"/>
  <c r="K10" i="3"/>
  <c r="K9" i="3" s="1"/>
  <c r="K8" i="3" s="1"/>
  <c r="K11" i="3"/>
  <c r="K16" i="3"/>
  <c r="K15" i="3" s="1"/>
  <c r="K14" i="3" s="1"/>
  <c r="Q20" i="3"/>
  <c r="Q19" i="3" s="1"/>
  <c r="Q18" i="3" s="1"/>
  <c r="O16" i="3"/>
  <c r="O15" i="3" s="1"/>
  <c r="O14" i="3" s="1"/>
  <c r="J16" i="3"/>
  <c r="J15" i="3" s="1"/>
  <c r="J14" i="3" s="1"/>
  <c r="J13" i="3" s="1"/>
  <c r="L16" i="3"/>
  <c r="L15" i="3" s="1"/>
  <c r="L14" i="3" s="1"/>
  <c r="AE13" i="3"/>
  <c r="M16" i="3"/>
  <c r="M15" i="3" s="1"/>
  <c r="M14" i="3" s="1"/>
  <c r="M13" i="3" s="1"/>
  <c r="H13" i="3"/>
  <c r="H7" i="3" s="1"/>
  <c r="H57" i="3" s="1"/>
  <c r="F13" i="3"/>
  <c r="F7" i="3" s="1"/>
  <c r="F57" i="3" s="1"/>
  <c r="E13" i="3"/>
  <c r="E7" i="3" s="1"/>
  <c r="E57" i="3" s="1"/>
  <c r="P22" i="3"/>
  <c r="K22" i="3"/>
  <c r="K19" i="3" s="1"/>
  <c r="K18" i="3" s="1"/>
  <c r="X13" i="3"/>
  <c r="X7" i="3" s="1"/>
  <c r="X57" i="3" s="1"/>
  <c r="Q22" i="3"/>
  <c r="L22" i="3"/>
  <c r="L19" i="3"/>
  <c r="L18" i="3" s="1"/>
  <c r="S7" i="3"/>
  <c r="S57" i="3" s="1"/>
  <c r="E9" i="2"/>
  <c r="E8" i="2"/>
  <c r="E7" i="2" s="1"/>
  <c r="E16" i="2" s="1"/>
  <c r="Q8" i="2"/>
  <c r="Q7" i="2" s="1"/>
  <c r="Q9" i="2"/>
  <c r="Q12" i="2"/>
  <c r="T42" i="1"/>
  <c r="AM7" i="1"/>
  <c r="AM138" i="1" s="1"/>
  <c r="AN52" i="1"/>
  <c r="AN42" i="1" s="1"/>
  <c r="AN7" i="1" s="1"/>
  <c r="AN138" i="1" s="1"/>
  <c r="L13" i="3" l="1"/>
  <c r="T7" i="1"/>
  <c r="T138" i="1" s="1"/>
  <c r="Q16" i="2"/>
  <c r="Q23" i="2" s="1"/>
  <c r="AE7" i="3"/>
  <c r="AE57" i="3" s="1"/>
  <c r="M10" i="3"/>
  <c r="M9" i="3" s="1"/>
  <c r="M8" i="3" s="1"/>
  <c r="M7" i="3" s="1"/>
  <c r="M57" i="3" s="1"/>
  <c r="M11" i="3"/>
  <c r="R23" i="3"/>
  <c r="R22" i="3" s="1"/>
  <c r="Q16" i="3"/>
  <c r="Q15" i="3" s="1"/>
  <c r="Q14" i="3" s="1"/>
  <c r="Q13" i="3" s="1"/>
  <c r="O13" i="3"/>
  <c r="J7" i="3"/>
  <c r="J57" i="3" s="1"/>
  <c r="O11" i="3"/>
  <c r="O10" i="3"/>
  <c r="O9" i="3" s="1"/>
  <c r="O8" i="3" s="1"/>
  <c r="L7" i="3"/>
  <c r="L57" i="3" s="1"/>
  <c r="R21" i="3"/>
  <c r="R20" i="3" s="1"/>
  <c r="R19" i="3" s="1"/>
  <c r="R18" i="3" s="1"/>
  <c r="P16" i="3"/>
  <c r="P15" i="3" s="1"/>
  <c r="P14" i="3" s="1"/>
  <c r="P13" i="3" s="1"/>
  <c r="K13" i="3"/>
  <c r="K7" i="3" s="1"/>
  <c r="K57" i="3" s="1"/>
  <c r="N7" i="3"/>
  <c r="N57" i="3" s="1"/>
  <c r="O7" i="3" l="1"/>
  <c r="O57" i="3" s="1"/>
  <c r="R17" i="3"/>
  <c r="R16" i="3" s="1"/>
  <c r="R15" i="3" s="1"/>
  <c r="R14" i="3" s="1"/>
  <c r="R13" i="3" s="1"/>
  <c r="P10" i="3"/>
  <c r="P9" i="3" s="1"/>
  <c r="P8" i="3" s="1"/>
  <c r="P7" i="3" s="1"/>
  <c r="P57" i="3" s="1"/>
  <c r="P11" i="3"/>
  <c r="Q11" i="3"/>
  <c r="Q10" i="3"/>
  <c r="Q9" i="3" s="1"/>
  <c r="Q8" i="3" s="1"/>
  <c r="Q7" i="3" s="1"/>
  <c r="Q57" i="3" s="1"/>
  <c r="R12" i="3"/>
  <c r="R11" i="3" l="1"/>
  <c r="R10" i="3"/>
  <c r="R9" i="3" s="1"/>
  <c r="R8" i="3" s="1"/>
  <c r="R7" i="3" s="1"/>
  <c r="R57" i="3" s="1"/>
</calcChain>
</file>

<file path=xl/sharedStrings.xml><?xml version="1.0" encoding="utf-8"?>
<sst xmlns="http://schemas.openxmlformats.org/spreadsheetml/2006/main" count="565" uniqueCount="336">
  <si>
    <t>DEPARTAMENTO ADMINISTRATIVO NACIONAL DE ESTADÍSTICA - DANE</t>
  </si>
  <si>
    <t>CÓDIGO: GFI-020-PDT-003-f-001</t>
  </si>
  <si>
    <t>Informe Mensual de Ejecución del Presupuesto de Gastos</t>
  </si>
  <si>
    <t>VERSIÓN : 06</t>
  </si>
  <si>
    <t>Apropiaciones de la Vigencia</t>
  </si>
  <si>
    <t>SECCION:  0401</t>
  </si>
  <si>
    <r>
      <t>Mes</t>
    </r>
    <r>
      <rPr>
        <b/>
        <u/>
        <sz val="8"/>
        <rFont val="Arial"/>
        <family val="2"/>
      </rPr>
      <t xml:space="preserve"> Mayo</t>
    </r>
    <r>
      <rPr>
        <b/>
        <sz val="8"/>
        <rFont val="Arial"/>
        <family val="2"/>
      </rPr>
      <t xml:space="preserve"> Vigencia </t>
    </r>
    <r>
      <rPr>
        <b/>
        <u/>
        <sz val="8"/>
        <rFont val="Arial"/>
        <family val="2"/>
      </rPr>
      <t>2025</t>
    </r>
  </si>
  <si>
    <t>UNIDAD EJECUTORA:040101</t>
  </si>
  <si>
    <t>Presupuesto General y Modificaciones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</si>
  <si>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</si>
  <si>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</si>
  <si>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</si>
  <si>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</si>
  <si>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</si>
  <si>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</si>
  <si>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</si>
  <si>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</si>
  <si>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</si>
  <si>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</si>
  <si>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</si>
  <si>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</si>
  <si>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</si>
  <si>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</si>
  <si>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</si>
  <si>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</si>
  <si>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</si>
  <si>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</si>
  <si>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</si>
  <si>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</si>
  <si>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</si>
  <si>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</si>
  <si>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</si>
  <si>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</si>
  <si>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</si>
  <si>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</si>
  <si>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</si>
  <si>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</si>
  <si>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</si>
  <si>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</si>
  <si>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</si>
  <si>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</si>
  <si>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</si>
  <si>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</si>
  <si>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</si>
  <si>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</si>
  <si>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</si>
  <si>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</si>
  <si>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</si>
  <si>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</si>
  <si>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</si>
  <si>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</si>
  <si>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</si>
  <si>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</si>
  <si>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</si>
  <si>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</si>
  <si>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</si>
  <si>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</si>
  <si>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</si>
  <si>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</si>
  <si>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</si>
  <si>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</si>
  <si>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</si>
  <si>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</si>
  <si>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</si>
  <si>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</si>
  <si>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</si>
  <si>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</si>
  <si>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</si>
  <si>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</si>
  <si>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</si>
  <si>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</si>
  <si>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</si>
  <si>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</si>
  <si>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</si>
  <si>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</si>
  <si>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</si>
  <si>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</si>
  <si>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</si>
  <si>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</si>
  <si>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</si>
  <si>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</si>
  <si>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</si>
  <si>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</si>
  <si>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</si>
  <si>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</si>
  <si>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</si>
  <si>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</si>
  <si>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</si>
  <si>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</si>
  <si>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</si>
  <si>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</si>
  <si>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</si>
  <si>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</si>
  <si>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</si>
  <si>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</si>
  <si>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</si>
  <si>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</si>
  <si>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</si>
  <si>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</si>
  <si>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</si>
  <si>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</si>
  <si>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</si>
  <si>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</si>
  <si>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</si>
  <si>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</si>
  <si>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</si>
  <si>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</si>
  <si>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</si>
  <si>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</si>
  <si>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</si>
  <si>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</si>
  <si>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</si>
  <si>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</si>
  <si>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</si>
  <si>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</si>
  <si>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</si>
  <si>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</si>
  <si>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</si>
  <si>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</si>
  <si>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</si>
  <si>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</si>
  <si>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</si>
  <si>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</si>
  <si>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</si>
  <si>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</si>
  <si>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</si>
  <si>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</si>
  <si>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</si>
  <si>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</si>
  <si>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</si>
  <si>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</si>
  <si>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</si>
  <si>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</si>
  <si>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</si>
  <si>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</si>
  <si>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</si>
  <si>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</si>
  <si>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</si>
  <si>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</si>
  <si>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</si>
  <si>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</si>
  <si>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</si>
  <si>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</si>
  <si>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</si>
  <si>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</si>
  <si>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</si>
  <si>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</si>
  <si>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</si>
  <si>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</si>
  <si>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</si>
  <si>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</si>
  <si>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</si>
  <si>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</si>
  <si>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</si>
  <si>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</si>
  <si>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</si>
  <si>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</si>
  <si>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</si>
  <si>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</si>
  <si>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</si>
  <si>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</si>
  <si>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</si>
  <si>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</si>
  <si>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</si>
  <si>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</si>
  <si>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</si>
  <si>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</si>
  <si>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</si>
  <si>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</si>
  <si>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</si>
  <si>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</si>
  <si>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</si>
  <si>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</si>
  <si>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</si>
  <si>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</si>
  <si>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</si>
  <si>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</si>
  <si>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</si>
  <si>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</si>
  <si>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</si>
  <si>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</si>
  <si>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</si>
  <si>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</si>
  <si>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</si>
  <si>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</si>
  <si>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</si>
  <si>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</si>
  <si>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</si>
  <si>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</si>
  <si>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</si>
  <si>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</si>
  <si>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</si>
  <si>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</si>
  <si>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</si>
  <si>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</si>
  <si>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</si>
  <si>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</si>
  <si>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</si>
  <si>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</si>
  <si>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</si>
  <si>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</si>
  <si>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</si>
  <si>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</si>
  <si>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</si>
  <si>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</si>
  <si>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</si>
  <si>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</si>
  <si>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</si>
  <si>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</si>
  <si>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</si>
  <si>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</si>
  <si>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</si>
  <si>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</si>
  <si>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</si>
  <si>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</si>
  <si>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</si>
  <si>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</si>
  <si>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</si>
  <si>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</si>
  <si>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</si>
  <si>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</si>
  <si>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</si>
  <si>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</si>
  <si>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</si>
  <si>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</si>
  <si>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</si>
  <si>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</si>
  <si>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</si>
  <si>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</si>
  <si>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</si>
  <si>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</si>
  <si>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</si>
  <si>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</si>
  <si>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</si>
  <si>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</si>
  <si>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</si>
  <si>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</si>
  <si>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</si>
  <si>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</si>
  <si>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</si>
  <si>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</si>
  <si>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</si>
  <si>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</si>
  <si>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</si>
  <si>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</si>
  <si>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</si>
  <si>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</si>
  <si>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</si>
  <si>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</si>
  <si>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</si>
  <si>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</si>
  <si>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</si>
  <si>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</si>
  <si>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</si>
  <si>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</si>
  <si>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</si>
  <si>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</si>
  <si>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</si>
  <si>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</si>
  <si>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</si>
  <si>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</si>
  <si>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</si>
  <si>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</si>
  <si>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</si>
  <si>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</si>
  <si>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</si>
  <si>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</si>
  <si>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</si>
  <si>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</si>
  <si>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</si>
  <si>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</si>
  <si>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</si>
  <si>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</si>
  <si>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</si>
  <si>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</si>
  <si>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</si>
  <si>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</si>
  <si>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</si>
  <si>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</si>
  <si>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</si>
  <si>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</si>
  <si>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</si>
  <si>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</si>
  <si>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</si>
  <si>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</si>
  <si>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</si>
  <si>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</si>
  <si>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</si>
  <si>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</si>
  <si>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</si>
  <si>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</si>
  <si>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</si>
  <si>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</si>
  <si>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</si>
  <si>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</si>
  <si>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</si>
  <si>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</si>
  <si>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</si>
  <si>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</si>
  <si>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</si>
  <si>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</si>
  <si>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</si>
  <si>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</si>
  <si>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</si>
  <si>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</si>
  <si>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</si>
  <si>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</si>
  <si>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</si>
  <si>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</si>
  <si>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</si>
  <si>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</si>
  <si>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</si>
  <si>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</si>
  <si>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DEPARTAMENTO ADMINISTRATIVO NACIONAL DE ESTADISTICA - DANE</t>
  </si>
  <si>
    <t>Cuentas por Pagar 2024</t>
  </si>
  <si>
    <t>Mes Mayo Vigencia 2025</t>
  </si>
  <si>
    <t>UNIDAD EJECUTORA: 040101</t>
  </si>
  <si>
    <t>Obligaciones</t>
  </si>
  <si>
    <t>TOTALES</t>
  </si>
  <si>
    <t>CÓDIGO:  GFI-020-PDT-003-f-001</t>
  </si>
  <si>
    <t>Reservas de Apropiación - 2024</t>
  </si>
  <si>
    <r>
      <t xml:space="preserve">Mes </t>
    </r>
    <r>
      <rPr>
        <b/>
        <u/>
        <sz val="8"/>
        <rFont val="Arial"/>
        <family val="2"/>
      </rPr>
      <t xml:space="preserve">Mayo </t>
    </r>
    <r>
      <rPr>
        <b/>
        <sz val="8"/>
        <rFont val="Arial"/>
        <family val="2"/>
      </rPr>
      <t>Vigencia 2025</t>
    </r>
  </si>
  <si>
    <t>UNIDAD EJECUTORA:  040101</t>
  </si>
  <si>
    <t>Reservas Constituidas</t>
  </si>
  <si>
    <t>Compromisos Vigentes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</si>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</sst>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2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9"/>
      <color rgb="FF000000"/>
      <name val="Times New Roman"/>
      <family val="1"/>
    </font>
    <font>
      <sz val="9"/>
      <name val="Calibri"/>
      <family val="2"/>
    </font>
    <font>
      <sz val="8"/>
      <name val="Calibri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164" fontId="2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/>
    <xf numFmtId="164" fontId="2" fillId="2" borderId="4" xfId="0" applyNumberFormat="1" applyFont="1" applyFill="1" applyBorder="1"/>
    <xf numFmtId="164" fontId="5" fillId="2" borderId="0" xfId="0" applyNumberFormat="1" applyFont="1" applyFill="1"/>
    <xf numFmtId="164" fontId="5" fillId="2" borderId="5" xfId="0" applyNumberFormat="1" applyFont="1" applyFill="1" applyBorder="1"/>
    <xf numFmtId="164" fontId="2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164" fontId="5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6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164" fontId="2" fillId="2" borderId="7" xfId="0" applyNumberFormat="1" applyFont="1" applyFill="1" applyBorder="1"/>
    <xf numFmtId="164" fontId="6" fillId="2" borderId="7" xfId="0" applyNumberFormat="1" applyFont="1" applyFill="1" applyBorder="1"/>
    <xf numFmtId="164" fontId="6" fillId="3" borderId="12" xfId="0" applyNumberFormat="1" applyFont="1" applyFill="1" applyBorder="1" applyAlignment="1">
      <alignment horizontal="center" vertical="center" wrapText="1" readingOrder="1"/>
    </xf>
    <xf numFmtId="164" fontId="6" fillId="2" borderId="0" xfId="0" applyNumberFormat="1" applyFont="1" applyFill="1" applyAlignment="1">
      <alignment horizontal="center" vertical="center"/>
    </xf>
    <xf numFmtId="164" fontId="5" fillId="3" borderId="13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center" vertical="center" wrapText="1" readingOrder="1"/>
    </xf>
    <xf numFmtId="10" fontId="2" fillId="2" borderId="0" xfId="2" applyNumberFormat="1" applyFont="1" applyFill="1" applyBorder="1" applyAlignment="1">
      <alignment vertical="center"/>
    </xf>
    <xf numFmtId="164" fontId="8" fillId="2" borderId="0" xfId="0" applyNumberFormat="1" applyFont="1" applyFill="1"/>
    <xf numFmtId="164" fontId="5" fillId="4" borderId="12" xfId="0" applyNumberFormat="1" applyFont="1" applyFill="1" applyBorder="1" applyAlignment="1">
      <alignment vertical="center" wrapText="1" readingOrder="1"/>
    </xf>
    <xf numFmtId="164" fontId="5" fillId="4" borderId="12" xfId="0" applyNumberFormat="1" applyFont="1" applyFill="1" applyBorder="1" applyAlignment="1">
      <alignment horizontal="center" vertical="center" wrapText="1" readingOrder="1"/>
    </xf>
    <xf numFmtId="164" fontId="5" fillId="5" borderId="13" xfId="0" applyNumberFormat="1" applyFont="1" applyFill="1" applyBorder="1" applyAlignment="1">
      <alignment vertical="center" wrapText="1" readingOrder="1"/>
    </xf>
    <xf numFmtId="164" fontId="5" fillId="5" borderId="13" xfId="0" applyNumberFormat="1" applyFont="1" applyFill="1" applyBorder="1" applyAlignment="1">
      <alignment horizontal="center" vertical="center" wrapText="1" readingOrder="1"/>
    </xf>
    <xf numFmtId="164" fontId="9" fillId="5" borderId="12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center" vertical="center" wrapText="1" readingOrder="1"/>
    </xf>
    <xf numFmtId="164" fontId="9" fillId="2" borderId="0" xfId="0" applyNumberFormat="1" applyFont="1" applyFill="1"/>
    <xf numFmtId="164" fontId="6" fillId="2" borderId="12" xfId="0" applyNumberFormat="1" applyFont="1" applyFill="1" applyBorder="1" applyAlignment="1">
      <alignment horizontal="left" vertical="center" wrapText="1" readingOrder="1"/>
    </xf>
    <xf numFmtId="49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1" readingOrder="1"/>
    </xf>
    <xf numFmtId="164" fontId="6" fillId="2" borderId="12" xfId="0" applyNumberFormat="1" applyFont="1" applyFill="1" applyBorder="1" applyAlignment="1">
      <alignment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readingOrder="1"/>
    </xf>
    <xf numFmtId="49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2" readingOrder="1"/>
    </xf>
    <xf numFmtId="164" fontId="2" fillId="2" borderId="14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2" readingOrder="1"/>
    </xf>
    <xf numFmtId="164" fontId="2" fillId="2" borderId="15" xfId="0" applyNumberFormat="1" applyFont="1" applyFill="1" applyBorder="1" applyAlignment="1">
      <alignment vertical="center" wrapText="1" readingOrder="1"/>
    </xf>
    <xf numFmtId="0" fontId="2" fillId="2" borderId="15" xfId="0" applyFont="1" applyFill="1" applyBorder="1" applyAlignment="1">
      <alignment horizontal="left" vertical="center" wrapText="1" readingOrder="1"/>
    </xf>
    <xf numFmtId="0" fontId="2" fillId="2" borderId="15" xfId="0" applyFont="1" applyFill="1" applyBorder="1" applyAlignment="1">
      <alignment horizontal="left" vertical="center" wrapText="1" indent="2" readingOrder="1"/>
    </xf>
    <xf numFmtId="0" fontId="2" fillId="2" borderId="15" xfId="0" applyFont="1" applyFill="1" applyBorder="1" applyAlignment="1">
      <alignment vertical="center" wrapText="1" readingOrder="1"/>
    </xf>
    <xf numFmtId="49" fontId="9" fillId="5" borderId="12" xfId="0" applyNumberFormat="1" applyFont="1" applyFill="1" applyBorder="1" applyAlignment="1">
      <alignment horizontal="center" vertical="center" wrapText="1" readingOrder="1"/>
    </xf>
    <xf numFmtId="49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1" readingOrder="1"/>
    </xf>
    <xf numFmtId="164" fontId="2" fillId="2" borderId="16" xfId="0" applyNumberFormat="1" applyFont="1" applyFill="1" applyBorder="1" applyAlignment="1">
      <alignment vertical="center" wrapText="1" readingOrder="1"/>
    </xf>
    <xf numFmtId="164" fontId="9" fillId="5" borderId="13" xfId="0" applyNumberFormat="1" applyFont="1" applyFill="1" applyBorder="1" applyAlignment="1">
      <alignment vertical="center" wrapText="1" readingOrder="1"/>
    </xf>
    <xf numFmtId="49" fontId="9" fillId="5" borderId="13" xfId="0" applyNumberFormat="1" applyFont="1" applyFill="1" applyBorder="1" applyAlignment="1">
      <alignment horizontal="center" vertical="center" wrapText="1" readingOrder="1"/>
    </xf>
    <xf numFmtId="164" fontId="9" fillId="5" borderId="17" xfId="0" applyNumberFormat="1" applyFont="1" applyFill="1" applyBorder="1" applyAlignment="1">
      <alignment vertical="center" wrapText="1" readingOrder="1"/>
    </xf>
    <xf numFmtId="164" fontId="9" fillId="5" borderId="18" xfId="0" applyNumberFormat="1" applyFont="1" applyFill="1" applyBorder="1" applyAlignment="1">
      <alignment vertical="center" wrapText="1" readingOrder="1"/>
    </xf>
    <xf numFmtId="164" fontId="9" fillId="5" borderId="19" xfId="0" applyNumberFormat="1" applyFont="1" applyFill="1" applyBorder="1" applyAlignment="1">
      <alignment vertical="center" wrapText="1" readingOrder="1"/>
    </xf>
    <xf numFmtId="164" fontId="6" fillId="2" borderId="20" xfId="0" applyNumberFormat="1" applyFont="1" applyFill="1" applyBorder="1" applyAlignment="1">
      <alignment vertical="center" wrapText="1" readingOrder="1"/>
    </xf>
    <xf numFmtId="164" fontId="6" fillId="2" borderId="21" xfId="0" applyNumberFormat="1" applyFont="1" applyFill="1" applyBorder="1" applyAlignment="1">
      <alignment vertical="center" wrapText="1" readingOrder="1"/>
    </xf>
    <xf numFmtId="164" fontId="6" fillId="2" borderId="13" xfId="0" applyNumberFormat="1" applyFont="1" applyFill="1" applyBorder="1" applyAlignment="1">
      <alignment vertical="center" wrapText="1" readingOrder="1"/>
    </xf>
    <xf numFmtId="164" fontId="6" fillId="2" borderId="22" xfId="0" applyNumberFormat="1" applyFont="1" applyFill="1" applyBorder="1" applyAlignment="1">
      <alignment vertical="center" wrapText="1" readingOrder="1"/>
    </xf>
    <xf numFmtId="164" fontId="6" fillId="2" borderId="23" xfId="0" applyNumberFormat="1" applyFont="1" applyFill="1" applyBorder="1" applyAlignment="1">
      <alignment vertical="center" wrapText="1" readingOrder="1"/>
    </xf>
    <xf numFmtId="164" fontId="6" fillId="2" borderId="24" xfId="0" applyNumberFormat="1" applyFont="1" applyFill="1" applyBorder="1" applyAlignment="1">
      <alignment vertical="center" wrapText="1" readingOrder="1"/>
    </xf>
    <xf numFmtId="164" fontId="6" fillId="2" borderId="25" xfId="0" applyNumberFormat="1" applyFont="1" applyFill="1" applyBorder="1" applyAlignment="1">
      <alignment vertical="center" wrapText="1" readingOrder="1"/>
    </xf>
    <xf numFmtId="164" fontId="6" fillId="2" borderId="26" xfId="0" applyNumberFormat="1" applyFont="1" applyFill="1" applyBorder="1" applyAlignment="1">
      <alignment vertical="center" wrapText="1" readingOrder="1"/>
    </xf>
    <xf numFmtId="10" fontId="6" fillId="2" borderId="0" xfId="2" applyNumberFormat="1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horizontal="left" vertical="center" wrapText="1" readingOrder="1"/>
    </xf>
    <xf numFmtId="164" fontId="2" fillId="2" borderId="28" xfId="0" applyNumberFormat="1" applyFont="1" applyFill="1" applyBorder="1" applyAlignment="1">
      <alignment vertical="center" wrapText="1" readingOrder="1"/>
    </xf>
    <xf numFmtId="164" fontId="2" fillId="2" borderId="29" xfId="0" applyNumberFormat="1" applyFont="1" applyFill="1" applyBorder="1" applyAlignment="1">
      <alignment vertical="center" wrapText="1" readingOrder="1"/>
    </xf>
    <xf numFmtId="164" fontId="2" fillId="2" borderId="13" xfId="0" applyNumberFormat="1" applyFont="1" applyFill="1" applyBorder="1" applyAlignment="1">
      <alignment vertical="center" wrapText="1" readingOrder="1"/>
    </xf>
    <xf numFmtId="164" fontId="2" fillId="2" borderId="30" xfId="0" applyNumberFormat="1" applyFont="1" applyFill="1" applyBorder="1" applyAlignment="1">
      <alignment vertical="center" wrapText="1" readingOrder="1"/>
    </xf>
    <xf numFmtId="164" fontId="2" fillId="2" borderId="31" xfId="0" applyNumberFormat="1" applyFont="1" applyFill="1" applyBorder="1" applyAlignment="1">
      <alignment vertical="center" wrapText="1" readingOrder="1"/>
    </xf>
    <xf numFmtId="164" fontId="2" fillId="2" borderId="32" xfId="0" applyNumberFormat="1" applyFont="1" applyFill="1" applyBorder="1" applyAlignment="1">
      <alignment vertical="center" wrapText="1" readingOrder="1"/>
    </xf>
    <xf numFmtId="164" fontId="2" fillId="2" borderId="33" xfId="0" applyNumberFormat="1" applyFont="1" applyFill="1" applyBorder="1" applyAlignment="1">
      <alignment vertical="center" wrapText="1" readingOrder="1"/>
    </xf>
    <xf numFmtId="164" fontId="2" fillId="2" borderId="27" xfId="0" applyNumberFormat="1" applyFont="1" applyFill="1" applyBorder="1" applyAlignment="1">
      <alignment vertical="center" wrapText="1" readingOrder="1"/>
    </xf>
    <xf numFmtId="164" fontId="2" fillId="2" borderId="34" xfId="0" applyNumberFormat="1" applyFont="1" applyFill="1" applyBorder="1" applyAlignment="1">
      <alignment horizontal="left" vertical="center" wrapText="1" readingOrder="1"/>
    </xf>
    <xf numFmtId="164" fontId="2" fillId="2" borderId="35" xfId="0" applyNumberFormat="1" applyFont="1" applyFill="1" applyBorder="1" applyAlignment="1">
      <alignment vertical="center" wrapText="1" readingOrder="1"/>
    </xf>
    <xf numFmtId="164" fontId="2" fillId="2" borderId="36" xfId="0" applyNumberFormat="1" applyFont="1" applyFill="1" applyBorder="1" applyAlignment="1">
      <alignment vertical="center" wrapText="1" readingOrder="1"/>
    </xf>
    <xf numFmtId="164" fontId="2" fillId="2" borderId="37" xfId="0" applyNumberFormat="1" applyFont="1" applyFill="1" applyBorder="1" applyAlignment="1">
      <alignment vertical="center" wrapText="1" readingOrder="1"/>
    </xf>
    <xf numFmtId="164" fontId="2" fillId="2" borderId="38" xfId="0" applyNumberFormat="1" applyFont="1" applyFill="1" applyBorder="1" applyAlignment="1">
      <alignment vertical="center" wrapText="1" readingOrder="1"/>
    </xf>
    <xf numFmtId="164" fontId="2" fillId="2" borderId="39" xfId="0" applyNumberFormat="1" applyFont="1" applyFill="1" applyBorder="1" applyAlignment="1">
      <alignment vertical="center" wrapText="1" readingOrder="1"/>
    </xf>
    <xf numFmtId="164" fontId="2" fillId="2" borderId="34" xfId="0" applyNumberFormat="1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horizontal="left" vertical="center" wrapText="1" readingOrder="1"/>
    </xf>
    <xf numFmtId="49" fontId="2" fillId="2" borderId="41" xfId="0" applyNumberFormat="1" applyFont="1" applyFill="1" applyBorder="1" applyAlignment="1">
      <alignment horizontal="center" vertical="center" wrapText="1" readingOrder="1"/>
    </xf>
    <xf numFmtId="164" fontId="2" fillId="2" borderId="41" xfId="0" applyNumberFormat="1" applyFont="1" applyFill="1" applyBorder="1" applyAlignment="1">
      <alignment horizontal="left" vertical="center" wrapText="1" indent="2" readingOrder="1"/>
    </xf>
    <xf numFmtId="164" fontId="2" fillId="2" borderId="42" xfId="0" applyNumberFormat="1" applyFont="1" applyFill="1" applyBorder="1" applyAlignment="1">
      <alignment vertical="center" wrapText="1" readingOrder="1"/>
    </xf>
    <xf numFmtId="164" fontId="2" fillId="2" borderId="41" xfId="0" applyNumberFormat="1" applyFont="1" applyFill="1" applyBorder="1" applyAlignment="1">
      <alignment vertical="center" wrapText="1" readingOrder="1"/>
    </xf>
    <xf numFmtId="164" fontId="2" fillId="2" borderId="43" xfId="0" applyNumberFormat="1" applyFont="1" applyFill="1" applyBorder="1" applyAlignment="1">
      <alignment vertical="center" wrapText="1" readingOrder="1"/>
    </xf>
    <xf numFmtId="164" fontId="2" fillId="2" borderId="44" xfId="0" applyNumberFormat="1" applyFont="1" applyFill="1" applyBorder="1" applyAlignment="1">
      <alignment vertical="center" wrapText="1" readingOrder="1"/>
    </xf>
    <xf numFmtId="164" fontId="2" fillId="2" borderId="45" xfId="0" applyNumberFormat="1" applyFont="1" applyFill="1" applyBorder="1" applyAlignment="1">
      <alignment vertical="center" wrapText="1" readingOrder="1"/>
    </xf>
    <xf numFmtId="164" fontId="2" fillId="2" borderId="46" xfId="0" applyNumberFormat="1" applyFont="1" applyFill="1" applyBorder="1" applyAlignment="1">
      <alignment vertical="center" wrapText="1" readingOrder="1"/>
    </xf>
    <xf numFmtId="164" fontId="2" fillId="2" borderId="47" xfId="0" applyNumberFormat="1" applyFont="1" applyFill="1" applyBorder="1" applyAlignment="1">
      <alignment vertical="center" wrapText="1" readingOrder="1"/>
    </xf>
    <xf numFmtId="164" fontId="2" fillId="2" borderId="48" xfId="0" applyNumberFormat="1" applyFont="1" applyFill="1" applyBorder="1" applyAlignment="1">
      <alignment vertical="center" wrapText="1" readingOrder="1"/>
    </xf>
    <xf numFmtId="164" fontId="2" fillId="2" borderId="40" xfId="0" applyNumberFormat="1" applyFont="1" applyFill="1" applyBorder="1" applyAlignment="1">
      <alignment vertical="center" wrapText="1" readingOrder="1"/>
    </xf>
    <xf numFmtId="164" fontId="6" fillId="2" borderId="49" xfId="0" applyNumberFormat="1" applyFont="1" applyFill="1" applyBorder="1" applyAlignment="1">
      <alignment horizontal="left" vertical="center" wrapText="1" readingOrder="1"/>
    </xf>
    <xf numFmtId="49" fontId="6" fillId="2" borderId="49" xfId="0" applyNumberFormat="1" applyFont="1" applyFill="1" applyBorder="1" applyAlignment="1">
      <alignment horizontal="center" vertical="center" wrapText="1" readingOrder="1"/>
    </xf>
    <xf numFmtId="164" fontId="6" fillId="2" borderId="49" xfId="0" applyNumberFormat="1" applyFont="1" applyFill="1" applyBorder="1" applyAlignment="1">
      <alignment horizontal="left" vertical="center" wrapText="1" indent="1" readingOrder="1"/>
    </xf>
    <xf numFmtId="164" fontId="6" fillId="2" borderId="50" xfId="0" applyNumberFormat="1" applyFont="1" applyFill="1" applyBorder="1" applyAlignment="1">
      <alignment vertical="center" wrapText="1" readingOrder="1"/>
    </xf>
    <xf numFmtId="164" fontId="6" fillId="2" borderId="49" xfId="0" applyNumberFormat="1" applyFont="1" applyFill="1" applyBorder="1" applyAlignment="1">
      <alignment vertical="center" wrapText="1" readingOrder="1"/>
    </xf>
    <xf numFmtId="164" fontId="6" fillId="2" borderId="51" xfId="0" applyNumberFormat="1" applyFont="1" applyFill="1" applyBorder="1" applyAlignment="1">
      <alignment vertical="center" wrapText="1" readingOrder="1"/>
    </xf>
    <xf numFmtId="164" fontId="6" fillId="2" borderId="31" xfId="0" applyNumberFormat="1" applyFont="1" applyFill="1" applyBorder="1" applyAlignment="1">
      <alignment vertical="center" wrapText="1" readingOrder="1"/>
    </xf>
    <xf numFmtId="164" fontId="6" fillId="2" borderId="52" xfId="0" applyNumberFormat="1" applyFont="1" applyFill="1" applyBorder="1" applyAlignment="1">
      <alignment vertical="center" wrapText="1" readingOrder="1"/>
    </xf>
    <xf numFmtId="164" fontId="6" fillId="2" borderId="53" xfId="0" applyNumberFormat="1" applyFont="1" applyFill="1" applyBorder="1" applyAlignment="1">
      <alignment vertical="center" wrapText="1" readingOrder="1"/>
    </xf>
    <xf numFmtId="164" fontId="6" fillId="2" borderId="54" xfId="0" applyNumberFormat="1" applyFont="1" applyFill="1" applyBorder="1" applyAlignment="1">
      <alignment vertical="center" wrapText="1" readingOrder="1"/>
    </xf>
    <xf numFmtId="164" fontId="6" fillId="2" borderId="30" xfId="0" applyNumberFormat="1" applyFont="1" applyFill="1" applyBorder="1" applyAlignment="1">
      <alignment vertical="center" wrapText="1" readingOrder="1"/>
    </xf>
    <xf numFmtId="164" fontId="6" fillId="2" borderId="55" xfId="0" applyNumberFormat="1" applyFont="1" applyFill="1" applyBorder="1" applyAlignment="1">
      <alignment vertical="center" wrapText="1" readingOrder="1"/>
    </xf>
    <xf numFmtId="164" fontId="6" fillId="2" borderId="26" xfId="0" applyNumberFormat="1" applyFont="1" applyFill="1" applyBorder="1" applyAlignment="1">
      <alignment horizontal="left" vertical="center" wrapText="1" readingOrder="1"/>
    </xf>
    <xf numFmtId="49" fontId="6" fillId="2" borderId="56" xfId="0" applyNumberFormat="1" applyFont="1" applyFill="1" applyBorder="1" applyAlignment="1">
      <alignment horizontal="center" vertical="center" wrapText="1" readingOrder="1"/>
    </xf>
    <xf numFmtId="164" fontId="6" fillId="2" borderId="48" xfId="0" applyNumberFormat="1" applyFont="1" applyFill="1" applyBorder="1" applyAlignment="1">
      <alignment vertical="center" wrapText="1" readingOrder="1"/>
    </xf>
    <xf numFmtId="164" fontId="6" fillId="2" borderId="44" xfId="0" applyNumberFormat="1" applyFont="1" applyFill="1" applyBorder="1" applyAlignment="1">
      <alignment vertical="center" wrapText="1" readingOrder="1"/>
    </xf>
    <xf numFmtId="164" fontId="6" fillId="2" borderId="57" xfId="0" applyNumberFormat="1" applyFont="1" applyFill="1" applyBorder="1" applyAlignment="1">
      <alignment vertical="center" wrapText="1" readingOrder="1"/>
    </xf>
    <xf numFmtId="164" fontId="6" fillId="2" borderId="56" xfId="0" applyNumberFormat="1" applyFont="1" applyFill="1" applyBorder="1" applyAlignment="1">
      <alignment vertical="center" wrapText="1" readingOrder="1"/>
    </xf>
    <xf numFmtId="164" fontId="6" fillId="2" borderId="58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horizontal="center" vertical="center" wrapText="1" readingOrder="1"/>
    </xf>
    <xf numFmtId="164" fontId="5" fillId="4" borderId="12" xfId="0" applyNumberFormat="1" applyFont="1" applyFill="1" applyBorder="1" applyAlignment="1">
      <alignment horizontal="left" vertical="center" wrapText="1" readingOrder="1"/>
    </xf>
    <xf numFmtId="164" fontId="9" fillId="4" borderId="20" xfId="0" applyNumberFormat="1" applyFont="1" applyFill="1" applyBorder="1" applyAlignment="1">
      <alignment vertical="center" wrapText="1" readingOrder="1"/>
    </xf>
    <xf numFmtId="164" fontId="9" fillId="4" borderId="21" xfId="0" applyNumberFormat="1" applyFont="1" applyFill="1" applyBorder="1" applyAlignment="1">
      <alignment vertical="center" wrapText="1" readingOrder="1"/>
    </xf>
    <xf numFmtId="164" fontId="9" fillId="4" borderId="12" xfId="0" applyNumberFormat="1" applyFont="1" applyFill="1" applyBorder="1" applyAlignment="1">
      <alignment vertical="center" wrapText="1" readingOrder="1"/>
    </xf>
    <xf numFmtId="164" fontId="9" fillId="4" borderId="59" xfId="0" applyNumberFormat="1" applyFont="1" applyFill="1" applyBorder="1" applyAlignment="1">
      <alignment vertical="center" wrapText="1" readingOrder="1"/>
    </xf>
    <xf numFmtId="164" fontId="9" fillId="5" borderId="12" xfId="0" applyNumberFormat="1" applyFont="1" applyFill="1" applyBorder="1" applyAlignment="1">
      <alignment horizontal="left" vertical="center" wrapText="1" indent="1" readingOrder="1"/>
    </xf>
    <xf numFmtId="164" fontId="6" fillId="5" borderId="12" xfId="0" applyNumberFormat="1" applyFont="1" applyFill="1" applyBorder="1" applyAlignment="1">
      <alignment vertical="center" wrapText="1" readingOrder="1"/>
    </xf>
    <xf numFmtId="164" fontId="6" fillId="5" borderId="12" xfId="0" applyNumberFormat="1" applyFont="1" applyFill="1" applyBorder="1" applyAlignment="1">
      <alignment horizontal="center" vertical="center" wrapText="1" readingOrder="1"/>
    </xf>
    <xf numFmtId="164" fontId="6" fillId="5" borderId="12" xfId="0" applyNumberFormat="1" applyFont="1" applyFill="1" applyBorder="1" applyAlignment="1">
      <alignment horizontal="left" vertical="center" wrapText="1" indent="2" readingOrder="1"/>
    </xf>
    <xf numFmtId="164" fontId="6" fillId="2" borderId="12" xfId="0" applyNumberFormat="1" applyFont="1" applyFill="1" applyBorder="1" applyAlignment="1">
      <alignment horizontal="center" vertical="center" wrapText="1" readingOrder="1"/>
    </xf>
    <xf numFmtId="164" fontId="6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left" vertical="center" wrapText="1" readingOrder="1"/>
    </xf>
    <xf numFmtId="49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4" readingOrder="1"/>
    </xf>
    <xf numFmtId="164" fontId="2" fillId="2" borderId="12" xfId="0" applyNumberFormat="1" applyFont="1" applyFill="1" applyBorder="1" applyAlignment="1">
      <alignment vertical="center" wrapText="1" readingOrder="1"/>
    </xf>
    <xf numFmtId="164" fontId="6" fillId="2" borderId="15" xfId="0" applyNumberFormat="1" applyFont="1" applyFill="1" applyBorder="1" applyAlignment="1">
      <alignment vertical="center" wrapText="1" readingOrder="1"/>
    </xf>
    <xf numFmtId="164" fontId="2" fillId="2" borderId="56" xfId="0" applyNumberFormat="1" applyFont="1" applyFill="1" applyBorder="1" applyAlignment="1">
      <alignment vertical="center" wrapText="1" readingOrder="1"/>
    </xf>
    <xf numFmtId="164" fontId="10" fillId="2" borderId="12" xfId="0" applyNumberFormat="1" applyFont="1" applyFill="1" applyBorder="1" applyAlignment="1">
      <alignment horizontal="left" vertical="center" wrapText="1" indent="4" readingOrder="1"/>
    </xf>
    <xf numFmtId="164" fontId="2" fillId="5" borderId="12" xfId="0" applyNumberFormat="1" applyFont="1" applyFill="1" applyBorder="1" applyAlignment="1">
      <alignment vertical="center" wrapText="1" readingOrder="1"/>
    </xf>
    <xf numFmtId="164" fontId="2" fillId="5" borderId="12" xfId="0" applyNumberFormat="1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4" readingOrder="1"/>
    </xf>
    <xf numFmtId="164" fontId="6" fillId="2" borderId="59" xfId="0" applyNumberFormat="1" applyFont="1" applyFill="1" applyBorder="1" applyAlignment="1">
      <alignment vertical="center" wrapText="1" readingOrder="1"/>
    </xf>
    <xf numFmtId="164" fontId="2" fillId="2" borderId="15" xfId="0" applyNumberFormat="1" applyFont="1" applyFill="1" applyBorder="1" applyAlignment="1">
      <alignment horizontal="center" vertical="center" wrapText="1" readingOrder="1"/>
    </xf>
    <xf numFmtId="164" fontId="2" fillId="2" borderId="15" xfId="0" applyNumberFormat="1" applyFont="1" applyFill="1" applyBorder="1" applyAlignment="1">
      <alignment horizontal="left" vertical="center" wrapText="1" indent="4" readingOrder="1"/>
    </xf>
    <xf numFmtId="164" fontId="2" fillId="2" borderId="14" xfId="0" applyNumberFormat="1" applyFont="1" applyFill="1" applyBorder="1" applyAlignment="1">
      <alignment horizontal="center" vertical="center" wrapText="1" readingOrder="1"/>
    </xf>
    <xf numFmtId="164" fontId="2" fillId="2" borderId="41" xfId="0" applyNumberFormat="1" applyFont="1" applyFill="1" applyBorder="1" applyAlignment="1">
      <alignment horizontal="left" vertical="center" wrapText="1" indent="4" readingOrder="1"/>
    </xf>
    <xf numFmtId="164" fontId="2" fillId="2" borderId="60" xfId="0" applyNumberFormat="1" applyFont="1" applyFill="1" applyBorder="1" applyAlignment="1">
      <alignment vertical="center" wrapText="1" readingOrder="1"/>
    </xf>
    <xf numFmtId="164" fontId="2" fillId="2" borderId="56" xfId="0" applyNumberFormat="1" applyFont="1" applyFill="1" applyBorder="1" applyAlignment="1">
      <alignment horizontal="center" vertical="center" wrapText="1" readingOrder="1"/>
    </xf>
    <xf numFmtId="164" fontId="2" fillId="2" borderId="56" xfId="0" applyNumberFormat="1" applyFont="1" applyFill="1" applyBorder="1" applyAlignment="1">
      <alignment horizontal="left" vertical="center" wrapText="1" indent="4" readingOrder="1"/>
    </xf>
    <xf numFmtId="164" fontId="2" fillId="2" borderId="60" xfId="0" applyNumberFormat="1" applyFont="1" applyFill="1" applyBorder="1" applyAlignment="1">
      <alignment horizontal="center" vertical="center" wrapText="1" readingOrder="1"/>
    </xf>
    <xf numFmtId="164" fontId="2" fillId="2" borderId="60" xfId="0" applyNumberFormat="1" applyFont="1" applyFill="1" applyBorder="1" applyAlignment="1">
      <alignment horizontal="left" vertical="center" wrapText="1" indent="4" readingOrder="1"/>
    </xf>
    <xf numFmtId="164" fontId="2" fillId="2" borderId="61" xfId="0" applyNumberFormat="1" applyFont="1" applyFill="1" applyBorder="1" applyAlignment="1">
      <alignment vertical="center" wrapText="1" readingOrder="1"/>
    </xf>
    <xf numFmtId="164" fontId="2" fillId="2" borderId="61" xfId="0" applyNumberFormat="1" applyFont="1" applyFill="1" applyBorder="1" applyAlignment="1">
      <alignment horizontal="center" vertical="center" wrapText="1" readingOrder="1"/>
    </xf>
    <xf numFmtId="164" fontId="6" fillId="2" borderId="14" xfId="0" applyNumberFormat="1" applyFont="1" applyFill="1" applyBorder="1" applyAlignment="1">
      <alignment vertical="center" wrapText="1" readingOrder="1"/>
    </xf>
    <xf numFmtId="0" fontId="11" fillId="5" borderId="12" xfId="0" applyFont="1" applyFill="1" applyBorder="1" applyAlignment="1">
      <alignment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indent="3" readingOrder="1"/>
    </xf>
    <xf numFmtId="0" fontId="11" fillId="5" borderId="49" xfId="0" applyFont="1" applyFill="1" applyBorder="1" applyAlignment="1">
      <alignment vertical="center" wrapText="1" readingOrder="1"/>
    </xf>
    <xf numFmtId="0" fontId="11" fillId="5" borderId="49" xfId="0" applyFont="1" applyFill="1" applyBorder="1" applyAlignment="1">
      <alignment horizontal="center" vertical="center" wrapText="1" readingOrder="1"/>
    </xf>
    <xf numFmtId="164" fontId="9" fillId="5" borderId="49" xfId="0" applyNumberFormat="1" applyFont="1" applyFill="1" applyBorder="1" applyAlignment="1">
      <alignment horizontal="left" vertical="center" wrapText="1" indent="1" readingOrder="1"/>
    </xf>
    <xf numFmtId="164" fontId="9" fillId="5" borderId="56" xfId="0" applyNumberFormat="1" applyFont="1" applyFill="1" applyBorder="1" applyAlignment="1">
      <alignment vertical="center" wrapText="1" readingOrder="1"/>
    </xf>
    <xf numFmtId="164" fontId="2" fillId="5" borderId="14" xfId="0" applyNumberFormat="1" applyFont="1" applyFill="1" applyBorder="1" applyAlignment="1">
      <alignment vertical="center" wrapText="1" readingOrder="1"/>
    </xf>
    <xf numFmtId="164" fontId="2" fillId="5" borderId="15" xfId="0" applyNumberFormat="1" applyFont="1" applyFill="1" applyBorder="1" applyAlignment="1">
      <alignment vertical="center" wrapText="1" readingOrder="1"/>
    </xf>
    <xf numFmtId="10" fontId="4" fillId="2" borderId="0" xfId="2" applyNumberFormat="1" applyFont="1" applyFill="1" applyBorder="1" applyAlignment="1">
      <alignment vertical="center"/>
    </xf>
    <xf numFmtId="164" fontId="4" fillId="2" borderId="0" xfId="0" applyNumberFormat="1" applyFont="1" applyFill="1"/>
    <xf numFmtId="164" fontId="2" fillId="2" borderId="16" xfId="0" applyNumberFormat="1" applyFont="1" applyFill="1" applyBorder="1" applyAlignment="1">
      <alignment horizontal="center" vertical="center" wrapText="1" readingOrder="1"/>
    </xf>
    <xf numFmtId="164" fontId="2" fillId="2" borderId="61" xfId="0" applyNumberFormat="1" applyFont="1" applyFill="1" applyBorder="1" applyAlignment="1">
      <alignment horizontal="left" vertical="center" wrapText="1" indent="4" readingOrder="1"/>
    </xf>
    <xf numFmtId="164" fontId="9" fillId="5" borderId="49" xfId="0" applyNumberFormat="1" applyFont="1" applyFill="1" applyBorder="1" applyAlignment="1">
      <alignment horizontal="center" vertical="center" wrapText="1" readingOrder="1"/>
    </xf>
    <xf numFmtId="164" fontId="6" fillId="5" borderId="13" xfId="0" applyNumberFormat="1" applyFont="1" applyFill="1" applyBorder="1" applyAlignment="1">
      <alignment vertical="center" wrapText="1" readingOrder="1"/>
    </xf>
    <xf numFmtId="164" fontId="6" fillId="5" borderId="13" xfId="0" applyNumberFormat="1" applyFont="1" applyFill="1" applyBorder="1" applyAlignment="1">
      <alignment horizontal="left" vertical="center" wrapText="1" indent="2" readingOrder="1"/>
    </xf>
    <xf numFmtId="164" fontId="2" fillId="2" borderId="56" xfId="0" applyNumberFormat="1" applyFont="1" applyFill="1" applyBorder="1" applyAlignment="1">
      <alignment horizontal="left" vertical="center" wrapText="1" indent="3" readingOrder="1"/>
    </xf>
    <xf numFmtId="164" fontId="5" fillId="4" borderId="12" xfId="0" applyNumberFormat="1" applyFont="1" applyFill="1" applyBorder="1" applyAlignment="1">
      <alignment horizontal="left" vertical="center" wrapText="1" indent="1" readingOrder="1"/>
    </xf>
    <xf numFmtId="164" fontId="9" fillId="5" borderId="12" xfId="0" applyNumberFormat="1" applyFont="1" applyFill="1" applyBorder="1" applyAlignment="1">
      <alignment horizontal="left" vertical="center" wrapText="1" indent="2" readingOrder="1"/>
    </xf>
    <xf numFmtId="164" fontId="6" fillId="5" borderId="12" xfId="0" applyNumberFormat="1" applyFont="1" applyFill="1" applyBorder="1" applyAlignment="1">
      <alignment horizontal="left" vertical="center" wrapText="1" indent="3" readingOrder="1"/>
    </xf>
    <xf numFmtId="0" fontId="12" fillId="2" borderId="62" xfId="0" applyFont="1" applyFill="1" applyBorder="1" applyAlignment="1">
      <alignment vertical="center" wrapText="1" readingOrder="1"/>
    </xf>
    <xf numFmtId="0" fontId="12" fillId="2" borderId="61" xfId="0" applyFont="1" applyFill="1" applyBorder="1" applyAlignment="1">
      <alignment horizontal="left" vertical="center" wrapText="1" indent="4" readingOrder="1"/>
    </xf>
    <xf numFmtId="164" fontId="9" fillId="5" borderId="49" xfId="0" applyNumberFormat="1" applyFont="1" applyFill="1" applyBorder="1" applyAlignment="1">
      <alignment vertical="center" wrapText="1" readingOrder="1"/>
    </xf>
    <xf numFmtId="164" fontId="2" fillId="2" borderId="49" xfId="0" applyNumberFormat="1" applyFont="1" applyFill="1" applyBorder="1" applyAlignment="1">
      <alignment vertical="center" wrapText="1" readingOrder="1"/>
    </xf>
    <xf numFmtId="164" fontId="2" fillId="2" borderId="49" xfId="0" applyNumberFormat="1" applyFont="1" applyFill="1" applyBorder="1" applyAlignment="1">
      <alignment horizontal="center" vertical="center" wrapText="1" readingOrder="1"/>
    </xf>
    <xf numFmtId="164" fontId="2" fillId="2" borderId="14" xfId="0" applyNumberFormat="1" applyFont="1" applyFill="1" applyBorder="1" applyAlignment="1">
      <alignment horizontal="left" vertical="center" wrapText="1" indent="3" readingOrder="1"/>
    </xf>
    <xf numFmtId="164" fontId="9" fillId="2" borderId="56" xfId="0" applyNumberFormat="1" applyFont="1" applyFill="1" applyBorder="1" applyAlignment="1">
      <alignment vertical="center" wrapText="1" readingOrder="1"/>
    </xf>
    <xf numFmtId="164" fontId="5" fillId="3" borderId="13" xfId="0" applyNumberFormat="1" applyFont="1" applyFill="1" applyBorder="1" applyAlignment="1">
      <alignment horizontal="left" vertical="center" wrapText="1" readingOrder="1"/>
    </xf>
    <xf numFmtId="164" fontId="5" fillId="3" borderId="17" xfId="0" applyNumberFormat="1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vertical="center" wrapText="1" readingOrder="1"/>
    </xf>
    <xf numFmtId="0" fontId="13" fillId="2" borderId="15" xfId="0" applyFont="1" applyFill="1" applyBorder="1" applyAlignment="1">
      <alignment horizontal="left" vertical="center" wrapText="1" readingOrder="1"/>
    </xf>
    <xf numFmtId="165" fontId="2" fillId="2" borderId="0" xfId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13" fillId="2" borderId="41" xfId="0" applyFont="1" applyFill="1" applyBorder="1" applyAlignment="1">
      <alignment vertical="center" wrapText="1" readingOrder="1"/>
    </xf>
    <xf numFmtId="164" fontId="2" fillId="2" borderId="41" xfId="0" applyNumberFormat="1" applyFont="1" applyFill="1" applyBorder="1" applyAlignment="1">
      <alignment horizontal="center" vertical="center" wrapText="1" readingOrder="1"/>
    </xf>
    <xf numFmtId="0" fontId="13" fillId="2" borderId="41" xfId="0" applyFont="1" applyFill="1" applyBorder="1" applyAlignment="1">
      <alignment horizontal="left" vertical="center" wrapText="1" readingOrder="1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5" fillId="3" borderId="12" xfId="0" applyNumberFormat="1" applyFont="1" applyFill="1" applyBorder="1" applyAlignment="1">
      <alignment vertical="center" wrapText="1" readingOrder="1"/>
    </xf>
    <xf numFmtId="164" fontId="15" fillId="2" borderId="0" xfId="0" applyNumberFormat="1" applyFont="1" applyFill="1"/>
    <xf numFmtId="164" fontId="14" fillId="2" borderId="0" xfId="0" applyNumberFormat="1" applyFont="1" applyFill="1"/>
    <xf numFmtId="164" fontId="6" fillId="2" borderId="0" xfId="0" applyNumberFormat="1" applyFont="1" applyFill="1" applyAlignment="1">
      <alignment horizontal="center" vertical="center" wrapText="1" readingOrder="1"/>
    </xf>
    <xf numFmtId="164" fontId="17" fillId="2" borderId="0" xfId="0" applyNumberFormat="1" applyFont="1" applyFill="1"/>
    <xf numFmtId="165" fontId="17" fillId="2" borderId="0" xfId="1" applyFont="1" applyFill="1" applyBorder="1"/>
    <xf numFmtId="165" fontId="2" fillId="2" borderId="0" xfId="1" applyFont="1" applyFill="1" applyBorder="1"/>
    <xf numFmtId="165" fontId="18" fillId="2" borderId="0" xfId="1" applyFont="1" applyFill="1"/>
    <xf numFmtId="165" fontId="15" fillId="2" borderId="0" xfId="1" applyFont="1" applyFill="1" applyBorder="1"/>
    <xf numFmtId="164" fontId="2" fillId="2" borderId="0" xfId="0" applyNumberFormat="1" applyFont="1" applyFill="1" applyAlignment="1">
      <alignment wrapText="1"/>
    </xf>
    <xf numFmtId="166" fontId="13" fillId="2" borderId="63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2" fillId="0" borderId="4" xfId="0" applyFont="1" applyBorder="1"/>
    <xf numFmtId="0" fontId="5" fillId="0" borderId="0" xfId="0" applyFont="1"/>
    <xf numFmtId="0" fontId="5" fillId="0" borderId="5" xfId="0" applyFont="1" applyBorder="1"/>
    <xf numFmtId="0" fontId="2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19" fillId="3" borderId="12" xfId="0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3" fontId="12" fillId="5" borderId="15" xfId="0" applyNumberFormat="1" applyFont="1" applyFill="1" applyBorder="1" applyAlignment="1">
      <alignment vertical="center" wrapText="1" readingOrder="1"/>
    </xf>
    <xf numFmtId="164" fontId="6" fillId="0" borderId="14" xfId="0" applyNumberFormat="1" applyFont="1" applyBorder="1" applyAlignment="1">
      <alignment vertical="center" wrapText="1" readingOrder="1"/>
    </xf>
    <xf numFmtId="164" fontId="6" fillId="0" borderId="14" xfId="0" applyNumberFormat="1" applyFont="1" applyBorder="1" applyAlignment="1">
      <alignment horizontal="center" vertical="center" wrapText="1" readingOrder="1"/>
    </xf>
    <xf numFmtId="164" fontId="6" fillId="0" borderId="12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vertical="center" wrapText="1" readingOrder="1"/>
    </xf>
    <xf numFmtId="164" fontId="2" fillId="0" borderId="13" xfId="0" applyNumberFormat="1" applyFont="1" applyBorder="1" applyAlignment="1">
      <alignment horizontal="center" vertical="center" wrapText="1" readingOrder="1"/>
    </xf>
    <xf numFmtId="164" fontId="2" fillId="0" borderId="12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vertical="center" wrapText="1" readingOrder="1"/>
    </xf>
    <xf numFmtId="3" fontId="12" fillId="0" borderId="15" xfId="0" applyNumberFormat="1" applyFont="1" applyBorder="1" applyAlignment="1">
      <alignment vertical="center" wrapText="1" readingOrder="1"/>
    </xf>
    <xf numFmtId="164" fontId="5" fillId="3" borderId="12" xfId="0" applyNumberFormat="1" applyFont="1" applyFill="1" applyBorder="1" applyAlignment="1">
      <alignment horizontal="left" vertical="center" wrapText="1" readingOrder="1"/>
    </xf>
    <xf numFmtId="0" fontId="13" fillId="0" borderId="60" xfId="0" applyFont="1" applyBorder="1" applyAlignment="1">
      <alignment horizontal="left" vertical="center" wrapText="1" readingOrder="1"/>
    </xf>
    <xf numFmtId="164" fontId="2" fillId="0" borderId="60" xfId="0" applyNumberFormat="1" applyFont="1" applyBorder="1" applyAlignment="1">
      <alignment vertical="center" wrapText="1" readingOrder="1"/>
    </xf>
    <xf numFmtId="164" fontId="2" fillId="0" borderId="15" xfId="0" applyNumberFormat="1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left" vertical="center" wrapText="1" readingOrder="1"/>
    </xf>
    <xf numFmtId="164" fontId="2" fillId="0" borderId="56" xfId="0" applyNumberFormat="1" applyFont="1" applyBorder="1" applyAlignment="1">
      <alignment horizontal="center" vertical="center" wrapText="1" readingOrder="1"/>
    </xf>
    <xf numFmtId="0" fontId="13" fillId="0" borderId="64" xfId="0" applyFont="1" applyBorder="1" applyAlignment="1">
      <alignment horizontal="left" vertical="center" wrapText="1" readingOrder="1"/>
    </xf>
    <xf numFmtId="164" fontId="2" fillId="0" borderId="61" xfId="0" applyNumberFormat="1" applyFont="1" applyBorder="1" applyAlignment="1">
      <alignment vertical="center" wrapText="1" readingOrder="1"/>
    </xf>
    <xf numFmtId="3" fontId="6" fillId="3" borderId="12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2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9" fillId="3" borderId="12" xfId="0" applyNumberFormat="1" applyFont="1" applyFill="1" applyBorder="1" applyAlignment="1">
      <alignment horizontal="center" vertical="center" wrapText="1" readingOrder="1"/>
    </xf>
    <xf numFmtId="3" fontId="11" fillId="3" borderId="12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/>
    <xf numFmtId="164" fontId="9" fillId="3" borderId="12" xfId="0" applyNumberFormat="1" applyFont="1" applyFill="1" applyBorder="1" applyAlignment="1">
      <alignment vertical="center" wrapText="1" readingOrder="1"/>
    </xf>
    <xf numFmtId="3" fontId="4" fillId="2" borderId="0" xfId="0" applyNumberFormat="1" applyFont="1" applyFill="1"/>
    <xf numFmtId="164" fontId="9" fillId="4" borderId="12" xfId="0" applyNumberFormat="1" applyFont="1" applyFill="1" applyBorder="1" applyAlignment="1">
      <alignment horizontal="left" vertical="center" wrapText="1" readingOrder="1"/>
    </xf>
    <xf numFmtId="0" fontId="9" fillId="2" borderId="0" xfId="0" applyFont="1" applyFill="1"/>
    <xf numFmtId="0" fontId="20" fillId="2" borderId="0" xfId="0" applyFont="1" applyFill="1" applyAlignment="1">
      <alignment vertical="center" wrapText="1" readingOrder="1"/>
    </xf>
    <xf numFmtId="165" fontId="21" fillId="2" borderId="0" xfId="1" applyFont="1" applyFill="1"/>
    <xf numFmtId="164" fontId="9" fillId="2" borderId="12" xfId="0" applyNumberFormat="1" applyFont="1" applyFill="1" applyBorder="1" applyAlignment="1">
      <alignment vertical="center" wrapText="1" readingOrder="1"/>
    </xf>
    <xf numFmtId="164" fontId="9" fillId="2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1" readingOrder="1"/>
    </xf>
    <xf numFmtId="0" fontId="13" fillId="2" borderId="0" xfId="0" applyFont="1" applyFill="1" applyAlignment="1">
      <alignment vertical="center" wrapText="1" readingOrder="1"/>
    </xf>
    <xf numFmtId="165" fontId="22" fillId="2" borderId="0" xfId="1" applyFont="1" applyFill="1"/>
    <xf numFmtId="167" fontId="21" fillId="2" borderId="0" xfId="1" applyNumberFormat="1" applyFont="1" applyFill="1"/>
    <xf numFmtId="164" fontId="4" fillId="5" borderId="12" xfId="0" applyNumberFormat="1" applyFont="1" applyFill="1" applyBorder="1" applyAlignment="1">
      <alignment horizontal="center" vertical="center" wrapText="1" readingOrder="1"/>
    </xf>
    <xf numFmtId="164" fontId="9" fillId="2" borderId="12" xfId="0" applyNumberFormat="1" applyFont="1" applyFill="1" applyBorder="1" applyAlignment="1">
      <alignment horizontal="left" vertical="center" wrapText="1" indent="2" readingOrder="1"/>
    </xf>
    <xf numFmtId="0" fontId="11" fillId="2" borderId="12" xfId="0" applyFont="1" applyFill="1" applyBorder="1" applyAlignment="1">
      <alignment vertical="center" wrapText="1" readingOrder="1"/>
    </xf>
    <xf numFmtId="0" fontId="23" fillId="2" borderId="0" xfId="0" applyFont="1" applyFill="1" applyAlignment="1">
      <alignment vertical="center" wrapText="1" readingOrder="1"/>
    </xf>
    <xf numFmtId="165" fontId="4" fillId="2" borderId="0" xfId="1" applyFont="1" applyFill="1"/>
    <xf numFmtId="0" fontId="12" fillId="2" borderId="12" xfId="0" applyFont="1" applyFill="1" applyBorder="1" applyAlignment="1">
      <alignment vertical="center" wrapText="1" readingOrder="1"/>
    </xf>
    <xf numFmtId="0" fontId="12" fillId="2" borderId="0" xfId="0" applyFont="1" applyFill="1" applyAlignment="1">
      <alignment vertical="center" wrapText="1" readingOrder="1"/>
    </xf>
    <xf numFmtId="165" fontId="2" fillId="2" borderId="0" xfId="1" applyFont="1" applyFill="1"/>
    <xf numFmtId="3" fontId="9" fillId="2" borderId="0" xfId="0" applyNumberFormat="1" applyFont="1" applyFill="1"/>
    <xf numFmtId="164" fontId="9" fillId="3" borderId="12" xfId="0" applyNumberFormat="1" applyFont="1" applyFill="1" applyBorder="1" applyAlignment="1">
      <alignment horizontal="left" vertical="center" wrapText="1" readingOrder="1"/>
    </xf>
    <xf numFmtId="164" fontId="4" fillId="5" borderId="12" xfId="0" applyNumberFormat="1" applyFont="1" applyFill="1" applyBorder="1" applyAlignment="1">
      <alignment vertical="center" wrapText="1" readingOrder="1"/>
    </xf>
    <xf numFmtId="165" fontId="4" fillId="2" borderId="0" xfId="1" applyFont="1" applyFill="1" applyBorder="1"/>
    <xf numFmtId="164" fontId="9" fillId="2" borderId="12" xfId="0" applyNumberFormat="1" applyFont="1" applyFill="1" applyBorder="1" applyAlignment="1">
      <alignment horizontal="left" vertical="center" wrapText="1" indent="3" readingOrder="1"/>
    </xf>
    <xf numFmtId="164" fontId="2" fillId="2" borderId="12" xfId="0" applyNumberFormat="1" applyFont="1" applyFill="1" applyBorder="1" applyAlignment="1">
      <alignment horizontal="justify" vertical="center" wrapText="1" readingOrder="1"/>
    </xf>
    <xf numFmtId="167" fontId="22" fillId="2" borderId="0" xfId="1" applyNumberFormat="1" applyFont="1" applyFill="1"/>
    <xf numFmtId="167" fontId="2" fillId="2" borderId="0" xfId="0" applyNumberFormat="1" applyFont="1" applyFill="1"/>
    <xf numFmtId="3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vertical="center"/>
    </xf>
    <xf numFmtId="165" fontId="6" fillId="2" borderId="0" xfId="1" applyFont="1" applyFill="1"/>
    <xf numFmtId="3" fontId="15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vertical="center"/>
    </xf>
    <xf numFmtId="164" fontId="16" fillId="2" borderId="0" xfId="0" applyNumberFormat="1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1" applyFont="1" applyFill="1"/>
    <xf numFmtId="164" fontId="14" fillId="2" borderId="0" xfId="0" applyNumberFormat="1" applyFont="1" applyFill="1" applyAlignment="1">
      <alignment vertical="center"/>
    </xf>
    <xf numFmtId="43" fontId="2" fillId="2" borderId="0" xfId="3" applyFont="1" applyFill="1"/>
    <xf numFmtId="0" fontId="6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3" borderId="5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center" wrapText="1" indent="3" readingOrder="1"/>
    </xf>
  </cellXfs>
  <cellStyles count="4">
    <cellStyle name="Millares" xfId="1" builtinId="3"/>
    <cellStyle name="Millares 2" xfId="3" xr:uid="{FA83C447-065C-41A5-9476-A5C466DB2E5B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19C9CF-D91C-4D0C-ACDA-1FEA7965418B@DANE.GOV.CO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247650</xdr:rowOff>
    </xdr:from>
    <xdr:to>
      <xdr:col>2</xdr:col>
      <xdr:colOff>323850</xdr:colOff>
      <xdr:row>2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BED680-E2AF-49DE-9572-DCB7D900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7650"/>
          <a:ext cx="1714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809626</xdr:colOff>
      <xdr:row>0</xdr:row>
      <xdr:rowOff>152401</xdr:rowOff>
    </xdr:from>
    <xdr:to>
      <xdr:col>2</xdr:col>
      <xdr:colOff>2428876</xdr:colOff>
      <xdr:row>2</xdr:row>
      <xdr:rowOff>285750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04EC1744-2695-4D2E-8329-25DA5EF1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52401"/>
          <a:ext cx="16192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213826</xdr:colOff>
      <xdr:row>0</xdr:row>
      <xdr:rowOff>97194</xdr:rowOff>
    </xdr:from>
    <xdr:to>
      <xdr:col>2</xdr:col>
      <xdr:colOff>402382</xdr:colOff>
      <xdr:row>2</xdr:row>
      <xdr:rowOff>105747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5C130-75FE-4966-AC89-7C28A99D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6" y="97194"/>
          <a:ext cx="1722081" cy="541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1137169</xdr:colOff>
      <xdr:row>0</xdr:row>
      <xdr:rowOff>0</xdr:rowOff>
    </xdr:from>
    <xdr:to>
      <xdr:col>2</xdr:col>
      <xdr:colOff>2756419</xdr:colOff>
      <xdr:row>2</xdr:row>
      <xdr:rowOff>184668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37C2F588-18D9-4201-AD10-1AB96504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694" y="0"/>
          <a:ext cx="1619250" cy="71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566257</xdr:colOff>
      <xdr:row>2</xdr:row>
      <xdr:rowOff>168671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C2AB4D-3CA6-4BE8-BFC5-C299BBB79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57" cy="74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843359</xdr:colOff>
      <xdr:row>0</xdr:row>
      <xdr:rowOff>0</xdr:rowOff>
    </xdr:from>
    <xdr:to>
      <xdr:col>2</xdr:col>
      <xdr:colOff>2668984</xdr:colOff>
      <xdr:row>2</xdr:row>
      <xdr:rowOff>128984</xdr:rowOff>
    </xdr:to>
    <xdr:pic>
      <xdr:nvPicPr>
        <xdr:cNvPr id="3" name="90F09A81-5214-4FC3-8CA3-AFB3377FD0C7">
          <a:extLst>
            <a:ext uri="{FF2B5EF4-FFF2-40B4-BE49-F238E27FC236}">
              <a16:creationId xmlns:a16="http://schemas.microsoft.com/office/drawing/2014/main" id="{23948442-8625-49D2-845A-F7E74E85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159" y="0"/>
          <a:ext cx="1825625" cy="700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0ECA-74C6-40B8-95F2-8B79B9289EFB}">
  <dimension ref="A1:BH169"/>
  <sheetViews>
    <sheetView tabSelected="1" zoomScaleNormal="100" workbookViewId="0">
      <pane ySplit="6" topLeftCell="A130" activePane="bottomLeft" state="frozen"/>
      <selection pane="bottomLeft" activeCell="D140" sqref="D140"/>
    </sheetView>
  </sheetViews>
  <sheetFormatPr baseColWidth="10" defaultRowHeight="11.25" x14ac:dyDescent="0.2"/>
  <cols>
    <col min="1" max="1" width="18.7109375" style="5" customWidth="1"/>
    <col min="2" max="2" width="4" style="13" bestFit="1" customWidth="1"/>
    <col min="3" max="3" width="48.7109375" style="5" customWidth="1"/>
    <col min="4" max="4" width="14.7109375" style="5" customWidth="1"/>
    <col min="5" max="5" width="14.42578125" style="5" customWidth="1"/>
    <col min="6" max="6" width="16.28515625" style="5" customWidth="1"/>
    <col min="7" max="7" width="16" style="5" customWidth="1"/>
    <col min="8" max="8" width="14.7109375" style="5" hidden="1" customWidth="1"/>
    <col min="9" max="9" width="13.7109375" style="5" hidden="1" customWidth="1"/>
    <col min="10" max="10" width="13.5703125" style="5" hidden="1" customWidth="1"/>
    <col min="11" max="11" width="12.5703125" style="5" hidden="1" customWidth="1"/>
    <col min="12" max="12" width="14.7109375" style="5" bestFit="1" customWidth="1"/>
    <col min="13" max="15" width="10.28515625" style="5" hidden="1" customWidth="1"/>
    <col min="16" max="16" width="11.42578125" style="5" hidden="1" customWidth="1"/>
    <col min="17" max="17" width="11.85546875" style="5" hidden="1" customWidth="1"/>
    <col min="18" max="18" width="14.140625" style="5" hidden="1" customWidth="1"/>
    <col min="19" max="19" width="13.5703125" style="5" hidden="1" customWidth="1"/>
    <col min="20" max="20" width="17.42578125" style="5" customWidth="1"/>
    <col min="21" max="21" width="16" style="5" hidden="1" customWidth="1"/>
    <col min="22" max="22" width="15" style="5" hidden="1" customWidth="1"/>
    <col min="23" max="23" width="16" style="5" hidden="1" customWidth="1"/>
    <col min="24" max="24" width="15" style="5" hidden="1" customWidth="1"/>
    <col min="25" max="25" width="15" style="5" customWidth="1"/>
    <col min="26" max="27" width="11.140625" style="5" hidden="1" customWidth="1"/>
    <col min="28" max="28" width="15" style="5" hidden="1" customWidth="1"/>
    <col min="29" max="29" width="11.140625" style="5" hidden="1" customWidth="1"/>
    <col min="30" max="30" width="15" style="5" hidden="1" customWidth="1"/>
    <col min="31" max="31" width="11.140625" style="5" hidden="1" customWidth="1"/>
    <col min="32" max="32" width="11.7109375" style="5" hidden="1" customWidth="1"/>
    <col min="33" max="33" width="16" style="5" customWidth="1"/>
    <col min="34" max="34" width="13.140625" style="5" hidden="1" customWidth="1"/>
    <col min="35" max="35" width="13.7109375" style="5" hidden="1" customWidth="1"/>
    <col min="36" max="36" width="14.5703125" style="5" hidden="1" customWidth="1"/>
    <col min="37" max="37" width="13.7109375" style="5" hidden="1" customWidth="1"/>
    <col min="38" max="38" width="13.7109375" style="5" customWidth="1"/>
    <col min="39" max="39" width="15.42578125" style="5" hidden="1" customWidth="1"/>
    <col min="40" max="40" width="13.140625" style="5" hidden="1" customWidth="1"/>
    <col min="41" max="41" width="13.7109375" style="5" hidden="1" customWidth="1"/>
    <col min="42" max="42" width="14" style="5" hidden="1" customWidth="1"/>
    <col min="43" max="43" width="13.7109375" style="5" hidden="1" customWidth="1"/>
    <col min="44" max="44" width="16.85546875" style="5" bestFit="1" customWidth="1"/>
    <col min="45" max="51" width="11.85546875" style="5" hidden="1" customWidth="1"/>
    <col min="52" max="52" width="17.85546875" style="5" bestFit="1" customWidth="1"/>
    <col min="53" max="53" width="15.140625" style="4" bestFit="1" customWidth="1"/>
    <col min="54" max="54" width="12.5703125" style="5" bestFit="1" customWidth="1"/>
    <col min="55" max="55" width="15.140625" style="5" bestFit="1" customWidth="1"/>
    <col min="56" max="56" width="17.5703125" style="5" bestFit="1" customWidth="1"/>
    <col min="57" max="60" width="15.140625" style="5" bestFit="1" customWidth="1"/>
    <col min="61" max="16384" width="11.42578125" style="5"/>
  </cols>
  <sheetData>
    <row r="1" spans="1:53" ht="20.25" customHeight="1" x14ac:dyDescent="0.25">
      <c r="A1" s="1"/>
      <c r="B1" s="2"/>
      <c r="C1" s="3"/>
      <c r="D1" s="292" t="s">
        <v>0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4" t="s">
        <v>1</v>
      </c>
      <c r="AZ1" s="295"/>
    </row>
    <row r="2" spans="1:53" ht="20.25" customHeight="1" x14ac:dyDescent="0.2">
      <c r="A2" s="6"/>
      <c r="B2" s="7"/>
      <c r="C2" s="8"/>
      <c r="D2" s="296" t="s">
        <v>2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8" t="s">
        <v>3</v>
      </c>
      <c r="AZ2" s="299"/>
    </row>
    <row r="3" spans="1:53" ht="27.75" customHeight="1" thickBot="1" x14ac:dyDescent="0.25">
      <c r="A3" s="9"/>
      <c r="B3" s="10"/>
      <c r="C3" s="11"/>
      <c r="D3" s="296" t="s">
        <v>4</v>
      </c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300"/>
      <c r="AZ3" s="301"/>
    </row>
    <row r="4" spans="1:53" ht="20.25" customHeight="1" thickBot="1" x14ac:dyDescent="0.25">
      <c r="A4" s="12" t="s">
        <v>5</v>
      </c>
      <c r="AN4" s="14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302" t="s">
        <v>6</v>
      </c>
      <c r="AZ4" s="303"/>
    </row>
    <row r="5" spans="1:53" ht="20.25" customHeight="1" thickBot="1" x14ac:dyDescent="0.25">
      <c r="A5" s="16" t="s">
        <v>7</v>
      </c>
      <c r="B5" s="17"/>
      <c r="C5" s="18"/>
      <c r="D5" s="304" t="s">
        <v>8</v>
      </c>
      <c r="E5" s="305"/>
      <c r="F5" s="305"/>
      <c r="G5" s="30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307"/>
      <c r="Z5" s="307"/>
      <c r="AA5" s="307"/>
      <c r="AB5" s="307"/>
      <c r="AC5" s="307"/>
      <c r="AD5" s="307"/>
      <c r="AE5" s="307"/>
      <c r="AF5" s="19"/>
      <c r="AG5" s="19"/>
      <c r="AH5" s="19"/>
      <c r="AI5" s="19"/>
      <c r="AJ5" s="19"/>
      <c r="AK5" s="19"/>
      <c r="AL5" s="19"/>
      <c r="AM5" s="19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308"/>
      <c r="AZ5" s="309"/>
      <c r="BA5" s="5"/>
    </row>
    <row r="6" spans="1:53" ht="35.25" customHeight="1" x14ac:dyDescent="0.2">
      <c r="A6" s="21" t="s">
        <v>9</v>
      </c>
      <c r="B6" s="21" t="s">
        <v>10</v>
      </c>
      <c r="C6" s="21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17</v>
      </c>
      <c r="J6" s="21" t="s">
        <v>18</v>
      </c>
      <c r="K6" s="21" t="s">
        <v>19</v>
      </c>
      <c r="L6" s="21" t="s">
        <v>20</v>
      </c>
      <c r="M6" s="21" t="s">
        <v>21</v>
      </c>
      <c r="N6" s="21" t="s">
        <v>22</v>
      </c>
      <c r="O6" s="21" t="s">
        <v>23</v>
      </c>
      <c r="P6" s="21" t="s">
        <v>24</v>
      </c>
      <c r="Q6" s="21" t="s">
        <v>25</v>
      </c>
      <c r="R6" s="21" t="s">
        <v>26</v>
      </c>
      <c r="S6" s="21" t="s">
        <v>27</v>
      </c>
      <c r="T6" s="21" t="s">
        <v>28</v>
      </c>
      <c r="U6" s="21" t="s">
        <v>29</v>
      </c>
      <c r="V6" s="21" t="s">
        <v>30</v>
      </c>
      <c r="W6" s="21" t="s">
        <v>31</v>
      </c>
      <c r="X6" s="21" t="s">
        <v>32</v>
      </c>
      <c r="Y6" s="21" t="s">
        <v>33</v>
      </c>
      <c r="Z6" s="21" t="s">
        <v>34</v>
      </c>
      <c r="AA6" s="21" t="s">
        <v>35</v>
      </c>
      <c r="AB6" s="21" t="s">
        <v>36</v>
      </c>
      <c r="AC6" s="21" t="s">
        <v>37</v>
      </c>
      <c r="AD6" s="21" t="s">
        <v>38</v>
      </c>
      <c r="AE6" s="21" t="s">
        <v>39</v>
      </c>
      <c r="AF6" s="21" t="s">
        <v>40</v>
      </c>
      <c r="AG6" s="21" t="s">
        <v>41</v>
      </c>
      <c r="AH6" s="21" t="s">
        <v>42</v>
      </c>
      <c r="AI6" s="21" t="s">
        <v>43</v>
      </c>
      <c r="AJ6" s="21" t="s">
        <v>44</v>
      </c>
      <c r="AK6" s="21" t="s">
        <v>45</v>
      </c>
      <c r="AL6" s="21" t="s">
        <v>46</v>
      </c>
      <c r="AM6" s="21" t="s">
        <v>47</v>
      </c>
      <c r="AN6" s="21" t="s">
        <v>48</v>
      </c>
      <c r="AO6" s="21" t="s">
        <v>49</v>
      </c>
      <c r="AP6" s="21" t="s">
        <v>50</v>
      </c>
      <c r="AQ6" s="21" t="s">
        <v>51</v>
      </c>
      <c r="AR6" s="21" t="s">
        <v>52</v>
      </c>
      <c r="AS6" s="21" t="s">
        <v>53</v>
      </c>
      <c r="AT6" s="21" t="s">
        <v>54</v>
      </c>
      <c r="AU6" s="21" t="s">
        <v>55</v>
      </c>
      <c r="AV6" s="21" t="s">
        <v>56</v>
      </c>
      <c r="AW6" s="21" t="s">
        <v>57</v>
      </c>
      <c r="AX6" s="21" t="s">
        <v>58</v>
      </c>
      <c r="AY6" s="21" t="s">
        <v>59</v>
      </c>
      <c r="AZ6" s="21" t="s">
        <v>60</v>
      </c>
      <c r="BA6" s="22"/>
    </row>
    <row r="7" spans="1:53" s="26" customFormat="1" ht="21" customHeight="1" x14ac:dyDescent="0.2">
      <c r="A7" s="23" t="s">
        <v>61</v>
      </c>
      <c r="B7" s="24"/>
      <c r="C7" s="23" t="s">
        <v>62</v>
      </c>
      <c r="D7" s="23">
        <f t="shared" ref="D7:AY7" si="0">+D8+D42+D99+D117</f>
        <v>153718925120</v>
      </c>
      <c r="E7" s="23">
        <f t="shared" si="0"/>
        <v>552549541</v>
      </c>
      <c r="F7" s="23">
        <f t="shared" si="0"/>
        <v>552549541</v>
      </c>
      <c r="G7" s="23">
        <f t="shared" si="0"/>
        <v>153718925120</v>
      </c>
      <c r="H7" s="23">
        <f t="shared" si="0"/>
        <v>145507782307.67999</v>
      </c>
      <c r="I7" s="23">
        <f t="shared" si="0"/>
        <v>2407309233.9899998</v>
      </c>
      <c r="J7" s="23">
        <f t="shared" si="0"/>
        <v>2584523406.5999999</v>
      </c>
      <c r="K7" s="23">
        <f t="shared" si="0"/>
        <v>581339343.75999999</v>
      </c>
      <c r="L7" s="23">
        <f t="shared" si="0"/>
        <v>-27352111.840000004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151053602180.19</v>
      </c>
      <c r="U7" s="23">
        <f t="shared" si="0"/>
        <v>15641961829.939999</v>
      </c>
      <c r="V7" s="23">
        <f t="shared" si="0"/>
        <v>9549951174.2099991</v>
      </c>
      <c r="W7" s="23">
        <f t="shared" si="0"/>
        <v>9662870250.8500004</v>
      </c>
      <c r="X7" s="23">
        <f t="shared" si="0"/>
        <v>10223474326.67</v>
      </c>
      <c r="Y7" s="23">
        <f t="shared" si="0"/>
        <v>10808375231.4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0</v>
      </c>
      <c r="AD7" s="23">
        <f t="shared" si="0"/>
        <v>0</v>
      </c>
      <c r="AE7" s="23">
        <f t="shared" si="0"/>
        <v>0</v>
      </c>
      <c r="AF7" s="23">
        <f t="shared" si="0"/>
        <v>0</v>
      </c>
      <c r="AG7" s="23">
        <f t="shared" si="0"/>
        <v>55886632813.07</v>
      </c>
      <c r="AH7" s="23">
        <f t="shared" si="0"/>
        <v>7800015336.8400002</v>
      </c>
      <c r="AI7" s="23">
        <f t="shared" si="0"/>
        <v>9417255295.75</v>
      </c>
      <c r="AJ7" s="23">
        <f t="shared" si="0"/>
        <v>11988365653.48</v>
      </c>
      <c r="AK7" s="23">
        <f t="shared" si="0"/>
        <v>9614944783.4200001</v>
      </c>
      <c r="AL7" s="23">
        <f t="shared" si="0"/>
        <v>10663086407.029999</v>
      </c>
      <c r="AM7" s="23">
        <f t="shared" si="0"/>
        <v>49483667476.520004</v>
      </c>
      <c r="AN7" s="23">
        <f t="shared" si="0"/>
        <v>7799931957.8400002</v>
      </c>
      <c r="AO7" s="23">
        <f t="shared" si="0"/>
        <v>9414376574.75</v>
      </c>
      <c r="AP7" s="23">
        <f t="shared" si="0"/>
        <v>11991327753.48</v>
      </c>
      <c r="AQ7" s="23">
        <f>+AQ8+AQ42+AQ99+AQ117</f>
        <v>9614944783.4200001</v>
      </c>
      <c r="AR7" s="23">
        <f t="shared" si="0"/>
        <v>10489570263.029999</v>
      </c>
      <c r="AS7" s="23">
        <f t="shared" si="0"/>
        <v>0</v>
      </c>
      <c r="AT7" s="23">
        <f t="shared" si="0"/>
        <v>0</v>
      </c>
      <c r="AU7" s="23">
        <f t="shared" si="0"/>
        <v>0</v>
      </c>
      <c r="AV7" s="23">
        <f t="shared" si="0"/>
        <v>0</v>
      </c>
      <c r="AW7" s="23">
        <f t="shared" si="0"/>
        <v>0</v>
      </c>
      <c r="AX7" s="23">
        <f t="shared" si="0"/>
        <v>0</v>
      </c>
      <c r="AY7" s="23">
        <f t="shared" si="0"/>
        <v>0</v>
      </c>
      <c r="AZ7" s="23">
        <f>+AZ8+AZ42+AZ99+AZ117</f>
        <v>49310151332.520004</v>
      </c>
      <c r="BA7" s="25"/>
    </row>
    <row r="8" spans="1:53" s="7" customFormat="1" ht="21" customHeight="1" x14ac:dyDescent="0.2">
      <c r="A8" s="27" t="s">
        <v>63</v>
      </c>
      <c r="B8" s="28"/>
      <c r="C8" s="27" t="s">
        <v>64</v>
      </c>
      <c r="D8" s="27">
        <f>+D9</f>
        <v>132371320140</v>
      </c>
      <c r="E8" s="27">
        <f t="shared" ref="E8:AY8" si="1">+E9</f>
        <v>0</v>
      </c>
      <c r="F8" s="27">
        <f t="shared" si="1"/>
        <v>0</v>
      </c>
      <c r="G8" s="27">
        <f t="shared" si="1"/>
        <v>132371320140</v>
      </c>
      <c r="H8" s="27">
        <f>+H9</f>
        <v>132371320140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132371320140</v>
      </c>
      <c r="U8" s="27">
        <f t="shared" si="1"/>
        <v>7360253784</v>
      </c>
      <c r="V8" s="27">
        <f t="shared" si="1"/>
        <v>8506367272</v>
      </c>
      <c r="W8" s="27">
        <f t="shared" si="1"/>
        <v>8878493362</v>
      </c>
      <c r="X8" s="27">
        <f t="shared" si="1"/>
        <v>8295013727</v>
      </c>
      <c r="Y8" s="27">
        <f t="shared" si="1"/>
        <v>9476342494</v>
      </c>
      <c r="Z8" s="27">
        <f t="shared" si="1"/>
        <v>0</v>
      </c>
      <c r="AA8" s="27">
        <f t="shared" si="1"/>
        <v>0</v>
      </c>
      <c r="AB8" s="27">
        <f t="shared" si="1"/>
        <v>0</v>
      </c>
      <c r="AC8" s="27">
        <f t="shared" si="1"/>
        <v>0</v>
      </c>
      <c r="AD8" s="27">
        <f t="shared" si="1"/>
        <v>0</v>
      </c>
      <c r="AE8" s="27">
        <f t="shared" si="1"/>
        <v>0</v>
      </c>
      <c r="AF8" s="27">
        <f t="shared" si="1"/>
        <v>0</v>
      </c>
      <c r="AG8" s="27">
        <f t="shared" si="1"/>
        <v>42516470639</v>
      </c>
      <c r="AH8" s="27">
        <f t="shared" si="1"/>
        <v>7359216996</v>
      </c>
      <c r="AI8" s="27">
        <f t="shared" si="1"/>
        <v>8504692818</v>
      </c>
      <c r="AJ8" s="27">
        <f t="shared" si="1"/>
        <v>8877441214</v>
      </c>
      <c r="AK8" s="27">
        <f t="shared" si="1"/>
        <v>8291658470</v>
      </c>
      <c r="AL8" s="27">
        <f t="shared" si="1"/>
        <v>9473483145</v>
      </c>
      <c r="AM8" s="27">
        <f t="shared" si="1"/>
        <v>42506492643</v>
      </c>
      <c r="AN8" s="27">
        <f t="shared" si="1"/>
        <v>7359216996</v>
      </c>
      <c r="AO8" s="27">
        <f t="shared" si="1"/>
        <v>8504692818</v>
      </c>
      <c r="AP8" s="27">
        <f t="shared" si="1"/>
        <v>8877441214</v>
      </c>
      <c r="AQ8" s="27">
        <f t="shared" si="1"/>
        <v>8291658470</v>
      </c>
      <c r="AR8" s="27">
        <f t="shared" si="1"/>
        <v>9299967001</v>
      </c>
      <c r="AS8" s="27">
        <f t="shared" si="1"/>
        <v>0</v>
      </c>
      <c r="AT8" s="27">
        <f t="shared" si="1"/>
        <v>0</v>
      </c>
      <c r="AU8" s="27">
        <f t="shared" si="1"/>
        <v>0</v>
      </c>
      <c r="AV8" s="27">
        <f t="shared" si="1"/>
        <v>0</v>
      </c>
      <c r="AW8" s="27">
        <f t="shared" si="1"/>
        <v>0</v>
      </c>
      <c r="AX8" s="27">
        <f t="shared" si="1"/>
        <v>0</v>
      </c>
      <c r="AY8" s="27">
        <f t="shared" si="1"/>
        <v>0</v>
      </c>
      <c r="AZ8" s="27">
        <f>+AZ9</f>
        <v>42332976499</v>
      </c>
      <c r="BA8" s="25"/>
    </row>
    <row r="9" spans="1:53" s="7" customFormat="1" ht="21" customHeight="1" x14ac:dyDescent="0.2">
      <c r="A9" s="29" t="s">
        <v>65</v>
      </c>
      <c r="B9" s="30"/>
      <c r="C9" s="29" t="s">
        <v>66</v>
      </c>
      <c r="D9" s="29">
        <f t="shared" ref="D9:AY9" si="2">SUM(D10,D22,D32)</f>
        <v>132371320140</v>
      </c>
      <c r="E9" s="29">
        <f t="shared" si="2"/>
        <v>0</v>
      </c>
      <c r="F9" s="29">
        <f t="shared" si="2"/>
        <v>0</v>
      </c>
      <c r="G9" s="29">
        <f t="shared" si="2"/>
        <v>132371320140</v>
      </c>
      <c r="H9" s="29">
        <f t="shared" si="2"/>
        <v>132371320140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132371320140</v>
      </c>
      <c r="U9" s="29">
        <f t="shared" si="2"/>
        <v>7360253784</v>
      </c>
      <c r="V9" s="29">
        <f t="shared" si="2"/>
        <v>8506367272</v>
      </c>
      <c r="W9" s="29">
        <f t="shared" si="2"/>
        <v>8878493362</v>
      </c>
      <c r="X9" s="29">
        <f t="shared" si="2"/>
        <v>8295013727</v>
      </c>
      <c r="Y9" s="29">
        <f t="shared" si="2"/>
        <v>9476342494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42516470639</v>
      </c>
      <c r="AH9" s="29">
        <f t="shared" si="2"/>
        <v>7359216996</v>
      </c>
      <c r="AI9" s="29">
        <f t="shared" si="2"/>
        <v>8504692818</v>
      </c>
      <c r="AJ9" s="29">
        <f t="shared" si="2"/>
        <v>8877441214</v>
      </c>
      <c r="AK9" s="29">
        <f t="shared" si="2"/>
        <v>8291658470</v>
      </c>
      <c r="AL9" s="29">
        <f t="shared" si="2"/>
        <v>9473483145</v>
      </c>
      <c r="AM9" s="29">
        <f t="shared" si="2"/>
        <v>42506492643</v>
      </c>
      <c r="AN9" s="29">
        <f t="shared" si="2"/>
        <v>7359216996</v>
      </c>
      <c r="AO9" s="29">
        <f t="shared" si="2"/>
        <v>8504692818</v>
      </c>
      <c r="AP9" s="29">
        <f t="shared" si="2"/>
        <v>8877441214</v>
      </c>
      <c r="AQ9" s="29">
        <f t="shared" si="2"/>
        <v>8291658470</v>
      </c>
      <c r="AR9" s="29">
        <f>SUM(AR10,AR22,AR32)</f>
        <v>9299967001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>SUM(AZ10,AZ22,AZ32)</f>
        <v>42332976499</v>
      </c>
      <c r="BA9" s="25"/>
    </row>
    <row r="10" spans="1:53" s="33" customFormat="1" ht="21" customHeight="1" x14ac:dyDescent="0.2">
      <c r="A10" s="31" t="s">
        <v>67</v>
      </c>
      <c r="B10" s="32"/>
      <c r="C10" s="31" t="s">
        <v>68</v>
      </c>
      <c r="D10" s="31">
        <f>SUM(D11)</f>
        <v>88829320140</v>
      </c>
      <c r="E10" s="31">
        <f>SUM(E11)</f>
        <v>0</v>
      </c>
      <c r="F10" s="31">
        <f>SUM(F11)</f>
        <v>0</v>
      </c>
      <c r="G10" s="31">
        <f>SUM(G11)</f>
        <v>88829320140</v>
      </c>
      <c r="H10" s="31">
        <f>SUM(H11)</f>
        <v>88829320140</v>
      </c>
      <c r="I10" s="31">
        <f t="shared" ref="I10:AZ10" si="3">SUM(I11)</f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0</v>
      </c>
      <c r="S10" s="31">
        <f t="shared" si="3"/>
        <v>0</v>
      </c>
      <c r="T10" s="31">
        <f t="shared" si="3"/>
        <v>88829320140</v>
      </c>
      <c r="U10" s="31">
        <f t="shared" si="3"/>
        <v>5277106392</v>
      </c>
      <c r="V10" s="31">
        <f t="shared" si="3"/>
        <v>5715000267</v>
      </c>
      <c r="W10" s="31">
        <f t="shared" si="3"/>
        <v>5859850123</v>
      </c>
      <c r="X10" s="31">
        <f t="shared" si="3"/>
        <v>5661882615</v>
      </c>
      <c r="Y10" s="31">
        <f t="shared" si="3"/>
        <v>6088953986</v>
      </c>
      <c r="Z10" s="31">
        <f t="shared" si="3"/>
        <v>0</v>
      </c>
      <c r="AA10" s="31">
        <f t="shared" si="3"/>
        <v>0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0</v>
      </c>
      <c r="AF10" s="31">
        <f t="shared" si="3"/>
        <v>0</v>
      </c>
      <c r="AG10" s="31">
        <f t="shared" si="3"/>
        <v>28602793383</v>
      </c>
      <c r="AH10" s="31">
        <f t="shared" si="3"/>
        <v>5276242402</v>
      </c>
      <c r="AI10" s="31">
        <f t="shared" si="3"/>
        <v>5713437924</v>
      </c>
      <c r="AJ10" s="31">
        <f t="shared" si="3"/>
        <v>5858797975</v>
      </c>
      <c r="AK10" s="31">
        <f t="shared" si="3"/>
        <v>5658812476</v>
      </c>
      <c r="AL10" s="31">
        <f t="shared" si="3"/>
        <v>6088212242</v>
      </c>
      <c r="AM10" s="31">
        <f t="shared" si="3"/>
        <v>28595503019</v>
      </c>
      <c r="AN10" s="31">
        <f t="shared" si="3"/>
        <v>5276242402</v>
      </c>
      <c r="AO10" s="31">
        <f t="shared" si="3"/>
        <v>5713437924</v>
      </c>
      <c r="AP10" s="31">
        <f t="shared" si="3"/>
        <v>5858797975</v>
      </c>
      <c r="AQ10" s="31">
        <f t="shared" si="3"/>
        <v>5658812476</v>
      </c>
      <c r="AR10" s="31">
        <f>SUM(AR11)</f>
        <v>6088212242</v>
      </c>
      <c r="AS10" s="31">
        <f t="shared" si="3"/>
        <v>0</v>
      </c>
      <c r="AT10" s="31">
        <f t="shared" si="3"/>
        <v>0</v>
      </c>
      <c r="AU10" s="31">
        <f t="shared" si="3"/>
        <v>0</v>
      </c>
      <c r="AV10" s="31">
        <f t="shared" si="3"/>
        <v>0</v>
      </c>
      <c r="AW10" s="31">
        <f t="shared" si="3"/>
        <v>0</v>
      </c>
      <c r="AX10" s="31">
        <f t="shared" si="3"/>
        <v>0</v>
      </c>
      <c r="AY10" s="31">
        <f t="shared" si="3"/>
        <v>0</v>
      </c>
      <c r="AZ10" s="31">
        <f t="shared" si="3"/>
        <v>28595503019</v>
      </c>
      <c r="BA10" s="25"/>
    </row>
    <row r="11" spans="1:53" s="15" customFormat="1" ht="21" customHeight="1" x14ac:dyDescent="0.2">
      <c r="A11" s="34" t="s">
        <v>69</v>
      </c>
      <c r="B11" s="35"/>
      <c r="C11" s="36" t="s">
        <v>70</v>
      </c>
      <c r="D11" s="37">
        <f>SUM(D12:D21)</f>
        <v>88829320140</v>
      </c>
      <c r="E11" s="37">
        <f>SUM(E12:E21)</f>
        <v>0</v>
      </c>
      <c r="F11" s="37">
        <f t="shared" ref="F11:AY11" si="4">SUM(F12:F21)</f>
        <v>0</v>
      </c>
      <c r="G11" s="37">
        <f t="shared" si="4"/>
        <v>88829320140</v>
      </c>
      <c r="H11" s="37">
        <f t="shared" si="4"/>
        <v>88829320140</v>
      </c>
      <c r="I11" s="37">
        <f t="shared" si="4"/>
        <v>0</v>
      </c>
      <c r="J11" s="37">
        <f t="shared" si="4"/>
        <v>0</v>
      </c>
      <c r="K11" s="37">
        <f t="shared" si="4"/>
        <v>0</v>
      </c>
      <c r="L11" s="37">
        <f t="shared" si="4"/>
        <v>0</v>
      </c>
      <c r="M11" s="37">
        <f t="shared" si="4"/>
        <v>0</v>
      </c>
      <c r="N11" s="37">
        <f t="shared" si="4"/>
        <v>0</v>
      </c>
      <c r="O11" s="37">
        <f t="shared" si="4"/>
        <v>0</v>
      </c>
      <c r="P11" s="37">
        <f t="shared" si="4"/>
        <v>0</v>
      </c>
      <c r="Q11" s="37">
        <f t="shared" si="4"/>
        <v>0</v>
      </c>
      <c r="R11" s="37">
        <f t="shared" si="4"/>
        <v>0</v>
      </c>
      <c r="S11" s="37">
        <f t="shared" si="4"/>
        <v>0</v>
      </c>
      <c r="T11" s="37">
        <f>SUM(T12:T21)</f>
        <v>88829320140</v>
      </c>
      <c r="U11" s="37">
        <f t="shared" si="4"/>
        <v>5277106392</v>
      </c>
      <c r="V11" s="37">
        <f t="shared" si="4"/>
        <v>5715000267</v>
      </c>
      <c r="W11" s="37">
        <f t="shared" si="4"/>
        <v>5859850123</v>
      </c>
      <c r="X11" s="37">
        <f t="shared" si="4"/>
        <v>5661882615</v>
      </c>
      <c r="Y11" s="37">
        <f t="shared" si="4"/>
        <v>6088953986</v>
      </c>
      <c r="Z11" s="37">
        <f t="shared" si="4"/>
        <v>0</v>
      </c>
      <c r="AA11" s="37">
        <f t="shared" si="4"/>
        <v>0</v>
      </c>
      <c r="AB11" s="37">
        <f t="shared" si="4"/>
        <v>0</v>
      </c>
      <c r="AC11" s="37">
        <f t="shared" si="4"/>
        <v>0</v>
      </c>
      <c r="AD11" s="37">
        <f t="shared" si="4"/>
        <v>0</v>
      </c>
      <c r="AE11" s="37">
        <f t="shared" si="4"/>
        <v>0</v>
      </c>
      <c r="AF11" s="37">
        <f t="shared" si="4"/>
        <v>0</v>
      </c>
      <c r="AG11" s="37">
        <f t="shared" si="4"/>
        <v>28602793383</v>
      </c>
      <c r="AH11" s="37">
        <f t="shared" si="4"/>
        <v>5276242402</v>
      </c>
      <c r="AI11" s="37">
        <f t="shared" si="4"/>
        <v>5713437924</v>
      </c>
      <c r="AJ11" s="37">
        <f t="shared" si="4"/>
        <v>5858797975</v>
      </c>
      <c r="AK11" s="37">
        <f t="shared" si="4"/>
        <v>5658812476</v>
      </c>
      <c r="AL11" s="37">
        <f t="shared" si="4"/>
        <v>6088212242</v>
      </c>
      <c r="AM11" s="37">
        <f t="shared" si="4"/>
        <v>28595503019</v>
      </c>
      <c r="AN11" s="37">
        <f t="shared" si="4"/>
        <v>5276242402</v>
      </c>
      <c r="AO11" s="37">
        <f t="shared" si="4"/>
        <v>5713437924</v>
      </c>
      <c r="AP11" s="37">
        <f t="shared" si="4"/>
        <v>5858797975</v>
      </c>
      <c r="AQ11" s="37">
        <f t="shared" si="4"/>
        <v>5658812476</v>
      </c>
      <c r="AR11" s="37">
        <f>SUM(AR12:AR21)</f>
        <v>6088212242</v>
      </c>
      <c r="AS11" s="37">
        <f t="shared" si="4"/>
        <v>0</v>
      </c>
      <c r="AT11" s="37">
        <f t="shared" si="4"/>
        <v>0</v>
      </c>
      <c r="AU11" s="37">
        <f t="shared" si="4"/>
        <v>0</v>
      </c>
      <c r="AV11" s="37">
        <f t="shared" si="4"/>
        <v>0</v>
      </c>
      <c r="AW11" s="37">
        <f t="shared" si="4"/>
        <v>0</v>
      </c>
      <c r="AX11" s="37">
        <f t="shared" si="4"/>
        <v>0</v>
      </c>
      <c r="AY11" s="37">
        <f t="shared" si="4"/>
        <v>0</v>
      </c>
      <c r="AZ11" s="37">
        <f>SUM(AZ12:AZ21)</f>
        <v>28595503019</v>
      </c>
      <c r="BA11" s="25"/>
    </row>
    <row r="12" spans="1:53" ht="21" customHeight="1" x14ac:dyDescent="0.2">
      <c r="A12" s="38" t="s">
        <v>71</v>
      </c>
      <c r="B12" s="39" t="s">
        <v>72</v>
      </c>
      <c r="C12" s="40" t="s">
        <v>73</v>
      </c>
      <c r="D12" s="41">
        <v>70125774661</v>
      </c>
      <c r="E12" s="41">
        <v>0</v>
      </c>
      <c r="F12" s="41">
        <v>0</v>
      </c>
      <c r="G12" s="41">
        <f t="shared" ref="G12:G21" si="5">SUM(D12:E12)-F12</f>
        <v>70125774661</v>
      </c>
      <c r="H12" s="41">
        <v>70125774661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f>SUM(H12:S12)</f>
        <v>70125774661</v>
      </c>
      <c r="U12" s="41">
        <v>4794638894</v>
      </c>
      <c r="V12" s="41">
        <v>5352422345</v>
      </c>
      <c r="W12" s="41">
        <v>5419625577</v>
      </c>
      <c r="X12" s="41">
        <v>5285153100</v>
      </c>
      <c r="Y12" s="41">
        <v>5295798504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f>SUM(U12:AF12)</f>
        <v>26147638420</v>
      </c>
      <c r="AH12" s="41">
        <v>4793774904</v>
      </c>
      <c r="AI12" s="41">
        <v>5351386230</v>
      </c>
      <c r="AJ12" s="41">
        <v>5419028429</v>
      </c>
      <c r="AK12" s="41">
        <v>5284366797</v>
      </c>
      <c r="AL12" s="41">
        <v>5295056760</v>
      </c>
      <c r="AM12" s="41">
        <f t="shared" ref="AM12:AM21" si="6">SUM(AH12:AL12)</f>
        <v>26143613120</v>
      </c>
      <c r="AN12" s="41">
        <v>4793774904</v>
      </c>
      <c r="AO12" s="41">
        <v>5351386230</v>
      </c>
      <c r="AP12" s="41">
        <v>5419028429</v>
      </c>
      <c r="AQ12" s="41">
        <v>5284366797</v>
      </c>
      <c r="AR12" s="41">
        <v>5295056760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f>SUM(AN12:AY12)</f>
        <v>26143613120</v>
      </c>
      <c r="BA12" s="25"/>
    </row>
    <row r="13" spans="1:53" ht="21" customHeight="1" x14ac:dyDescent="0.2">
      <c r="A13" s="42" t="s">
        <v>74</v>
      </c>
      <c r="B13" s="39" t="s">
        <v>72</v>
      </c>
      <c r="C13" s="43" t="s">
        <v>75</v>
      </c>
      <c r="D13" s="41">
        <v>306179036</v>
      </c>
      <c r="E13" s="41">
        <v>0</v>
      </c>
      <c r="F13" s="41">
        <v>0</v>
      </c>
      <c r="G13" s="41">
        <f>SUM(D13:E13)-F13</f>
        <v>306179036</v>
      </c>
      <c r="H13" s="41">
        <v>306179036</v>
      </c>
      <c r="I13" s="41">
        <v>0</v>
      </c>
      <c r="J13" s="44">
        <v>0</v>
      </c>
      <c r="K13" s="44">
        <v>0</v>
      </c>
      <c r="L13" s="44">
        <v>0</v>
      </c>
      <c r="M13" s="41">
        <v>0</v>
      </c>
      <c r="N13" s="44">
        <v>0</v>
      </c>
      <c r="O13" s="41">
        <v>0</v>
      </c>
      <c r="P13" s="41">
        <v>0</v>
      </c>
      <c r="Q13" s="44">
        <v>0</v>
      </c>
      <c r="R13" s="44">
        <v>0</v>
      </c>
      <c r="S13" s="44">
        <v>0</v>
      </c>
      <c r="T13" s="41">
        <f t="shared" ref="T13:T21" si="7">SUM(H13:S13)</f>
        <v>306179036</v>
      </c>
      <c r="U13" s="41">
        <v>16887115</v>
      </c>
      <c r="V13" s="41">
        <v>22609126</v>
      </c>
      <c r="W13" s="44">
        <v>22609126</v>
      </c>
      <c r="X13" s="41">
        <v>22609126</v>
      </c>
      <c r="Y13" s="41">
        <v>22609126</v>
      </c>
      <c r="Z13" s="41">
        <v>0</v>
      </c>
      <c r="AA13" s="44">
        <v>0</v>
      </c>
      <c r="AB13" s="44">
        <v>0</v>
      </c>
      <c r="AC13" s="41">
        <v>0</v>
      </c>
      <c r="AD13" s="44">
        <v>0</v>
      </c>
      <c r="AE13" s="44">
        <v>0</v>
      </c>
      <c r="AF13" s="44">
        <v>0</v>
      </c>
      <c r="AG13" s="41">
        <f t="shared" ref="AG13:AG21" si="8">SUM(U13:AF13)</f>
        <v>107323619</v>
      </c>
      <c r="AH13" s="41">
        <v>16887115</v>
      </c>
      <c r="AI13" s="41">
        <v>22609126</v>
      </c>
      <c r="AJ13" s="44">
        <v>22609126</v>
      </c>
      <c r="AK13" s="44">
        <v>22609126</v>
      </c>
      <c r="AL13" s="41">
        <v>22609126</v>
      </c>
      <c r="AM13" s="44">
        <f t="shared" si="6"/>
        <v>107323619</v>
      </c>
      <c r="AN13" s="41">
        <v>16887115</v>
      </c>
      <c r="AO13" s="41">
        <v>22609126</v>
      </c>
      <c r="AP13" s="44">
        <v>22609126</v>
      </c>
      <c r="AQ13" s="44">
        <v>22609126</v>
      </c>
      <c r="AR13" s="44">
        <v>22609126</v>
      </c>
      <c r="AS13" s="41">
        <v>0</v>
      </c>
      <c r="AT13" s="44">
        <v>0</v>
      </c>
      <c r="AU13" s="44">
        <v>0</v>
      </c>
      <c r="AV13" s="41">
        <v>0</v>
      </c>
      <c r="AW13" s="44">
        <v>0</v>
      </c>
      <c r="AX13" s="44">
        <v>0</v>
      </c>
      <c r="AY13" s="44">
        <v>0</v>
      </c>
      <c r="AZ13" s="44">
        <f t="shared" ref="AZ13:AZ21" si="9">SUM(AN13:AY13)</f>
        <v>107323619</v>
      </c>
      <c r="BA13" s="25"/>
    </row>
    <row r="14" spans="1:53" ht="21" customHeight="1" x14ac:dyDescent="0.2">
      <c r="A14" s="42" t="s">
        <v>76</v>
      </c>
      <c r="B14" s="39" t="s">
        <v>72</v>
      </c>
      <c r="C14" s="43" t="s">
        <v>77</v>
      </c>
      <c r="D14" s="41">
        <v>1118219089</v>
      </c>
      <c r="E14" s="41">
        <v>0</v>
      </c>
      <c r="F14" s="41">
        <v>0</v>
      </c>
      <c r="G14" s="41">
        <f t="shared" si="5"/>
        <v>1118219089</v>
      </c>
      <c r="H14" s="41">
        <v>1118219089</v>
      </c>
      <c r="I14" s="41">
        <v>0</v>
      </c>
      <c r="J14" s="44">
        <v>0</v>
      </c>
      <c r="K14" s="44">
        <v>0</v>
      </c>
      <c r="L14" s="44">
        <v>0</v>
      </c>
      <c r="M14" s="41">
        <v>0</v>
      </c>
      <c r="N14" s="44">
        <v>0</v>
      </c>
      <c r="O14" s="41">
        <v>0</v>
      </c>
      <c r="P14" s="41">
        <v>0</v>
      </c>
      <c r="Q14" s="44">
        <v>0</v>
      </c>
      <c r="R14" s="44">
        <v>0</v>
      </c>
      <c r="S14" s="44">
        <v>0</v>
      </c>
      <c r="T14" s="41">
        <f t="shared" si="7"/>
        <v>1118219089</v>
      </c>
      <c r="U14" s="41">
        <v>84420584</v>
      </c>
      <c r="V14" s="41">
        <v>86676749</v>
      </c>
      <c r="W14" s="44">
        <v>80055759</v>
      </c>
      <c r="X14" s="41">
        <v>79698335</v>
      </c>
      <c r="Y14" s="41">
        <v>92332739</v>
      </c>
      <c r="Z14" s="41">
        <v>0</v>
      </c>
      <c r="AA14" s="44">
        <v>0</v>
      </c>
      <c r="AB14" s="44">
        <v>0</v>
      </c>
      <c r="AC14" s="41">
        <v>0</v>
      </c>
      <c r="AD14" s="44">
        <v>0</v>
      </c>
      <c r="AE14" s="44">
        <v>0</v>
      </c>
      <c r="AF14" s="44">
        <v>0</v>
      </c>
      <c r="AG14" s="41">
        <f t="shared" si="8"/>
        <v>423184166</v>
      </c>
      <c r="AH14" s="41">
        <v>84420584</v>
      </c>
      <c r="AI14" s="41">
        <v>86676749</v>
      </c>
      <c r="AJ14" s="44">
        <v>80055759</v>
      </c>
      <c r="AK14" s="44">
        <v>77865200</v>
      </c>
      <c r="AL14" s="41">
        <v>92332739</v>
      </c>
      <c r="AM14" s="44">
        <f t="shared" si="6"/>
        <v>421351031</v>
      </c>
      <c r="AN14" s="41">
        <v>84420584</v>
      </c>
      <c r="AO14" s="41">
        <v>86676749</v>
      </c>
      <c r="AP14" s="44">
        <v>80055759</v>
      </c>
      <c r="AQ14" s="44">
        <v>77865200</v>
      </c>
      <c r="AR14" s="44">
        <v>92332739</v>
      </c>
      <c r="AS14" s="41">
        <v>0</v>
      </c>
      <c r="AT14" s="44">
        <v>0</v>
      </c>
      <c r="AU14" s="44">
        <v>0</v>
      </c>
      <c r="AV14" s="41">
        <v>0</v>
      </c>
      <c r="AW14" s="44">
        <v>0</v>
      </c>
      <c r="AX14" s="44">
        <v>0</v>
      </c>
      <c r="AY14" s="44">
        <v>0</v>
      </c>
      <c r="AZ14" s="44">
        <f t="shared" si="9"/>
        <v>421351031</v>
      </c>
      <c r="BA14" s="25"/>
    </row>
    <row r="15" spans="1:53" s="15" customFormat="1" ht="21" customHeight="1" x14ac:dyDescent="0.2">
      <c r="A15" s="42" t="s">
        <v>78</v>
      </c>
      <c r="B15" s="39" t="s">
        <v>72</v>
      </c>
      <c r="C15" s="43" t="s">
        <v>79</v>
      </c>
      <c r="D15" s="41">
        <v>212994112</v>
      </c>
      <c r="E15" s="41">
        <v>0</v>
      </c>
      <c r="F15" s="41">
        <v>0</v>
      </c>
      <c r="G15" s="41">
        <f t="shared" si="5"/>
        <v>212994112</v>
      </c>
      <c r="H15" s="41">
        <v>212994112</v>
      </c>
      <c r="I15" s="41">
        <v>0</v>
      </c>
      <c r="J15" s="44">
        <v>0</v>
      </c>
      <c r="K15" s="44">
        <v>0</v>
      </c>
      <c r="L15" s="44">
        <v>0</v>
      </c>
      <c r="M15" s="41">
        <v>0</v>
      </c>
      <c r="N15" s="44">
        <v>0</v>
      </c>
      <c r="O15" s="41">
        <v>0</v>
      </c>
      <c r="P15" s="41">
        <v>0</v>
      </c>
      <c r="Q15" s="44">
        <v>0</v>
      </c>
      <c r="R15" s="44">
        <v>0</v>
      </c>
      <c r="S15" s="44">
        <v>0</v>
      </c>
      <c r="T15" s="41">
        <f t="shared" si="7"/>
        <v>212994112</v>
      </c>
      <c r="U15" s="41">
        <v>13991970</v>
      </c>
      <c r="V15" s="41">
        <v>15132289</v>
      </c>
      <c r="W15" s="44">
        <v>15153864</v>
      </c>
      <c r="X15" s="41">
        <v>14968951</v>
      </c>
      <c r="Y15" s="41">
        <v>15009012</v>
      </c>
      <c r="Z15" s="41">
        <v>0</v>
      </c>
      <c r="AA15" s="44">
        <v>0</v>
      </c>
      <c r="AB15" s="44">
        <v>0</v>
      </c>
      <c r="AC15" s="41">
        <v>0</v>
      </c>
      <c r="AD15" s="44">
        <v>0</v>
      </c>
      <c r="AE15" s="44">
        <v>0</v>
      </c>
      <c r="AF15" s="44">
        <v>0</v>
      </c>
      <c r="AG15" s="41">
        <f t="shared" si="8"/>
        <v>74256086</v>
      </c>
      <c r="AH15" s="41">
        <v>13991970</v>
      </c>
      <c r="AI15" s="41">
        <v>15123043</v>
      </c>
      <c r="AJ15" s="44">
        <v>15153864</v>
      </c>
      <c r="AK15" s="44">
        <v>14968951</v>
      </c>
      <c r="AL15" s="41">
        <v>15009012</v>
      </c>
      <c r="AM15" s="44">
        <f t="shared" si="6"/>
        <v>74246840</v>
      </c>
      <c r="AN15" s="41">
        <v>13991970</v>
      </c>
      <c r="AO15" s="41">
        <v>15123043</v>
      </c>
      <c r="AP15" s="44">
        <v>15153864</v>
      </c>
      <c r="AQ15" s="44">
        <v>14968951</v>
      </c>
      <c r="AR15" s="44">
        <v>15009012</v>
      </c>
      <c r="AS15" s="41">
        <v>0</v>
      </c>
      <c r="AT15" s="44">
        <v>0</v>
      </c>
      <c r="AU15" s="44">
        <v>0</v>
      </c>
      <c r="AV15" s="41">
        <v>0</v>
      </c>
      <c r="AW15" s="44">
        <v>0</v>
      </c>
      <c r="AX15" s="44">
        <v>0</v>
      </c>
      <c r="AY15" s="44">
        <v>0</v>
      </c>
      <c r="AZ15" s="44">
        <f t="shared" si="9"/>
        <v>74246840</v>
      </c>
      <c r="BA15" s="25"/>
    </row>
    <row r="16" spans="1:53" s="15" customFormat="1" ht="21" customHeight="1" x14ac:dyDescent="0.2">
      <c r="A16" s="45" t="s">
        <v>80</v>
      </c>
      <c r="B16" s="39" t="s">
        <v>72</v>
      </c>
      <c r="C16" s="46" t="s">
        <v>81</v>
      </c>
      <c r="D16" s="41">
        <v>386051828</v>
      </c>
      <c r="E16" s="41">
        <v>0</v>
      </c>
      <c r="F16" s="41">
        <v>0</v>
      </c>
      <c r="G16" s="41">
        <f t="shared" si="5"/>
        <v>386051828</v>
      </c>
      <c r="H16" s="41">
        <v>386051828</v>
      </c>
      <c r="I16" s="41">
        <v>0</v>
      </c>
      <c r="J16" s="47">
        <v>0</v>
      </c>
      <c r="K16" s="47">
        <v>0</v>
      </c>
      <c r="L16" s="44">
        <v>0</v>
      </c>
      <c r="M16" s="41">
        <v>0</v>
      </c>
      <c r="N16" s="47">
        <v>0</v>
      </c>
      <c r="O16" s="41">
        <v>0</v>
      </c>
      <c r="P16" s="41">
        <v>0</v>
      </c>
      <c r="Q16" s="47">
        <v>0</v>
      </c>
      <c r="R16" s="41">
        <v>0</v>
      </c>
      <c r="S16" s="44">
        <v>0</v>
      </c>
      <c r="T16" s="41">
        <f t="shared" si="7"/>
        <v>386051828</v>
      </c>
      <c r="U16" s="41">
        <v>28413335</v>
      </c>
      <c r="V16" s="41">
        <v>29860002</v>
      </c>
      <c r="W16" s="44">
        <v>29793332</v>
      </c>
      <c r="X16" s="41">
        <v>29380001</v>
      </c>
      <c r="Y16" s="41">
        <v>29746668</v>
      </c>
      <c r="Z16" s="44">
        <v>0</v>
      </c>
      <c r="AA16" s="44">
        <v>0</v>
      </c>
      <c r="AB16" s="44">
        <v>0</v>
      </c>
      <c r="AC16" s="41">
        <v>0</v>
      </c>
      <c r="AD16" s="47">
        <v>0</v>
      </c>
      <c r="AE16" s="47">
        <v>0</v>
      </c>
      <c r="AF16" s="47">
        <v>0</v>
      </c>
      <c r="AG16" s="41">
        <f t="shared" si="8"/>
        <v>147193338</v>
      </c>
      <c r="AH16" s="41">
        <v>28413335</v>
      </c>
      <c r="AI16" s="41">
        <v>29840002</v>
      </c>
      <c r="AJ16" s="44">
        <v>29793332</v>
      </c>
      <c r="AK16" s="47">
        <v>29380001</v>
      </c>
      <c r="AL16" s="41">
        <v>29746668</v>
      </c>
      <c r="AM16" s="44">
        <f t="shared" si="6"/>
        <v>147173338</v>
      </c>
      <c r="AN16" s="41">
        <v>28413335</v>
      </c>
      <c r="AO16" s="41">
        <v>29840002</v>
      </c>
      <c r="AP16" s="44">
        <v>29793332</v>
      </c>
      <c r="AQ16" s="47">
        <v>29380001</v>
      </c>
      <c r="AR16" s="47">
        <v>29746668</v>
      </c>
      <c r="AS16" s="41">
        <v>0</v>
      </c>
      <c r="AT16" s="47">
        <v>0</v>
      </c>
      <c r="AU16" s="47">
        <v>0</v>
      </c>
      <c r="AV16" s="41">
        <v>0</v>
      </c>
      <c r="AW16" s="47">
        <v>0</v>
      </c>
      <c r="AX16" s="47">
        <v>0</v>
      </c>
      <c r="AY16" s="47">
        <v>0</v>
      </c>
      <c r="AZ16" s="44">
        <f t="shared" si="9"/>
        <v>147173338</v>
      </c>
      <c r="BA16" s="25"/>
    </row>
    <row r="17" spans="1:53" ht="21" customHeight="1" x14ac:dyDescent="0.2">
      <c r="A17" s="42" t="s">
        <v>82</v>
      </c>
      <c r="B17" s="39" t="s">
        <v>72</v>
      </c>
      <c r="C17" s="43" t="s">
        <v>83</v>
      </c>
      <c r="D17" s="41">
        <v>3421217928</v>
      </c>
      <c r="E17" s="41">
        <v>0</v>
      </c>
      <c r="F17" s="41">
        <v>0</v>
      </c>
      <c r="G17" s="41">
        <f t="shared" si="5"/>
        <v>3421217928</v>
      </c>
      <c r="H17" s="41">
        <v>3421217928</v>
      </c>
      <c r="I17" s="41">
        <v>0</v>
      </c>
      <c r="J17" s="44">
        <v>0</v>
      </c>
      <c r="K17" s="44">
        <v>0</v>
      </c>
      <c r="L17" s="44">
        <v>0</v>
      </c>
      <c r="M17" s="41">
        <v>0</v>
      </c>
      <c r="N17" s="44">
        <v>0</v>
      </c>
      <c r="O17" s="41">
        <v>0</v>
      </c>
      <c r="P17" s="41">
        <v>0</v>
      </c>
      <c r="Q17" s="44">
        <v>0</v>
      </c>
      <c r="R17" s="44">
        <v>0</v>
      </c>
      <c r="S17" s="44">
        <v>0</v>
      </c>
      <c r="T17" s="41">
        <f t="shared" si="7"/>
        <v>3421217928</v>
      </c>
      <c r="U17" s="41">
        <v>18785699</v>
      </c>
      <c r="V17" s="41">
        <v>10241382</v>
      </c>
      <c r="W17" s="44">
        <v>14314749</v>
      </c>
      <c r="X17" s="41">
        <v>5223541</v>
      </c>
      <c r="Y17" s="41">
        <v>13143943</v>
      </c>
      <c r="Z17" s="41">
        <v>0</v>
      </c>
      <c r="AA17" s="44">
        <v>0</v>
      </c>
      <c r="AB17" s="44">
        <v>0</v>
      </c>
      <c r="AC17" s="41">
        <v>0</v>
      </c>
      <c r="AD17" s="44">
        <v>0</v>
      </c>
      <c r="AE17" s="44">
        <v>0</v>
      </c>
      <c r="AF17" s="44">
        <v>0</v>
      </c>
      <c r="AG17" s="41">
        <f t="shared" si="8"/>
        <v>61709314</v>
      </c>
      <c r="AH17" s="41">
        <v>18785699</v>
      </c>
      <c r="AI17" s="41">
        <v>10241382</v>
      </c>
      <c r="AJ17" s="44">
        <v>14314749</v>
      </c>
      <c r="AK17" s="44">
        <v>5223541</v>
      </c>
      <c r="AL17" s="41">
        <v>13143943</v>
      </c>
      <c r="AM17" s="44">
        <f t="shared" si="6"/>
        <v>61709314</v>
      </c>
      <c r="AN17" s="41">
        <v>18785699</v>
      </c>
      <c r="AO17" s="41">
        <v>10241382</v>
      </c>
      <c r="AP17" s="44">
        <v>14314749</v>
      </c>
      <c r="AQ17" s="44">
        <v>5223541</v>
      </c>
      <c r="AR17" s="44">
        <v>13143943</v>
      </c>
      <c r="AS17" s="41">
        <v>0</v>
      </c>
      <c r="AT17" s="44">
        <v>0</v>
      </c>
      <c r="AU17" s="44">
        <v>0</v>
      </c>
      <c r="AV17" s="41">
        <v>0</v>
      </c>
      <c r="AW17" s="44">
        <v>0</v>
      </c>
      <c r="AX17" s="44">
        <v>0</v>
      </c>
      <c r="AY17" s="44">
        <v>0</v>
      </c>
      <c r="AZ17" s="44">
        <f t="shared" si="9"/>
        <v>61709314</v>
      </c>
      <c r="BA17" s="25"/>
    </row>
    <row r="18" spans="1:53" s="15" customFormat="1" ht="21" customHeight="1" x14ac:dyDescent="0.2">
      <c r="A18" s="42" t="s">
        <v>84</v>
      </c>
      <c r="B18" s="39" t="s">
        <v>72</v>
      </c>
      <c r="C18" s="43" t="s">
        <v>85</v>
      </c>
      <c r="D18" s="41">
        <v>2382871631</v>
      </c>
      <c r="E18" s="41">
        <v>0</v>
      </c>
      <c r="F18" s="41">
        <v>0</v>
      </c>
      <c r="G18" s="41">
        <f t="shared" si="5"/>
        <v>2382871631</v>
      </c>
      <c r="H18" s="41">
        <v>2382871631</v>
      </c>
      <c r="I18" s="41">
        <v>0</v>
      </c>
      <c r="J18" s="44">
        <v>0</v>
      </c>
      <c r="K18" s="44">
        <v>0</v>
      </c>
      <c r="L18" s="44">
        <v>0</v>
      </c>
      <c r="M18" s="41">
        <v>0</v>
      </c>
      <c r="N18" s="44">
        <v>0</v>
      </c>
      <c r="O18" s="41">
        <v>0</v>
      </c>
      <c r="P18" s="41">
        <v>0</v>
      </c>
      <c r="Q18" s="44">
        <v>0</v>
      </c>
      <c r="R18" s="44">
        <v>0</v>
      </c>
      <c r="S18" s="44">
        <v>0</v>
      </c>
      <c r="T18" s="41">
        <f t="shared" si="7"/>
        <v>2382871631</v>
      </c>
      <c r="U18" s="41">
        <v>194357502</v>
      </c>
      <c r="V18" s="41">
        <v>96368330</v>
      </c>
      <c r="W18" s="44">
        <v>49978198</v>
      </c>
      <c r="X18" s="41">
        <v>71352216</v>
      </c>
      <c r="Y18" s="41">
        <v>106977863</v>
      </c>
      <c r="Z18" s="41">
        <v>0</v>
      </c>
      <c r="AA18" s="44">
        <v>0</v>
      </c>
      <c r="AB18" s="44">
        <v>0</v>
      </c>
      <c r="AC18" s="41">
        <v>0</v>
      </c>
      <c r="AD18" s="44">
        <v>0</v>
      </c>
      <c r="AE18" s="44">
        <v>0</v>
      </c>
      <c r="AF18" s="44">
        <v>0</v>
      </c>
      <c r="AG18" s="41">
        <f t="shared" si="8"/>
        <v>519034109</v>
      </c>
      <c r="AH18" s="41">
        <v>194357502</v>
      </c>
      <c r="AI18" s="41">
        <v>95913330</v>
      </c>
      <c r="AJ18" s="44">
        <v>49523198</v>
      </c>
      <c r="AK18" s="44">
        <v>70901515</v>
      </c>
      <c r="AL18" s="41">
        <v>106977863</v>
      </c>
      <c r="AM18" s="44">
        <f t="shared" si="6"/>
        <v>517673408</v>
      </c>
      <c r="AN18" s="41">
        <v>194357502</v>
      </c>
      <c r="AO18" s="41">
        <v>95913330</v>
      </c>
      <c r="AP18" s="44">
        <v>49523198</v>
      </c>
      <c r="AQ18" s="44">
        <v>70901515</v>
      </c>
      <c r="AR18" s="44">
        <v>106977863</v>
      </c>
      <c r="AS18" s="41">
        <v>0</v>
      </c>
      <c r="AT18" s="44">
        <v>0</v>
      </c>
      <c r="AU18" s="44">
        <v>0</v>
      </c>
      <c r="AV18" s="41">
        <v>0</v>
      </c>
      <c r="AW18" s="44">
        <v>0</v>
      </c>
      <c r="AX18" s="44">
        <v>0</v>
      </c>
      <c r="AY18" s="44">
        <v>0</v>
      </c>
      <c r="AZ18" s="44">
        <f t="shared" si="9"/>
        <v>517673408</v>
      </c>
      <c r="BA18" s="25"/>
    </row>
    <row r="19" spans="1:53" ht="21" customHeight="1" x14ac:dyDescent="0.2">
      <c r="A19" s="42" t="s">
        <v>86</v>
      </c>
      <c r="B19" s="39" t="s">
        <v>72</v>
      </c>
      <c r="C19" s="43" t="s">
        <v>87</v>
      </c>
      <c r="D19" s="41">
        <v>186369848</v>
      </c>
      <c r="E19" s="41">
        <v>0</v>
      </c>
      <c r="F19" s="41">
        <v>0</v>
      </c>
      <c r="G19" s="41">
        <f t="shared" si="5"/>
        <v>186369848</v>
      </c>
      <c r="H19" s="41">
        <v>186369848</v>
      </c>
      <c r="I19" s="41">
        <v>0</v>
      </c>
      <c r="J19" s="44">
        <v>0</v>
      </c>
      <c r="K19" s="44">
        <v>0</v>
      </c>
      <c r="L19" s="44">
        <v>0</v>
      </c>
      <c r="M19" s="41">
        <v>0</v>
      </c>
      <c r="N19" s="44">
        <v>0</v>
      </c>
      <c r="O19" s="41">
        <v>0</v>
      </c>
      <c r="P19" s="41">
        <v>0</v>
      </c>
      <c r="Q19" s="44">
        <v>0</v>
      </c>
      <c r="R19" s="44">
        <v>0</v>
      </c>
      <c r="S19" s="44">
        <v>0</v>
      </c>
      <c r="T19" s="41">
        <f t="shared" si="7"/>
        <v>186369848</v>
      </c>
      <c r="U19" s="41">
        <v>0</v>
      </c>
      <c r="V19" s="41">
        <v>11772898</v>
      </c>
      <c r="W19" s="44">
        <v>11826345</v>
      </c>
      <c r="X19" s="41">
        <v>13093263</v>
      </c>
      <c r="Y19" s="41">
        <v>12531453</v>
      </c>
      <c r="Z19" s="41">
        <v>0</v>
      </c>
      <c r="AA19" s="44">
        <v>0</v>
      </c>
      <c r="AB19" s="44">
        <v>0</v>
      </c>
      <c r="AC19" s="41">
        <v>0</v>
      </c>
      <c r="AD19" s="44">
        <v>0</v>
      </c>
      <c r="AE19" s="44">
        <v>0</v>
      </c>
      <c r="AF19" s="44">
        <v>0</v>
      </c>
      <c r="AG19" s="41">
        <f t="shared" si="8"/>
        <v>49223959</v>
      </c>
      <c r="AH19" s="41">
        <v>0</v>
      </c>
      <c r="AI19" s="41">
        <v>11730916</v>
      </c>
      <c r="AJ19" s="44">
        <v>11826345</v>
      </c>
      <c r="AK19" s="44">
        <v>13093263</v>
      </c>
      <c r="AL19" s="41">
        <v>12531453</v>
      </c>
      <c r="AM19" s="44">
        <f t="shared" si="6"/>
        <v>49181977</v>
      </c>
      <c r="AN19" s="41">
        <v>0</v>
      </c>
      <c r="AO19" s="41">
        <v>11730916</v>
      </c>
      <c r="AP19" s="44">
        <v>11826345</v>
      </c>
      <c r="AQ19" s="44">
        <v>13093263</v>
      </c>
      <c r="AR19" s="44">
        <v>12531453</v>
      </c>
      <c r="AS19" s="41">
        <v>0</v>
      </c>
      <c r="AT19" s="44">
        <v>0</v>
      </c>
      <c r="AU19" s="44">
        <v>0</v>
      </c>
      <c r="AV19" s="41">
        <v>0</v>
      </c>
      <c r="AW19" s="44">
        <v>0</v>
      </c>
      <c r="AX19" s="44">
        <v>0</v>
      </c>
      <c r="AY19" s="44">
        <v>0</v>
      </c>
      <c r="AZ19" s="44">
        <f t="shared" si="9"/>
        <v>49181977</v>
      </c>
      <c r="BA19" s="25"/>
    </row>
    <row r="20" spans="1:53" ht="21" customHeight="1" x14ac:dyDescent="0.2">
      <c r="A20" s="42" t="s">
        <v>88</v>
      </c>
      <c r="B20" s="39" t="s">
        <v>72</v>
      </c>
      <c r="C20" s="43" t="s">
        <v>89</v>
      </c>
      <c r="D20" s="41">
        <v>7201863419</v>
      </c>
      <c r="E20" s="41">
        <v>0</v>
      </c>
      <c r="F20" s="41">
        <v>0</v>
      </c>
      <c r="G20" s="41">
        <f t="shared" si="5"/>
        <v>7201863419</v>
      </c>
      <c r="H20" s="41">
        <v>7201863419</v>
      </c>
      <c r="I20" s="41">
        <v>0</v>
      </c>
      <c r="J20" s="44">
        <v>0</v>
      </c>
      <c r="K20" s="44">
        <v>0</v>
      </c>
      <c r="L20" s="44">
        <v>0</v>
      </c>
      <c r="M20" s="41">
        <v>0</v>
      </c>
      <c r="N20" s="44">
        <v>0</v>
      </c>
      <c r="O20" s="41">
        <v>0</v>
      </c>
      <c r="P20" s="41">
        <v>0</v>
      </c>
      <c r="Q20" s="44">
        <v>0</v>
      </c>
      <c r="R20" s="44">
        <v>0</v>
      </c>
      <c r="S20" s="44">
        <v>0</v>
      </c>
      <c r="T20" s="41">
        <f t="shared" si="7"/>
        <v>7201863419</v>
      </c>
      <c r="U20" s="41">
        <v>3939640</v>
      </c>
      <c r="V20" s="41">
        <v>4364328</v>
      </c>
      <c r="W20" s="44">
        <v>9887424</v>
      </c>
      <c r="X20" s="41">
        <v>4092158</v>
      </c>
      <c r="Y20" s="41">
        <v>11836261</v>
      </c>
      <c r="Z20" s="41">
        <v>0</v>
      </c>
      <c r="AA20" s="44">
        <v>0</v>
      </c>
      <c r="AB20" s="44">
        <v>0</v>
      </c>
      <c r="AC20" s="41">
        <v>0</v>
      </c>
      <c r="AD20" s="44">
        <v>0</v>
      </c>
      <c r="AE20" s="44">
        <v>0</v>
      </c>
      <c r="AF20" s="44">
        <v>0</v>
      </c>
      <c r="AG20" s="41">
        <f t="shared" si="8"/>
        <v>34119811</v>
      </c>
      <c r="AH20" s="41">
        <v>3939640</v>
      </c>
      <c r="AI20" s="41">
        <v>4364328</v>
      </c>
      <c r="AJ20" s="44">
        <v>9887424</v>
      </c>
      <c r="AK20" s="44">
        <v>4092158</v>
      </c>
      <c r="AL20" s="41">
        <v>11836261</v>
      </c>
      <c r="AM20" s="44">
        <f t="shared" si="6"/>
        <v>34119811</v>
      </c>
      <c r="AN20" s="41">
        <v>3939640</v>
      </c>
      <c r="AO20" s="41">
        <v>4364328</v>
      </c>
      <c r="AP20" s="44">
        <v>9887424</v>
      </c>
      <c r="AQ20" s="44">
        <v>4092158</v>
      </c>
      <c r="AR20" s="44">
        <v>11836261</v>
      </c>
      <c r="AS20" s="41">
        <v>0</v>
      </c>
      <c r="AT20" s="44">
        <v>0</v>
      </c>
      <c r="AU20" s="44">
        <v>0</v>
      </c>
      <c r="AV20" s="41">
        <v>0</v>
      </c>
      <c r="AW20" s="44">
        <v>0</v>
      </c>
      <c r="AX20" s="44">
        <v>0</v>
      </c>
      <c r="AY20" s="44">
        <v>0</v>
      </c>
      <c r="AZ20" s="44">
        <f t="shared" si="9"/>
        <v>34119811</v>
      </c>
      <c r="BA20" s="25"/>
    </row>
    <row r="21" spans="1:53" ht="21" customHeight="1" x14ac:dyDescent="0.2">
      <c r="A21" s="42" t="s">
        <v>90</v>
      </c>
      <c r="B21" s="39" t="s">
        <v>72</v>
      </c>
      <c r="C21" s="43" t="s">
        <v>91</v>
      </c>
      <c r="D21" s="41">
        <v>3487778588</v>
      </c>
      <c r="E21" s="41">
        <v>0</v>
      </c>
      <c r="F21" s="41">
        <v>0</v>
      </c>
      <c r="G21" s="41">
        <f t="shared" si="5"/>
        <v>3487778588</v>
      </c>
      <c r="H21" s="41">
        <v>3487778588</v>
      </c>
      <c r="I21" s="41">
        <v>0</v>
      </c>
      <c r="J21" s="44">
        <v>0</v>
      </c>
      <c r="K21" s="44">
        <v>0</v>
      </c>
      <c r="L21" s="44">
        <v>0</v>
      </c>
      <c r="M21" s="41">
        <v>0</v>
      </c>
      <c r="N21" s="44">
        <v>0</v>
      </c>
      <c r="O21" s="41">
        <v>0</v>
      </c>
      <c r="P21" s="41">
        <v>0</v>
      </c>
      <c r="Q21" s="44">
        <v>0</v>
      </c>
      <c r="R21" s="44">
        <v>0</v>
      </c>
      <c r="S21" s="44">
        <v>0</v>
      </c>
      <c r="T21" s="41">
        <f t="shared" si="7"/>
        <v>3487778588</v>
      </c>
      <c r="U21" s="41">
        <v>121671653</v>
      </c>
      <c r="V21" s="41">
        <v>85552818</v>
      </c>
      <c r="W21" s="44">
        <v>206605749</v>
      </c>
      <c r="X21" s="41">
        <v>136311924</v>
      </c>
      <c r="Y21" s="41">
        <v>488968417</v>
      </c>
      <c r="Z21" s="41">
        <v>0</v>
      </c>
      <c r="AA21" s="44">
        <v>0</v>
      </c>
      <c r="AB21" s="44">
        <v>0</v>
      </c>
      <c r="AC21" s="41">
        <v>0</v>
      </c>
      <c r="AD21" s="44">
        <v>0</v>
      </c>
      <c r="AE21" s="44">
        <v>0</v>
      </c>
      <c r="AF21" s="44">
        <v>0</v>
      </c>
      <c r="AG21" s="41">
        <f t="shared" si="8"/>
        <v>1039110561</v>
      </c>
      <c r="AH21" s="41">
        <v>121671653</v>
      </c>
      <c r="AI21" s="41">
        <v>85552818</v>
      </c>
      <c r="AJ21" s="44">
        <v>206605749</v>
      </c>
      <c r="AK21" s="44">
        <v>136311924</v>
      </c>
      <c r="AL21" s="41">
        <v>488968417</v>
      </c>
      <c r="AM21" s="44">
        <f t="shared" si="6"/>
        <v>1039110561</v>
      </c>
      <c r="AN21" s="41">
        <v>121671653</v>
      </c>
      <c r="AO21" s="41">
        <v>85552818</v>
      </c>
      <c r="AP21" s="44">
        <v>206605749</v>
      </c>
      <c r="AQ21" s="44">
        <v>136311924</v>
      </c>
      <c r="AR21" s="44">
        <v>488968417</v>
      </c>
      <c r="AS21" s="41">
        <v>0</v>
      </c>
      <c r="AT21" s="44">
        <v>0</v>
      </c>
      <c r="AU21" s="44">
        <v>0</v>
      </c>
      <c r="AV21" s="41">
        <v>0</v>
      </c>
      <c r="AW21" s="44">
        <v>0</v>
      </c>
      <c r="AX21" s="44">
        <v>0</v>
      </c>
      <c r="AY21" s="44">
        <v>0</v>
      </c>
      <c r="AZ21" s="44">
        <f t="shared" si="9"/>
        <v>1039110561</v>
      </c>
      <c r="BA21" s="25"/>
    </row>
    <row r="22" spans="1:53" ht="21" customHeight="1" x14ac:dyDescent="0.2">
      <c r="A22" s="31" t="s">
        <v>92</v>
      </c>
      <c r="B22" s="48"/>
      <c r="C22" s="31" t="s">
        <v>93</v>
      </c>
      <c r="D22" s="31">
        <f>SUM(D23:D31)</f>
        <v>32586000000</v>
      </c>
      <c r="E22" s="31">
        <f>SUM(E23:E31)</f>
        <v>0</v>
      </c>
      <c r="F22" s="31">
        <f>SUM(F23:F31)</f>
        <v>0</v>
      </c>
      <c r="G22" s="31">
        <f>SUM(G23:G31)</f>
        <v>32586000000</v>
      </c>
      <c r="H22" s="31">
        <f>SUM(H23:H31)</f>
        <v>32586000000</v>
      </c>
      <c r="I22" s="31">
        <f t="shared" ref="I22:S22" si="10">SUM(I23:I31)</f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>SUM(M23:M31)</f>
        <v>0</v>
      </c>
      <c r="N22" s="31">
        <f t="shared" si="10"/>
        <v>0</v>
      </c>
      <c r="O22" s="31">
        <f t="shared" si="10"/>
        <v>0</v>
      </c>
      <c r="P22" s="31">
        <f t="shared" si="10"/>
        <v>0</v>
      </c>
      <c r="Q22" s="31">
        <f t="shared" si="10"/>
        <v>0</v>
      </c>
      <c r="R22" s="31">
        <f t="shared" si="10"/>
        <v>0</v>
      </c>
      <c r="S22" s="31">
        <f t="shared" si="10"/>
        <v>0</v>
      </c>
      <c r="T22" s="31">
        <f>SUM(T23:T31)</f>
        <v>32586000000</v>
      </c>
      <c r="U22" s="31">
        <f>SUM(U23:U31)</f>
        <v>1709291434</v>
      </c>
      <c r="V22" s="31">
        <f t="shared" ref="V22:AF22" si="11">SUM(V23:V31)</f>
        <v>2446671019</v>
      </c>
      <c r="W22" s="31">
        <f t="shared" si="11"/>
        <v>2457160637</v>
      </c>
      <c r="X22" s="31">
        <f t="shared" si="11"/>
        <v>2200983729</v>
      </c>
      <c r="Y22" s="31">
        <f t="shared" si="11"/>
        <v>2327438644</v>
      </c>
      <c r="Z22" s="31">
        <f>SUM(Z23:Z31)</f>
        <v>0</v>
      </c>
      <c r="AA22" s="31">
        <f t="shared" si="11"/>
        <v>0</v>
      </c>
      <c r="AB22" s="31">
        <f t="shared" si="11"/>
        <v>0</v>
      </c>
      <c r="AC22" s="31">
        <f t="shared" si="11"/>
        <v>0</v>
      </c>
      <c r="AD22" s="31">
        <f t="shared" si="11"/>
        <v>0</v>
      </c>
      <c r="AE22" s="31">
        <f t="shared" si="11"/>
        <v>0</v>
      </c>
      <c r="AF22" s="31">
        <f t="shared" si="11"/>
        <v>0</v>
      </c>
      <c r="AG22" s="31">
        <f>SUM(AG23:AG31)</f>
        <v>11141545463</v>
      </c>
      <c r="AH22" s="31">
        <f>SUM(AH23:AH31)</f>
        <v>1709291434</v>
      </c>
      <c r="AI22" s="31">
        <f t="shared" ref="AI22:AL22" si="12">SUM(AI23:AI31)</f>
        <v>2446671019</v>
      </c>
      <c r="AJ22" s="31">
        <f t="shared" si="12"/>
        <v>2457160637</v>
      </c>
      <c r="AK22" s="31">
        <f t="shared" si="12"/>
        <v>2200983729</v>
      </c>
      <c r="AL22" s="31">
        <f t="shared" si="12"/>
        <v>2326380050</v>
      </c>
      <c r="AM22" s="31">
        <f>SUM(AM23:AM31)</f>
        <v>11140486869</v>
      </c>
      <c r="AN22" s="31">
        <f>SUM(AN23:AN31)</f>
        <v>1709291434</v>
      </c>
      <c r="AO22" s="31">
        <f t="shared" ref="AO22:AY22" si="13">SUM(AO23:AO31)</f>
        <v>2446671019</v>
      </c>
      <c r="AP22" s="31">
        <f t="shared" si="13"/>
        <v>2457160637</v>
      </c>
      <c r="AQ22" s="31">
        <f t="shared" si="13"/>
        <v>2200983729</v>
      </c>
      <c r="AR22" s="31">
        <f>SUM(AR23:AR31)</f>
        <v>2152863906</v>
      </c>
      <c r="AS22" s="31">
        <f>SUM(AS23:AS31)</f>
        <v>0</v>
      </c>
      <c r="AT22" s="31">
        <f t="shared" si="13"/>
        <v>0</v>
      </c>
      <c r="AU22" s="31">
        <f t="shared" si="13"/>
        <v>0</v>
      </c>
      <c r="AV22" s="31">
        <f t="shared" si="13"/>
        <v>0</v>
      </c>
      <c r="AW22" s="31">
        <f t="shared" si="13"/>
        <v>0</v>
      </c>
      <c r="AX22" s="31">
        <f t="shared" si="13"/>
        <v>0</v>
      </c>
      <c r="AY22" s="31">
        <f t="shared" si="13"/>
        <v>0</v>
      </c>
      <c r="AZ22" s="31">
        <f>SUM(AZ23:AZ31)</f>
        <v>10966970725</v>
      </c>
      <c r="BA22" s="25"/>
    </row>
    <row r="23" spans="1:53" ht="21" customHeight="1" x14ac:dyDescent="0.2">
      <c r="A23" s="42" t="s">
        <v>94</v>
      </c>
      <c r="B23" s="49" t="s">
        <v>72</v>
      </c>
      <c r="C23" s="50" t="s">
        <v>95</v>
      </c>
      <c r="D23" s="44">
        <v>10250341655</v>
      </c>
      <c r="E23" s="41">
        <v>0</v>
      </c>
      <c r="F23" s="41">
        <v>0</v>
      </c>
      <c r="G23" s="44">
        <f t="shared" ref="G23:G31" si="14">SUM(D23:E23)-F23</f>
        <v>10250341655</v>
      </c>
      <c r="H23" s="44">
        <v>10250341655</v>
      </c>
      <c r="I23" s="44">
        <v>0</v>
      </c>
      <c r="J23" s="44">
        <v>0</v>
      </c>
      <c r="K23" s="44">
        <v>0</v>
      </c>
      <c r="L23" s="44">
        <v>0</v>
      </c>
      <c r="M23" s="41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f>SUM(H23:S23)</f>
        <v>10250341655</v>
      </c>
      <c r="U23" s="44">
        <v>699430967</v>
      </c>
      <c r="V23" s="44">
        <v>688245000</v>
      </c>
      <c r="W23" s="44">
        <v>679307100</v>
      </c>
      <c r="X23" s="44">
        <v>680912497</v>
      </c>
      <c r="Y23" s="44">
        <v>687983200</v>
      </c>
      <c r="Z23" s="41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f t="shared" ref="AG23:AG31" si="15">SUM(U23:AF23)</f>
        <v>3435878764</v>
      </c>
      <c r="AH23" s="44">
        <v>699430967</v>
      </c>
      <c r="AI23" s="44">
        <v>688245000</v>
      </c>
      <c r="AJ23" s="44">
        <v>679307100</v>
      </c>
      <c r="AK23" s="44">
        <v>680912497</v>
      </c>
      <c r="AL23" s="44">
        <v>687363535</v>
      </c>
      <c r="AM23" s="44">
        <f t="shared" ref="AM23:AM31" si="16">SUM(AH23:AL23)</f>
        <v>3435259099</v>
      </c>
      <c r="AN23" s="44">
        <v>699430967</v>
      </c>
      <c r="AO23" s="44">
        <v>688245000</v>
      </c>
      <c r="AP23" s="44">
        <v>679307100</v>
      </c>
      <c r="AQ23" s="44">
        <v>680912497</v>
      </c>
      <c r="AR23" s="44">
        <v>687363535</v>
      </c>
      <c r="AS23" s="41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f t="shared" ref="AZ23:AZ31" si="17">SUM(AN23:AY23)</f>
        <v>3435259099</v>
      </c>
      <c r="BA23" s="25"/>
    </row>
    <row r="24" spans="1:53" ht="21" customHeight="1" x14ac:dyDescent="0.2">
      <c r="A24" s="42" t="s">
        <v>96</v>
      </c>
      <c r="B24" s="49" t="s">
        <v>72</v>
      </c>
      <c r="C24" s="50" t="s">
        <v>97</v>
      </c>
      <c r="D24" s="44">
        <v>6935620779</v>
      </c>
      <c r="E24" s="41">
        <v>0</v>
      </c>
      <c r="F24" s="41">
        <v>0</v>
      </c>
      <c r="G24" s="44">
        <f t="shared" si="14"/>
        <v>6935620779</v>
      </c>
      <c r="H24" s="44">
        <v>6935620779</v>
      </c>
      <c r="I24" s="44">
        <v>0</v>
      </c>
      <c r="J24" s="44">
        <v>0</v>
      </c>
      <c r="K24" s="44">
        <v>0</v>
      </c>
      <c r="L24" s="44">
        <v>0</v>
      </c>
      <c r="M24" s="41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f t="shared" ref="T24:T31" si="18">SUM(H24:S24)</f>
        <v>6935620779</v>
      </c>
      <c r="U24" s="44">
        <v>496156667</v>
      </c>
      <c r="V24" s="44">
        <v>488290900</v>
      </c>
      <c r="W24" s="44">
        <v>481820800</v>
      </c>
      <c r="X24" s="44">
        <v>483041197</v>
      </c>
      <c r="Y24" s="44">
        <v>488055800</v>
      </c>
      <c r="Z24" s="41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f t="shared" si="15"/>
        <v>2437365364</v>
      </c>
      <c r="AH24" s="44">
        <v>496156667</v>
      </c>
      <c r="AI24" s="44">
        <v>488290900</v>
      </c>
      <c r="AJ24" s="44">
        <v>481820800</v>
      </c>
      <c r="AK24" s="44">
        <v>483041197</v>
      </c>
      <c r="AL24" s="44">
        <v>487616871</v>
      </c>
      <c r="AM24" s="44">
        <f t="shared" si="16"/>
        <v>2436926435</v>
      </c>
      <c r="AN24" s="44">
        <v>496156667</v>
      </c>
      <c r="AO24" s="44">
        <v>488290900</v>
      </c>
      <c r="AP24" s="44">
        <v>481820800</v>
      </c>
      <c r="AQ24" s="44">
        <v>483041197</v>
      </c>
      <c r="AR24" s="44">
        <v>487616871</v>
      </c>
      <c r="AS24" s="41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f t="shared" si="17"/>
        <v>2436926435</v>
      </c>
      <c r="BA24" s="25"/>
    </row>
    <row r="25" spans="1:53" ht="21" customHeight="1" x14ac:dyDescent="0.2">
      <c r="A25" s="42" t="s">
        <v>98</v>
      </c>
      <c r="B25" s="49" t="s">
        <v>72</v>
      </c>
      <c r="C25" s="50" t="s">
        <v>99</v>
      </c>
      <c r="D25" s="44">
        <v>7085302759</v>
      </c>
      <c r="E25" s="41">
        <v>0</v>
      </c>
      <c r="F25" s="41">
        <v>0</v>
      </c>
      <c r="G25" s="44">
        <f t="shared" si="14"/>
        <v>7085302759</v>
      </c>
      <c r="H25" s="44">
        <v>7085302759</v>
      </c>
      <c r="I25" s="44">
        <v>0</v>
      </c>
      <c r="J25" s="44">
        <v>0</v>
      </c>
      <c r="K25" s="44">
        <v>0</v>
      </c>
      <c r="L25" s="44">
        <v>0</v>
      </c>
      <c r="M25" s="41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f t="shared" si="18"/>
        <v>7085302759</v>
      </c>
      <c r="U25" s="44">
        <v>0</v>
      </c>
      <c r="V25" s="44">
        <v>719527619</v>
      </c>
      <c r="W25" s="44">
        <v>715813037</v>
      </c>
      <c r="X25" s="44">
        <v>482195135</v>
      </c>
      <c r="Y25" s="44">
        <v>508516144</v>
      </c>
      <c r="Z25" s="41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f t="shared" si="15"/>
        <v>2426051935</v>
      </c>
      <c r="AH25" s="44">
        <v>0</v>
      </c>
      <c r="AI25" s="44">
        <v>719527619</v>
      </c>
      <c r="AJ25" s="44">
        <v>715813037</v>
      </c>
      <c r="AK25" s="44">
        <v>482195135</v>
      </c>
      <c r="AL25" s="44">
        <v>508516144</v>
      </c>
      <c r="AM25" s="44">
        <f t="shared" si="16"/>
        <v>2426051935</v>
      </c>
      <c r="AN25" s="44">
        <v>0</v>
      </c>
      <c r="AO25" s="44">
        <v>719527619</v>
      </c>
      <c r="AP25" s="44">
        <v>715813037</v>
      </c>
      <c r="AQ25" s="44">
        <v>482195135</v>
      </c>
      <c r="AR25" s="44">
        <v>335000000</v>
      </c>
      <c r="AS25" s="41">
        <v>0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f t="shared" si="17"/>
        <v>2252535791</v>
      </c>
      <c r="BA25" s="25"/>
    </row>
    <row r="26" spans="1:53" ht="21" customHeight="1" x14ac:dyDescent="0.2">
      <c r="A26" s="42" t="s">
        <v>100</v>
      </c>
      <c r="B26" s="49" t="s">
        <v>72</v>
      </c>
      <c r="C26" s="50" t="s">
        <v>101</v>
      </c>
      <c r="D26" s="44">
        <v>3541027115</v>
      </c>
      <c r="E26" s="41">
        <v>0</v>
      </c>
      <c r="F26" s="41">
        <v>0</v>
      </c>
      <c r="G26" s="44">
        <f t="shared" si="14"/>
        <v>3541027115</v>
      </c>
      <c r="H26" s="44">
        <v>3541027115</v>
      </c>
      <c r="I26" s="44">
        <v>0</v>
      </c>
      <c r="J26" s="44">
        <v>0</v>
      </c>
      <c r="K26" s="44">
        <v>0</v>
      </c>
      <c r="L26" s="44">
        <v>0</v>
      </c>
      <c r="M26" s="41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f t="shared" si="18"/>
        <v>3541027115</v>
      </c>
      <c r="U26" s="44">
        <v>216048500</v>
      </c>
      <c r="V26" s="44">
        <v>231215600</v>
      </c>
      <c r="W26" s="44">
        <v>244338800</v>
      </c>
      <c r="X26" s="44">
        <v>233306500</v>
      </c>
      <c r="Y26" s="44">
        <v>272303700</v>
      </c>
      <c r="Z26" s="41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F26" s="44">
        <v>0</v>
      </c>
      <c r="AG26" s="44">
        <f t="shared" si="15"/>
        <v>1197213100</v>
      </c>
      <c r="AH26" s="44">
        <v>216048500</v>
      </c>
      <c r="AI26" s="44">
        <v>231215600</v>
      </c>
      <c r="AJ26" s="44">
        <v>244338800</v>
      </c>
      <c r="AK26" s="44">
        <v>233306500</v>
      </c>
      <c r="AL26" s="44">
        <v>272303700</v>
      </c>
      <c r="AM26" s="44">
        <f t="shared" si="16"/>
        <v>1197213100</v>
      </c>
      <c r="AN26" s="44">
        <v>216048500</v>
      </c>
      <c r="AO26" s="44">
        <v>231215600</v>
      </c>
      <c r="AP26" s="44">
        <v>244338800</v>
      </c>
      <c r="AQ26" s="44">
        <v>233306500</v>
      </c>
      <c r="AR26" s="44">
        <v>272303700</v>
      </c>
      <c r="AS26" s="41">
        <v>0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f t="shared" si="17"/>
        <v>1197213100</v>
      </c>
      <c r="BA26" s="25"/>
    </row>
    <row r="27" spans="1:53" ht="21" customHeight="1" x14ac:dyDescent="0.2">
      <c r="A27" s="42" t="s">
        <v>102</v>
      </c>
      <c r="B27" s="49" t="s">
        <v>72</v>
      </c>
      <c r="C27" s="50" t="s">
        <v>103</v>
      </c>
      <c r="D27" s="44">
        <v>412676092</v>
      </c>
      <c r="E27" s="41">
        <v>0</v>
      </c>
      <c r="F27" s="41">
        <v>0</v>
      </c>
      <c r="G27" s="44">
        <f t="shared" si="14"/>
        <v>412676092</v>
      </c>
      <c r="H27" s="44">
        <v>412676092</v>
      </c>
      <c r="I27" s="44">
        <v>0</v>
      </c>
      <c r="J27" s="44">
        <v>0</v>
      </c>
      <c r="K27" s="44">
        <v>0</v>
      </c>
      <c r="L27" s="44">
        <v>0</v>
      </c>
      <c r="M27" s="41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f t="shared" si="18"/>
        <v>412676092</v>
      </c>
      <c r="U27" s="44">
        <v>27436900</v>
      </c>
      <c r="V27" s="44">
        <v>30215000</v>
      </c>
      <c r="W27" s="44">
        <v>30296600</v>
      </c>
      <c r="X27" s="44">
        <v>29736800</v>
      </c>
      <c r="Y27" s="44">
        <v>30042900</v>
      </c>
      <c r="Z27" s="41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f t="shared" si="15"/>
        <v>147728200</v>
      </c>
      <c r="AH27" s="44">
        <v>27436900</v>
      </c>
      <c r="AI27" s="44">
        <v>30215000</v>
      </c>
      <c r="AJ27" s="44">
        <v>30296600</v>
      </c>
      <c r="AK27" s="44">
        <v>29736800</v>
      </c>
      <c r="AL27" s="44">
        <v>30042900</v>
      </c>
      <c r="AM27" s="44">
        <f t="shared" si="16"/>
        <v>147728200</v>
      </c>
      <c r="AN27" s="44">
        <v>27436900</v>
      </c>
      <c r="AO27" s="44">
        <v>30215000</v>
      </c>
      <c r="AP27" s="44">
        <v>30296600</v>
      </c>
      <c r="AQ27" s="44">
        <v>29736800</v>
      </c>
      <c r="AR27" s="44">
        <v>30042900</v>
      </c>
      <c r="AS27" s="41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f t="shared" si="17"/>
        <v>147728200</v>
      </c>
      <c r="BA27" s="25"/>
    </row>
    <row r="28" spans="1:53" ht="21" customHeight="1" x14ac:dyDescent="0.2">
      <c r="A28" s="42" t="s">
        <v>104</v>
      </c>
      <c r="B28" s="49" t="s">
        <v>72</v>
      </c>
      <c r="C28" s="50" t="s">
        <v>105</v>
      </c>
      <c r="D28" s="44">
        <v>2590518044</v>
      </c>
      <c r="E28" s="41">
        <v>0</v>
      </c>
      <c r="F28" s="41">
        <v>0</v>
      </c>
      <c r="G28" s="44">
        <f t="shared" si="14"/>
        <v>2590518044</v>
      </c>
      <c r="H28" s="44">
        <v>2590518044</v>
      </c>
      <c r="I28" s="44">
        <v>0</v>
      </c>
      <c r="J28" s="44">
        <v>0</v>
      </c>
      <c r="K28" s="44">
        <v>0</v>
      </c>
      <c r="L28" s="44">
        <v>0</v>
      </c>
      <c r="M28" s="41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f t="shared" si="18"/>
        <v>2590518044</v>
      </c>
      <c r="U28" s="44">
        <v>162050700</v>
      </c>
      <c r="V28" s="44">
        <v>173424000</v>
      </c>
      <c r="W28" s="44">
        <v>183267500</v>
      </c>
      <c r="X28" s="44">
        <v>174993300</v>
      </c>
      <c r="Y28" s="44">
        <v>204240900</v>
      </c>
      <c r="Z28" s="41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f t="shared" si="15"/>
        <v>897976400</v>
      </c>
      <c r="AH28" s="44">
        <v>162050700</v>
      </c>
      <c r="AI28" s="44">
        <v>173424000</v>
      </c>
      <c r="AJ28" s="44">
        <v>183267500</v>
      </c>
      <c r="AK28" s="44">
        <v>174993300</v>
      </c>
      <c r="AL28" s="44">
        <v>204240900</v>
      </c>
      <c r="AM28" s="44">
        <f t="shared" si="16"/>
        <v>897976400</v>
      </c>
      <c r="AN28" s="44">
        <v>162050700</v>
      </c>
      <c r="AO28" s="44">
        <v>173424000</v>
      </c>
      <c r="AP28" s="44">
        <v>183267500</v>
      </c>
      <c r="AQ28" s="44">
        <v>174993300</v>
      </c>
      <c r="AR28" s="44">
        <v>204240900</v>
      </c>
      <c r="AS28" s="41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f t="shared" si="17"/>
        <v>897976400</v>
      </c>
      <c r="BA28" s="25"/>
    </row>
    <row r="29" spans="1:53" s="15" customFormat="1" ht="21" customHeight="1" x14ac:dyDescent="0.2">
      <c r="A29" s="42" t="s">
        <v>106</v>
      </c>
      <c r="B29" s="49" t="s">
        <v>72</v>
      </c>
      <c r="C29" s="50" t="s">
        <v>107</v>
      </c>
      <c r="D29" s="44">
        <v>439300356</v>
      </c>
      <c r="E29" s="41">
        <v>0</v>
      </c>
      <c r="F29" s="41">
        <v>0</v>
      </c>
      <c r="G29" s="44">
        <f t="shared" si="14"/>
        <v>439300356</v>
      </c>
      <c r="H29" s="44">
        <v>439300356</v>
      </c>
      <c r="I29" s="44">
        <v>0</v>
      </c>
      <c r="J29" s="44">
        <v>0</v>
      </c>
      <c r="K29" s="44">
        <v>0</v>
      </c>
      <c r="L29" s="44">
        <v>0</v>
      </c>
      <c r="M29" s="41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f t="shared" si="18"/>
        <v>439300356</v>
      </c>
      <c r="U29" s="44">
        <v>27060000</v>
      </c>
      <c r="V29" s="44">
        <v>28957100</v>
      </c>
      <c r="W29" s="44">
        <v>30598800</v>
      </c>
      <c r="X29" s="44">
        <v>29218600</v>
      </c>
      <c r="Y29" s="44">
        <v>34092200</v>
      </c>
      <c r="Z29" s="41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f t="shared" si="15"/>
        <v>149926700</v>
      </c>
      <c r="AH29" s="44">
        <v>27060000</v>
      </c>
      <c r="AI29" s="44">
        <v>28957100</v>
      </c>
      <c r="AJ29" s="44">
        <v>30598800</v>
      </c>
      <c r="AK29" s="44">
        <v>29218600</v>
      </c>
      <c r="AL29" s="44">
        <v>34092200</v>
      </c>
      <c r="AM29" s="44">
        <f t="shared" si="16"/>
        <v>149926700</v>
      </c>
      <c r="AN29" s="44">
        <v>27060000</v>
      </c>
      <c r="AO29" s="44">
        <v>28957100</v>
      </c>
      <c r="AP29" s="44">
        <v>30598800</v>
      </c>
      <c r="AQ29" s="44">
        <v>29218600</v>
      </c>
      <c r="AR29" s="44">
        <v>34092200</v>
      </c>
      <c r="AS29" s="41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f t="shared" si="17"/>
        <v>149926700</v>
      </c>
      <c r="BA29" s="25"/>
    </row>
    <row r="30" spans="1:53" ht="21" customHeight="1" x14ac:dyDescent="0.2">
      <c r="A30" s="42" t="s">
        <v>108</v>
      </c>
      <c r="B30" s="49" t="s">
        <v>72</v>
      </c>
      <c r="C30" s="50" t="s">
        <v>109</v>
      </c>
      <c r="D30" s="44">
        <v>439300356</v>
      </c>
      <c r="E30" s="41">
        <v>0</v>
      </c>
      <c r="F30" s="41">
        <v>0</v>
      </c>
      <c r="G30" s="44">
        <f t="shared" si="14"/>
        <v>439300356</v>
      </c>
      <c r="H30" s="44">
        <v>439300356</v>
      </c>
      <c r="I30" s="44">
        <v>0</v>
      </c>
      <c r="J30" s="44">
        <v>0</v>
      </c>
      <c r="K30" s="44">
        <v>0</v>
      </c>
      <c r="L30" s="44">
        <v>0</v>
      </c>
      <c r="M30" s="41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f t="shared" si="18"/>
        <v>439300356</v>
      </c>
      <c r="U30" s="44">
        <v>27060000</v>
      </c>
      <c r="V30" s="44">
        <v>28957100</v>
      </c>
      <c r="W30" s="44">
        <v>30598800</v>
      </c>
      <c r="X30" s="44">
        <v>29218600</v>
      </c>
      <c r="Y30" s="44">
        <v>34092200</v>
      </c>
      <c r="Z30" s="41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f t="shared" si="15"/>
        <v>149926700</v>
      </c>
      <c r="AH30" s="44">
        <v>27060000</v>
      </c>
      <c r="AI30" s="44">
        <v>28957100</v>
      </c>
      <c r="AJ30" s="44">
        <v>30598800</v>
      </c>
      <c r="AK30" s="44">
        <v>29218600</v>
      </c>
      <c r="AL30" s="44">
        <v>34092200</v>
      </c>
      <c r="AM30" s="44">
        <f t="shared" si="16"/>
        <v>149926700</v>
      </c>
      <c r="AN30" s="44">
        <v>27060000</v>
      </c>
      <c r="AO30" s="44">
        <v>28957100</v>
      </c>
      <c r="AP30" s="44">
        <v>30598800</v>
      </c>
      <c r="AQ30" s="44">
        <v>29218600</v>
      </c>
      <c r="AR30" s="44">
        <v>34092200</v>
      </c>
      <c r="AS30" s="41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f t="shared" si="17"/>
        <v>149926700</v>
      </c>
      <c r="BA30" s="25"/>
    </row>
    <row r="31" spans="1:53" ht="21" customHeight="1" x14ac:dyDescent="0.2">
      <c r="A31" s="42" t="s">
        <v>110</v>
      </c>
      <c r="B31" s="49" t="s">
        <v>72</v>
      </c>
      <c r="C31" s="50" t="s">
        <v>111</v>
      </c>
      <c r="D31" s="44">
        <v>891912844</v>
      </c>
      <c r="E31" s="41">
        <v>0</v>
      </c>
      <c r="F31" s="41">
        <v>0</v>
      </c>
      <c r="G31" s="44">
        <f t="shared" si="14"/>
        <v>891912844</v>
      </c>
      <c r="H31" s="44">
        <v>891912844</v>
      </c>
      <c r="I31" s="44">
        <v>0</v>
      </c>
      <c r="J31" s="44">
        <v>0</v>
      </c>
      <c r="K31" s="44">
        <v>0</v>
      </c>
      <c r="L31" s="44">
        <v>0</v>
      </c>
      <c r="M31" s="41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f t="shared" si="18"/>
        <v>891912844</v>
      </c>
      <c r="U31" s="51">
        <v>54047700</v>
      </c>
      <c r="V31" s="44">
        <v>57838700</v>
      </c>
      <c r="W31" s="44">
        <v>61119200</v>
      </c>
      <c r="X31" s="44">
        <v>58361100</v>
      </c>
      <c r="Y31" s="44">
        <v>68111600</v>
      </c>
      <c r="Z31" s="41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f t="shared" si="15"/>
        <v>299478300</v>
      </c>
      <c r="AH31" s="44">
        <v>54047700</v>
      </c>
      <c r="AI31" s="44">
        <v>57838700</v>
      </c>
      <c r="AJ31" s="44">
        <v>61119200</v>
      </c>
      <c r="AK31" s="44">
        <v>58361100</v>
      </c>
      <c r="AL31" s="44">
        <v>68111600</v>
      </c>
      <c r="AM31" s="44">
        <f t="shared" si="16"/>
        <v>299478300</v>
      </c>
      <c r="AN31" s="44">
        <v>54047700</v>
      </c>
      <c r="AO31" s="44">
        <v>57838700</v>
      </c>
      <c r="AP31" s="44">
        <v>61119200</v>
      </c>
      <c r="AQ31" s="44">
        <v>58361100</v>
      </c>
      <c r="AR31" s="44">
        <v>68111600</v>
      </c>
      <c r="AS31" s="41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f t="shared" si="17"/>
        <v>299478300</v>
      </c>
      <c r="BA31" s="25"/>
    </row>
    <row r="32" spans="1:53" s="33" customFormat="1" ht="21" customHeight="1" x14ac:dyDescent="0.2">
      <c r="A32" s="52" t="s">
        <v>112</v>
      </c>
      <c r="B32" s="53"/>
      <c r="C32" s="52" t="s">
        <v>113</v>
      </c>
      <c r="D32" s="54">
        <f>SUM(D33,D37,D38,D39,D40,D41)</f>
        <v>10956000000</v>
      </c>
      <c r="E32" s="55">
        <f>SUM(E33,E37:E41)</f>
        <v>0</v>
      </c>
      <c r="F32" s="52">
        <f t="shared" ref="F32:AZ32" si="19">SUM(F33,F37:F41)</f>
        <v>0</v>
      </c>
      <c r="G32" s="52">
        <f>SUM(G33,G37+G38+G39+G40+G41)</f>
        <v>10956000000</v>
      </c>
      <c r="H32" s="54">
        <f>SUM(H33,H37,H38,H39,H40,H41)</f>
        <v>10956000000</v>
      </c>
      <c r="I32" s="52">
        <f t="shared" si="19"/>
        <v>0</v>
      </c>
      <c r="J32" s="52">
        <f>SUM(J33,J37:J41)</f>
        <v>0</v>
      </c>
      <c r="K32" s="54">
        <f t="shared" si="19"/>
        <v>0</v>
      </c>
      <c r="L32" s="52">
        <f t="shared" si="19"/>
        <v>0</v>
      </c>
      <c r="M32" s="52">
        <f t="shared" si="19"/>
        <v>0</v>
      </c>
      <c r="N32" s="52">
        <f t="shared" si="19"/>
        <v>0</v>
      </c>
      <c r="O32" s="52">
        <f t="shared" si="19"/>
        <v>0</v>
      </c>
      <c r="P32" s="52">
        <f t="shared" si="19"/>
        <v>0</v>
      </c>
      <c r="Q32" s="52">
        <f t="shared" si="19"/>
        <v>0</v>
      </c>
      <c r="R32" s="52">
        <f t="shared" si="19"/>
        <v>0</v>
      </c>
      <c r="S32" s="56">
        <f t="shared" si="19"/>
        <v>0</v>
      </c>
      <c r="T32" s="52">
        <f t="shared" si="19"/>
        <v>10956000000</v>
      </c>
      <c r="U32" s="56">
        <f t="shared" si="19"/>
        <v>373855958</v>
      </c>
      <c r="V32" s="52">
        <f t="shared" si="19"/>
        <v>344695986</v>
      </c>
      <c r="W32" s="54">
        <f t="shared" si="19"/>
        <v>561482602</v>
      </c>
      <c r="X32" s="52">
        <f t="shared" si="19"/>
        <v>432147383</v>
      </c>
      <c r="Y32" s="52">
        <f t="shared" si="19"/>
        <v>1059949864</v>
      </c>
      <c r="Z32" s="52">
        <f t="shared" si="19"/>
        <v>0</v>
      </c>
      <c r="AA32" s="52">
        <f t="shared" si="19"/>
        <v>0</v>
      </c>
      <c r="AB32" s="52">
        <f t="shared" si="19"/>
        <v>0</v>
      </c>
      <c r="AC32" s="52">
        <f t="shared" si="19"/>
        <v>0</v>
      </c>
      <c r="AD32" s="52">
        <f t="shared" si="19"/>
        <v>0</v>
      </c>
      <c r="AE32" s="52">
        <f t="shared" si="19"/>
        <v>0</v>
      </c>
      <c r="AF32" s="52">
        <f t="shared" si="19"/>
        <v>0</v>
      </c>
      <c r="AG32" s="52">
        <f t="shared" si="19"/>
        <v>2772131793</v>
      </c>
      <c r="AH32" s="56">
        <f t="shared" si="19"/>
        <v>373683160</v>
      </c>
      <c r="AI32" s="52">
        <f t="shared" si="19"/>
        <v>344583875</v>
      </c>
      <c r="AJ32" s="52">
        <f t="shared" si="19"/>
        <v>561482602</v>
      </c>
      <c r="AK32" s="54">
        <f t="shared" si="19"/>
        <v>431862265</v>
      </c>
      <c r="AL32" s="52">
        <f t="shared" si="19"/>
        <v>1058890853</v>
      </c>
      <c r="AM32" s="52">
        <f t="shared" si="19"/>
        <v>2770502755</v>
      </c>
      <c r="AN32" s="56">
        <f t="shared" si="19"/>
        <v>373683160</v>
      </c>
      <c r="AO32" s="52">
        <f t="shared" si="19"/>
        <v>344583875</v>
      </c>
      <c r="AP32" s="52">
        <f t="shared" si="19"/>
        <v>561482602</v>
      </c>
      <c r="AQ32" s="54">
        <f t="shared" si="19"/>
        <v>431862265</v>
      </c>
      <c r="AR32" s="52">
        <f>SUM(AR33,AR37:AR41)</f>
        <v>1058890853</v>
      </c>
      <c r="AS32" s="52">
        <f t="shared" si="19"/>
        <v>0</v>
      </c>
      <c r="AT32" s="52">
        <f t="shared" si="19"/>
        <v>0</v>
      </c>
      <c r="AU32" s="52">
        <f t="shared" si="19"/>
        <v>0</v>
      </c>
      <c r="AV32" s="52">
        <f t="shared" si="19"/>
        <v>0</v>
      </c>
      <c r="AW32" s="52">
        <f t="shared" si="19"/>
        <v>0</v>
      </c>
      <c r="AX32" s="52">
        <f t="shared" si="19"/>
        <v>0</v>
      </c>
      <c r="AY32" s="52">
        <f t="shared" si="19"/>
        <v>0</v>
      </c>
      <c r="AZ32" s="52">
        <f t="shared" si="19"/>
        <v>2770502755</v>
      </c>
      <c r="BA32" s="25"/>
    </row>
    <row r="33" spans="1:53" s="15" customFormat="1" ht="21" customHeight="1" x14ac:dyDescent="0.2">
      <c r="A33" s="34" t="s">
        <v>114</v>
      </c>
      <c r="B33" s="35"/>
      <c r="C33" s="36" t="s">
        <v>115</v>
      </c>
      <c r="D33" s="57">
        <f>SUM(D34:D36)</f>
        <v>6565117753</v>
      </c>
      <c r="E33" s="58">
        <f>SUM(E34:E36)</f>
        <v>0</v>
      </c>
      <c r="F33" s="59">
        <f>SUM(F34:F36)</f>
        <v>0</v>
      </c>
      <c r="G33" s="37">
        <f>SUM(G34:G36)</f>
        <v>6565117753</v>
      </c>
      <c r="H33" s="37">
        <f>SUM(H34:H36)</f>
        <v>6565117753</v>
      </c>
      <c r="I33" s="57">
        <f t="shared" ref="I33:S33" si="20">SUM(I34:I36)</f>
        <v>0</v>
      </c>
      <c r="J33" s="57">
        <f t="shared" si="20"/>
        <v>0</v>
      </c>
      <c r="K33" s="60">
        <f t="shared" si="20"/>
        <v>0</v>
      </c>
      <c r="L33" s="61">
        <f t="shared" si="20"/>
        <v>0</v>
      </c>
      <c r="M33" s="61">
        <f>SUM(M34:M36)</f>
        <v>0</v>
      </c>
      <c r="N33" s="61">
        <f t="shared" si="20"/>
        <v>0</v>
      </c>
      <c r="O33" s="61">
        <f t="shared" si="20"/>
        <v>0</v>
      </c>
      <c r="P33" s="61">
        <f t="shared" si="20"/>
        <v>0</v>
      </c>
      <c r="Q33" s="61">
        <f t="shared" si="20"/>
        <v>0</v>
      </c>
      <c r="R33" s="61">
        <f t="shared" si="20"/>
        <v>0</v>
      </c>
      <c r="S33" s="62">
        <f t="shared" si="20"/>
        <v>0</v>
      </c>
      <c r="T33" s="63">
        <f>SUM(T34:T36)</f>
        <v>6565117753</v>
      </c>
      <c r="U33" s="62">
        <f>SUM(U34:U36)</f>
        <v>174621717</v>
      </c>
      <c r="V33" s="37">
        <f t="shared" ref="V33:AF33" si="21">SUM(V34:V36)</f>
        <v>125022509</v>
      </c>
      <c r="W33" s="37">
        <f t="shared" si="21"/>
        <v>339597266</v>
      </c>
      <c r="X33" s="60">
        <f>SUM(X34:X36)</f>
        <v>211077070</v>
      </c>
      <c r="Y33" s="61">
        <f t="shared" si="21"/>
        <v>800605112</v>
      </c>
      <c r="Z33" s="61">
        <f>SUM(Z34:Z36)</f>
        <v>0</v>
      </c>
      <c r="AA33" s="61">
        <f t="shared" si="21"/>
        <v>0</v>
      </c>
      <c r="AB33" s="61">
        <f t="shared" si="21"/>
        <v>0</v>
      </c>
      <c r="AC33" s="61">
        <f t="shared" si="21"/>
        <v>0</v>
      </c>
      <c r="AD33" s="61">
        <f t="shared" si="21"/>
        <v>0</v>
      </c>
      <c r="AE33" s="61">
        <f t="shared" si="21"/>
        <v>0</v>
      </c>
      <c r="AF33" s="62">
        <f t="shared" si="21"/>
        <v>0</v>
      </c>
      <c r="AG33" s="63">
        <f>SUM(AG34:AG36)</f>
        <v>1650923674</v>
      </c>
      <c r="AH33" s="62">
        <f>SUM(AH34:AH36)</f>
        <v>174621717</v>
      </c>
      <c r="AI33" s="37">
        <f t="shared" ref="AI33:AL33" si="22">SUM(AI34:AI36)</f>
        <v>125022509</v>
      </c>
      <c r="AJ33" s="37">
        <f t="shared" si="22"/>
        <v>339597266</v>
      </c>
      <c r="AK33" s="60">
        <f t="shared" si="22"/>
        <v>211077070</v>
      </c>
      <c r="AL33" s="61">
        <f t="shared" si="22"/>
        <v>800605112</v>
      </c>
      <c r="AM33" s="61">
        <f>SUM(AM34:AM36)</f>
        <v>1650923674</v>
      </c>
      <c r="AN33" s="62">
        <f>SUM(AN34:AN36)</f>
        <v>174621717</v>
      </c>
      <c r="AO33" s="37">
        <f t="shared" ref="AO33:AY33" si="23">SUM(AO34:AO36)</f>
        <v>125022509</v>
      </c>
      <c r="AP33" s="37">
        <f t="shared" si="23"/>
        <v>339597266</v>
      </c>
      <c r="AQ33" s="60">
        <f t="shared" si="23"/>
        <v>211077070</v>
      </c>
      <c r="AR33" s="61">
        <f t="shared" si="23"/>
        <v>800605112</v>
      </c>
      <c r="AS33" s="61">
        <f>SUM(AS34:AS36)</f>
        <v>0</v>
      </c>
      <c r="AT33" s="61">
        <f t="shared" si="23"/>
        <v>0</v>
      </c>
      <c r="AU33" s="61">
        <f t="shared" si="23"/>
        <v>0</v>
      </c>
      <c r="AV33" s="61">
        <f t="shared" si="23"/>
        <v>0</v>
      </c>
      <c r="AW33" s="61">
        <f t="shared" si="23"/>
        <v>0</v>
      </c>
      <c r="AX33" s="61">
        <f t="shared" si="23"/>
        <v>0</v>
      </c>
      <c r="AY33" s="61">
        <f t="shared" si="23"/>
        <v>0</v>
      </c>
      <c r="AZ33" s="64">
        <f>SUM(AZ34:AZ36)</f>
        <v>1650923674</v>
      </c>
      <c r="BA33" s="65"/>
    </row>
    <row r="34" spans="1:53" ht="21" customHeight="1" x14ac:dyDescent="0.2">
      <c r="A34" s="66" t="s">
        <v>116</v>
      </c>
      <c r="B34" s="39" t="s">
        <v>72</v>
      </c>
      <c r="C34" s="40" t="s">
        <v>117</v>
      </c>
      <c r="D34" s="67">
        <v>4102061529</v>
      </c>
      <c r="E34" s="68">
        <v>0</v>
      </c>
      <c r="F34" s="69">
        <v>0</v>
      </c>
      <c r="G34" s="41">
        <f t="shared" ref="G34:G41" si="24">SUM(D34:E34)-F34</f>
        <v>4102061529</v>
      </c>
      <c r="H34" s="41">
        <v>4102061529</v>
      </c>
      <c r="I34" s="67">
        <v>0</v>
      </c>
      <c r="J34" s="67">
        <v>0</v>
      </c>
      <c r="K34" s="70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2">
        <v>0</v>
      </c>
      <c r="T34" s="73">
        <f t="shared" ref="T34:T41" si="25">SUM(H34:S34)</f>
        <v>4102061529</v>
      </c>
      <c r="U34" s="72">
        <v>106257188</v>
      </c>
      <c r="V34" s="41">
        <v>89305472</v>
      </c>
      <c r="W34" s="41">
        <v>256488245</v>
      </c>
      <c r="X34" s="70">
        <v>173980072</v>
      </c>
      <c r="Y34" s="71">
        <v>709927014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2">
        <v>0</v>
      </c>
      <c r="AG34" s="73">
        <f t="shared" ref="AG34:AG41" si="26">SUM(U34:AF34)</f>
        <v>1335957991</v>
      </c>
      <c r="AH34" s="72">
        <v>106257188</v>
      </c>
      <c r="AI34" s="41">
        <v>89305472</v>
      </c>
      <c r="AJ34" s="41">
        <v>256488245</v>
      </c>
      <c r="AK34" s="70">
        <v>173980072</v>
      </c>
      <c r="AL34" s="71">
        <v>709927014</v>
      </c>
      <c r="AM34" s="71">
        <f t="shared" ref="AM34:AM41" si="27">SUM(AH34:AL34)</f>
        <v>1335957991</v>
      </c>
      <c r="AN34" s="72">
        <v>106257188</v>
      </c>
      <c r="AO34" s="41">
        <v>89305472</v>
      </c>
      <c r="AP34" s="41">
        <v>256488245</v>
      </c>
      <c r="AQ34" s="70">
        <v>173980072</v>
      </c>
      <c r="AR34" s="71">
        <v>709927014</v>
      </c>
      <c r="AS34" s="71">
        <v>0</v>
      </c>
      <c r="AT34" s="71">
        <v>0</v>
      </c>
      <c r="AU34" s="71">
        <v>0</v>
      </c>
      <c r="AV34" s="71">
        <v>0</v>
      </c>
      <c r="AW34" s="71">
        <v>0</v>
      </c>
      <c r="AX34" s="71">
        <v>0</v>
      </c>
      <c r="AY34" s="71">
        <v>0</v>
      </c>
      <c r="AZ34" s="74">
        <f t="shared" ref="AZ34:AZ41" si="28">SUM(AN34:AY34)</f>
        <v>1335957991</v>
      </c>
      <c r="BA34" s="25"/>
    </row>
    <row r="35" spans="1:53" ht="21" customHeight="1" x14ac:dyDescent="0.2">
      <c r="A35" s="75" t="s">
        <v>118</v>
      </c>
      <c r="B35" s="49" t="s">
        <v>72</v>
      </c>
      <c r="C35" s="43" t="s">
        <v>119</v>
      </c>
      <c r="D35" s="76">
        <v>1937068000</v>
      </c>
      <c r="E35" s="68">
        <v>0</v>
      </c>
      <c r="F35" s="69">
        <v>0</v>
      </c>
      <c r="G35" s="44">
        <f t="shared" si="24"/>
        <v>1937068000</v>
      </c>
      <c r="H35" s="44">
        <v>1937068000</v>
      </c>
      <c r="I35" s="76">
        <v>0</v>
      </c>
      <c r="J35" s="76">
        <v>0</v>
      </c>
      <c r="K35" s="77">
        <v>0</v>
      </c>
      <c r="L35" s="71">
        <v>0</v>
      </c>
      <c r="M35" s="71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9">
        <v>0</v>
      </c>
      <c r="T35" s="80">
        <f t="shared" si="25"/>
        <v>1937068000</v>
      </c>
      <c r="U35" s="79">
        <v>53925683</v>
      </c>
      <c r="V35" s="44">
        <v>25544646</v>
      </c>
      <c r="W35" s="44">
        <v>58979765</v>
      </c>
      <c r="X35" s="70">
        <v>20254309</v>
      </c>
      <c r="Y35" s="78">
        <v>30064339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9">
        <v>0</v>
      </c>
      <c r="AG35" s="80">
        <f t="shared" si="26"/>
        <v>188768742</v>
      </c>
      <c r="AH35" s="79">
        <v>53925683</v>
      </c>
      <c r="AI35" s="44">
        <v>25544646</v>
      </c>
      <c r="AJ35" s="44">
        <v>58979765</v>
      </c>
      <c r="AK35" s="77">
        <v>20254309</v>
      </c>
      <c r="AL35" s="71">
        <v>30064339</v>
      </c>
      <c r="AM35" s="78">
        <f t="shared" si="27"/>
        <v>188768742</v>
      </c>
      <c r="AN35" s="79">
        <v>53925683</v>
      </c>
      <c r="AO35" s="44">
        <v>25544646</v>
      </c>
      <c r="AP35" s="44">
        <v>58979765</v>
      </c>
      <c r="AQ35" s="77">
        <v>20254309</v>
      </c>
      <c r="AR35" s="78">
        <v>30064339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81">
        <f t="shared" si="28"/>
        <v>188768742</v>
      </c>
      <c r="BA35" s="25"/>
    </row>
    <row r="36" spans="1:53" s="33" customFormat="1" ht="21" customHeight="1" x14ac:dyDescent="0.2">
      <c r="A36" s="82" t="s">
        <v>120</v>
      </c>
      <c r="B36" s="83" t="s">
        <v>72</v>
      </c>
      <c r="C36" s="84" t="s">
        <v>121</v>
      </c>
      <c r="D36" s="85">
        <v>525988224</v>
      </c>
      <c r="E36" s="68">
        <v>0</v>
      </c>
      <c r="F36" s="69">
        <v>0</v>
      </c>
      <c r="G36" s="86">
        <f t="shared" si="24"/>
        <v>525988224</v>
      </c>
      <c r="H36" s="86">
        <v>525988224</v>
      </c>
      <c r="I36" s="85">
        <v>0</v>
      </c>
      <c r="J36" s="85">
        <v>0</v>
      </c>
      <c r="K36" s="87">
        <v>0</v>
      </c>
      <c r="L36" s="88">
        <v>0</v>
      </c>
      <c r="M36" s="71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90">
        <v>0</v>
      </c>
      <c r="T36" s="91">
        <f t="shared" si="25"/>
        <v>525988224</v>
      </c>
      <c r="U36" s="90">
        <v>14438846</v>
      </c>
      <c r="V36" s="86">
        <v>10172391</v>
      </c>
      <c r="W36" s="86">
        <v>24129256</v>
      </c>
      <c r="X36" s="92">
        <v>16842689</v>
      </c>
      <c r="Y36" s="89">
        <v>60613759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90">
        <v>0</v>
      </c>
      <c r="AG36" s="91">
        <f t="shared" si="26"/>
        <v>126196941</v>
      </c>
      <c r="AH36" s="90">
        <v>14438846</v>
      </c>
      <c r="AI36" s="86">
        <v>10172391</v>
      </c>
      <c r="AJ36" s="86">
        <v>24129256</v>
      </c>
      <c r="AK36" s="87">
        <v>16842689</v>
      </c>
      <c r="AL36" s="71">
        <v>60613759</v>
      </c>
      <c r="AM36" s="89">
        <f t="shared" si="27"/>
        <v>126196941</v>
      </c>
      <c r="AN36" s="90">
        <v>14438846</v>
      </c>
      <c r="AO36" s="86">
        <v>10172391</v>
      </c>
      <c r="AP36" s="86">
        <v>24129256</v>
      </c>
      <c r="AQ36" s="87">
        <v>16842689</v>
      </c>
      <c r="AR36" s="89">
        <v>60613759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93">
        <f t="shared" si="28"/>
        <v>126196941</v>
      </c>
      <c r="BA36" s="25"/>
    </row>
    <row r="37" spans="1:53" s="15" customFormat="1" ht="21" customHeight="1" x14ac:dyDescent="0.2">
      <c r="A37" s="34" t="s">
        <v>122</v>
      </c>
      <c r="B37" s="35" t="s">
        <v>72</v>
      </c>
      <c r="C37" s="36" t="s">
        <v>123</v>
      </c>
      <c r="D37" s="37">
        <v>1724080105</v>
      </c>
      <c r="E37" s="68">
        <v>0</v>
      </c>
      <c r="F37" s="69">
        <v>0</v>
      </c>
      <c r="G37" s="37">
        <f t="shared" si="24"/>
        <v>1724080105</v>
      </c>
      <c r="H37" s="37">
        <v>1724080105</v>
      </c>
      <c r="I37" s="57">
        <v>0</v>
      </c>
      <c r="J37" s="57">
        <v>0</v>
      </c>
      <c r="K37" s="57">
        <v>0</v>
      </c>
      <c r="L37" s="37">
        <v>0</v>
      </c>
      <c r="M37" s="71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f t="shared" si="25"/>
        <v>1724080105</v>
      </c>
      <c r="U37" s="37">
        <v>85229101</v>
      </c>
      <c r="V37" s="37">
        <v>100197331</v>
      </c>
      <c r="W37" s="37">
        <v>96830611</v>
      </c>
      <c r="X37" s="37">
        <v>92590470</v>
      </c>
      <c r="Y37" s="37">
        <v>106707501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f t="shared" si="26"/>
        <v>481555014</v>
      </c>
      <c r="AH37" s="37">
        <v>85229101</v>
      </c>
      <c r="AI37" s="37">
        <v>100197331</v>
      </c>
      <c r="AJ37" s="37">
        <v>96830611</v>
      </c>
      <c r="AK37" s="37">
        <v>92590470</v>
      </c>
      <c r="AL37" s="37">
        <v>106707501</v>
      </c>
      <c r="AM37" s="37">
        <f t="shared" si="27"/>
        <v>481555014</v>
      </c>
      <c r="AN37" s="37">
        <v>85229101</v>
      </c>
      <c r="AO37" s="37">
        <v>100197331</v>
      </c>
      <c r="AP37" s="37">
        <v>96830611</v>
      </c>
      <c r="AQ37" s="37">
        <v>92590470</v>
      </c>
      <c r="AR37" s="37">
        <v>106707501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f t="shared" si="28"/>
        <v>481555014</v>
      </c>
      <c r="BA37" s="65"/>
    </row>
    <row r="38" spans="1:53" s="15" customFormat="1" ht="21" customHeight="1" x14ac:dyDescent="0.2">
      <c r="A38" s="34" t="s">
        <v>124</v>
      </c>
      <c r="B38" s="35" t="s">
        <v>72</v>
      </c>
      <c r="C38" s="36" t="s">
        <v>125</v>
      </c>
      <c r="D38" s="37">
        <v>13312132</v>
      </c>
      <c r="E38" s="68">
        <v>0</v>
      </c>
      <c r="F38" s="69">
        <v>0</v>
      </c>
      <c r="G38" s="37">
        <f t="shared" si="24"/>
        <v>13312132</v>
      </c>
      <c r="H38" s="37">
        <v>13312132</v>
      </c>
      <c r="I38" s="57">
        <v>0</v>
      </c>
      <c r="J38" s="57">
        <v>0</v>
      </c>
      <c r="K38" s="57">
        <v>0</v>
      </c>
      <c r="L38" s="37">
        <v>0</v>
      </c>
      <c r="M38" s="71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f t="shared" si="25"/>
        <v>13312132</v>
      </c>
      <c r="U38" s="37">
        <v>381815</v>
      </c>
      <c r="V38" s="37">
        <v>381815</v>
      </c>
      <c r="W38" s="37">
        <v>381815</v>
      </c>
      <c r="X38" s="37">
        <v>381815</v>
      </c>
      <c r="Y38" s="37">
        <v>381815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f t="shared" si="26"/>
        <v>1909075</v>
      </c>
      <c r="AH38" s="37">
        <v>381815</v>
      </c>
      <c r="AI38" s="37">
        <v>381815</v>
      </c>
      <c r="AJ38" s="37">
        <v>381815</v>
      </c>
      <c r="AK38" s="37">
        <v>381815</v>
      </c>
      <c r="AL38" s="37">
        <v>381815</v>
      </c>
      <c r="AM38" s="37">
        <f t="shared" si="27"/>
        <v>1909075</v>
      </c>
      <c r="AN38" s="37">
        <v>381815</v>
      </c>
      <c r="AO38" s="37">
        <v>381815</v>
      </c>
      <c r="AP38" s="37">
        <v>381815</v>
      </c>
      <c r="AQ38" s="37">
        <v>381815</v>
      </c>
      <c r="AR38" s="37">
        <v>381815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f t="shared" si="28"/>
        <v>1909075</v>
      </c>
      <c r="BA38" s="65"/>
    </row>
    <row r="39" spans="1:53" s="15" customFormat="1" ht="21" customHeight="1" x14ac:dyDescent="0.2">
      <c r="A39" s="94" t="s">
        <v>126</v>
      </c>
      <c r="B39" s="95" t="s">
        <v>72</v>
      </c>
      <c r="C39" s="96" t="s">
        <v>127</v>
      </c>
      <c r="D39" s="97">
        <v>31000000</v>
      </c>
      <c r="E39" s="68">
        <v>0</v>
      </c>
      <c r="F39" s="69">
        <v>0</v>
      </c>
      <c r="G39" s="98">
        <f t="shared" si="24"/>
        <v>31000000</v>
      </c>
      <c r="H39" s="98">
        <v>31000000</v>
      </c>
      <c r="I39" s="57">
        <v>0</v>
      </c>
      <c r="J39" s="97">
        <v>0</v>
      </c>
      <c r="K39" s="99">
        <v>0</v>
      </c>
      <c r="L39" s="100">
        <v>0</v>
      </c>
      <c r="M39" s="7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2">
        <v>0</v>
      </c>
      <c r="T39" s="103">
        <f t="shared" si="25"/>
        <v>31000000</v>
      </c>
      <c r="U39" s="102">
        <v>0</v>
      </c>
      <c r="V39" s="98">
        <v>0</v>
      </c>
      <c r="W39" s="98">
        <v>0</v>
      </c>
      <c r="X39" s="104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2">
        <v>0</v>
      </c>
      <c r="AG39" s="103">
        <f t="shared" si="26"/>
        <v>0</v>
      </c>
      <c r="AH39" s="102">
        <v>0</v>
      </c>
      <c r="AI39" s="98">
        <v>0</v>
      </c>
      <c r="AJ39" s="98">
        <v>0</v>
      </c>
      <c r="AK39" s="99">
        <v>0</v>
      </c>
      <c r="AL39" s="101">
        <v>0</v>
      </c>
      <c r="AM39" s="101">
        <f t="shared" si="27"/>
        <v>0</v>
      </c>
      <c r="AN39" s="102">
        <v>0</v>
      </c>
      <c r="AO39" s="98">
        <v>0</v>
      </c>
      <c r="AP39" s="98">
        <v>0</v>
      </c>
      <c r="AQ39" s="99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5">
        <f t="shared" si="28"/>
        <v>0</v>
      </c>
      <c r="BA39" s="65"/>
    </row>
    <row r="40" spans="1:53" s="15" customFormat="1" ht="21" customHeight="1" x14ac:dyDescent="0.2">
      <c r="A40" s="34" t="s">
        <v>128</v>
      </c>
      <c r="B40" s="35" t="s">
        <v>72</v>
      </c>
      <c r="C40" s="36" t="s">
        <v>129</v>
      </c>
      <c r="D40" s="57">
        <v>1810449958</v>
      </c>
      <c r="E40" s="68">
        <v>0</v>
      </c>
      <c r="F40" s="69">
        <v>0</v>
      </c>
      <c r="G40" s="37">
        <f t="shared" si="24"/>
        <v>1810449958</v>
      </c>
      <c r="H40" s="37">
        <v>1810449958</v>
      </c>
      <c r="I40" s="57">
        <v>0</v>
      </c>
      <c r="J40" s="57">
        <v>0</v>
      </c>
      <c r="K40" s="60">
        <v>0</v>
      </c>
      <c r="L40" s="100">
        <v>0</v>
      </c>
      <c r="M40" s="7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2">
        <v>0</v>
      </c>
      <c r="T40" s="63">
        <f t="shared" si="25"/>
        <v>1810449958</v>
      </c>
      <c r="U40" s="62">
        <v>113623325</v>
      </c>
      <c r="V40" s="37">
        <v>119094331</v>
      </c>
      <c r="W40" s="37">
        <v>124672910</v>
      </c>
      <c r="X40" s="104">
        <v>128098028</v>
      </c>
      <c r="Y40" s="61">
        <v>130257819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2">
        <v>0</v>
      </c>
      <c r="AG40" s="63">
        <f t="shared" si="26"/>
        <v>615746413</v>
      </c>
      <c r="AH40" s="62">
        <v>113450527</v>
      </c>
      <c r="AI40" s="37">
        <v>118982220</v>
      </c>
      <c r="AJ40" s="37">
        <v>124672910</v>
      </c>
      <c r="AK40" s="60">
        <v>127812910</v>
      </c>
      <c r="AL40" s="61">
        <v>129198808</v>
      </c>
      <c r="AM40" s="61">
        <f t="shared" si="27"/>
        <v>614117375</v>
      </c>
      <c r="AN40" s="62">
        <v>113450527</v>
      </c>
      <c r="AO40" s="37">
        <v>118982220</v>
      </c>
      <c r="AP40" s="37">
        <v>124672910</v>
      </c>
      <c r="AQ40" s="60">
        <v>127812910</v>
      </c>
      <c r="AR40" s="61">
        <v>129198808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v>0</v>
      </c>
      <c r="AZ40" s="64">
        <f t="shared" si="28"/>
        <v>614117375</v>
      </c>
      <c r="BA40" s="65"/>
    </row>
    <row r="41" spans="1:53" s="15" customFormat="1" ht="21" customHeight="1" x14ac:dyDescent="0.2">
      <c r="A41" s="106" t="s">
        <v>130</v>
      </c>
      <c r="B41" s="107" t="s">
        <v>72</v>
      </c>
      <c r="C41" s="36" t="s">
        <v>131</v>
      </c>
      <c r="D41" s="37">
        <v>812040052</v>
      </c>
      <c r="E41" s="68">
        <v>0</v>
      </c>
      <c r="F41" s="69">
        <v>0</v>
      </c>
      <c r="G41" s="98">
        <f t="shared" si="24"/>
        <v>812040052</v>
      </c>
      <c r="H41" s="98">
        <v>812040052</v>
      </c>
      <c r="I41" s="97">
        <v>0</v>
      </c>
      <c r="J41" s="57">
        <v>0</v>
      </c>
      <c r="K41" s="108">
        <v>0</v>
      </c>
      <c r="L41" s="100">
        <v>0</v>
      </c>
      <c r="M41" s="71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10">
        <v>0</v>
      </c>
      <c r="T41" s="63">
        <f t="shared" si="25"/>
        <v>812040052</v>
      </c>
      <c r="U41" s="110">
        <v>0</v>
      </c>
      <c r="V41" s="98">
        <v>0</v>
      </c>
      <c r="W41" s="98">
        <v>0</v>
      </c>
      <c r="X41" s="104">
        <v>0</v>
      </c>
      <c r="Y41" s="109">
        <v>21997617</v>
      </c>
      <c r="Z41" s="109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10">
        <v>0</v>
      </c>
      <c r="AG41" s="63">
        <f t="shared" si="26"/>
        <v>21997617</v>
      </c>
      <c r="AH41" s="110">
        <v>0</v>
      </c>
      <c r="AI41" s="37">
        <v>0</v>
      </c>
      <c r="AJ41" s="98">
        <v>0</v>
      </c>
      <c r="AK41" s="108">
        <v>0</v>
      </c>
      <c r="AL41" s="109">
        <v>21997617</v>
      </c>
      <c r="AM41" s="109">
        <f t="shared" si="27"/>
        <v>21997617</v>
      </c>
      <c r="AN41" s="110">
        <v>0</v>
      </c>
      <c r="AO41" s="111">
        <v>0</v>
      </c>
      <c r="AP41" s="98">
        <v>0</v>
      </c>
      <c r="AQ41" s="108">
        <v>0</v>
      </c>
      <c r="AR41" s="109">
        <v>21997617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12">
        <f t="shared" si="28"/>
        <v>21997617</v>
      </c>
      <c r="BA41" s="65"/>
    </row>
    <row r="42" spans="1:53" s="33" customFormat="1" ht="21" customHeight="1" x14ac:dyDescent="0.2">
      <c r="A42" s="27" t="s">
        <v>132</v>
      </c>
      <c r="B42" s="113"/>
      <c r="C42" s="114" t="s">
        <v>133</v>
      </c>
      <c r="D42" s="115">
        <f>+D43+D52</f>
        <v>18087679860</v>
      </c>
      <c r="E42" s="116">
        <f>+E43+E52</f>
        <v>547556383</v>
      </c>
      <c r="F42" s="117">
        <f t="shared" ref="F42:AZ42" si="29">+F43+F52</f>
        <v>547556383</v>
      </c>
      <c r="G42" s="115">
        <f t="shared" si="29"/>
        <v>18087679860</v>
      </c>
      <c r="H42" s="117">
        <f t="shared" si="29"/>
        <v>12386462167.68</v>
      </c>
      <c r="I42" s="117">
        <f t="shared" si="29"/>
        <v>2188042846.9899998</v>
      </c>
      <c r="J42" s="117">
        <f t="shared" si="29"/>
        <v>2476131232.5999999</v>
      </c>
      <c r="K42" s="117">
        <f t="shared" si="29"/>
        <v>489788120.75999999</v>
      </c>
      <c r="L42" s="117">
        <f t="shared" si="29"/>
        <v>-37530944.840000004</v>
      </c>
      <c r="M42" s="117">
        <f t="shared" si="29"/>
        <v>0</v>
      </c>
      <c r="N42" s="117">
        <f t="shared" si="29"/>
        <v>0</v>
      </c>
      <c r="O42" s="117">
        <f t="shared" si="29"/>
        <v>0</v>
      </c>
      <c r="P42" s="117">
        <f t="shared" si="29"/>
        <v>0</v>
      </c>
      <c r="Q42" s="117">
        <f t="shared" si="29"/>
        <v>0</v>
      </c>
      <c r="R42" s="117">
        <f t="shared" si="29"/>
        <v>0</v>
      </c>
      <c r="S42" s="118">
        <f>+S43+S52</f>
        <v>0</v>
      </c>
      <c r="T42" s="117">
        <f t="shared" si="29"/>
        <v>17502893423.190002</v>
      </c>
      <c r="U42" s="117">
        <f t="shared" si="29"/>
        <v>8240480509.9399996</v>
      </c>
      <c r="V42" s="117">
        <f t="shared" si="29"/>
        <v>1009579101.2099999</v>
      </c>
      <c r="W42" s="115">
        <f t="shared" si="29"/>
        <v>673524500.8499999</v>
      </c>
      <c r="X42" s="117">
        <f t="shared" si="29"/>
        <v>1658758944.6699998</v>
      </c>
      <c r="Y42" s="117">
        <f t="shared" si="29"/>
        <v>1266222678.4000001</v>
      </c>
      <c r="Z42" s="117">
        <f t="shared" si="29"/>
        <v>0</v>
      </c>
      <c r="AA42" s="117">
        <f t="shared" si="29"/>
        <v>0</v>
      </c>
      <c r="AB42" s="117">
        <f t="shared" si="29"/>
        <v>0</v>
      </c>
      <c r="AC42" s="117">
        <f t="shared" si="29"/>
        <v>0</v>
      </c>
      <c r="AD42" s="117">
        <f t="shared" si="29"/>
        <v>0</v>
      </c>
      <c r="AE42" s="117">
        <f t="shared" si="29"/>
        <v>0</v>
      </c>
      <c r="AF42" s="118">
        <f t="shared" si="29"/>
        <v>0</v>
      </c>
      <c r="AG42" s="117">
        <f t="shared" si="29"/>
        <v>12848565735.07</v>
      </c>
      <c r="AH42" s="118">
        <f t="shared" si="29"/>
        <v>399570804.83999997</v>
      </c>
      <c r="AI42" s="117">
        <f t="shared" si="29"/>
        <v>882076678.75</v>
      </c>
      <c r="AJ42" s="115">
        <f t="shared" si="29"/>
        <v>3008688936.48</v>
      </c>
      <c r="AK42" s="117">
        <f t="shared" si="29"/>
        <v>1075211132.4200001</v>
      </c>
      <c r="AL42" s="117">
        <f t="shared" si="29"/>
        <v>1156323750.0299997</v>
      </c>
      <c r="AM42" s="117">
        <f t="shared" si="29"/>
        <v>6521871302.5200005</v>
      </c>
      <c r="AN42" s="118">
        <f t="shared" si="29"/>
        <v>399487425.83999997</v>
      </c>
      <c r="AO42" s="117">
        <f t="shared" si="29"/>
        <v>879197957.75</v>
      </c>
      <c r="AP42" s="115">
        <f t="shared" si="29"/>
        <v>3011651036.48</v>
      </c>
      <c r="AQ42" s="117">
        <f t="shared" si="29"/>
        <v>1075211132.4200001</v>
      </c>
      <c r="AR42" s="117">
        <f>+AR43+AR52</f>
        <v>1156323750.0299997</v>
      </c>
      <c r="AS42" s="117">
        <f t="shared" si="29"/>
        <v>0</v>
      </c>
      <c r="AT42" s="117">
        <f t="shared" si="29"/>
        <v>0</v>
      </c>
      <c r="AU42" s="117">
        <f t="shared" si="29"/>
        <v>0</v>
      </c>
      <c r="AV42" s="117">
        <f t="shared" si="29"/>
        <v>0</v>
      </c>
      <c r="AW42" s="117">
        <f t="shared" si="29"/>
        <v>0</v>
      </c>
      <c r="AX42" s="117">
        <f t="shared" si="29"/>
        <v>0</v>
      </c>
      <c r="AY42" s="117">
        <f t="shared" si="29"/>
        <v>0</v>
      </c>
      <c r="AZ42" s="117">
        <f t="shared" si="29"/>
        <v>6521871302.5200005</v>
      </c>
      <c r="BA42" s="25"/>
    </row>
    <row r="43" spans="1:53" s="15" customFormat="1" ht="21" customHeight="1" x14ac:dyDescent="0.2">
      <c r="A43" s="31" t="s">
        <v>134</v>
      </c>
      <c r="B43" s="32"/>
      <c r="C43" s="119" t="s">
        <v>135</v>
      </c>
      <c r="D43" s="120">
        <f>+D44</f>
        <v>0</v>
      </c>
      <c r="E43" s="120">
        <f t="shared" ref="E43:AZ43" si="30">+E44</f>
        <v>0</v>
      </c>
      <c r="F43" s="120">
        <f t="shared" si="30"/>
        <v>0</v>
      </c>
      <c r="G43" s="120">
        <f t="shared" si="30"/>
        <v>0</v>
      </c>
      <c r="H43" s="120">
        <f t="shared" si="30"/>
        <v>0</v>
      </c>
      <c r="I43" s="120">
        <f t="shared" si="30"/>
        <v>0</v>
      </c>
      <c r="J43" s="120">
        <f t="shared" si="30"/>
        <v>0</v>
      </c>
      <c r="K43" s="120">
        <f t="shared" si="30"/>
        <v>0</v>
      </c>
      <c r="L43" s="120">
        <f t="shared" si="30"/>
        <v>0</v>
      </c>
      <c r="M43" s="120">
        <f t="shared" si="30"/>
        <v>0</v>
      </c>
      <c r="N43" s="120">
        <f t="shared" si="30"/>
        <v>0</v>
      </c>
      <c r="O43" s="120">
        <f t="shared" si="30"/>
        <v>0</v>
      </c>
      <c r="P43" s="120">
        <f t="shared" si="30"/>
        <v>0</v>
      </c>
      <c r="Q43" s="120">
        <f t="shared" si="30"/>
        <v>0</v>
      </c>
      <c r="R43" s="120">
        <f t="shared" si="30"/>
        <v>0</v>
      </c>
      <c r="S43" s="120">
        <f t="shared" si="30"/>
        <v>0</v>
      </c>
      <c r="T43" s="120">
        <f>+T44</f>
        <v>0</v>
      </c>
      <c r="U43" s="120">
        <f t="shared" si="30"/>
        <v>0</v>
      </c>
      <c r="V43" s="120">
        <f t="shared" si="30"/>
        <v>0</v>
      </c>
      <c r="W43" s="120">
        <f t="shared" si="30"/>
        <v>0</v>
      </c>
      <c r="X43" s="120">
        <f t="shared" si="30"/>
        <v>0</v>
      </c>
      <c r="Y43" s="120">
        <f t="shared" si="30"/>
        <v>0</v>
      </c>
      <c r="Z43" s="120">
        <f t="shared" si="30"/>
        <v>0</v>
      </c>
      <c r="AA43" s="120">
        <f t="shared" si="30"/>
        <v>0</v>
      </c>
      <c r="AB43" s="120">
        <f t="shared" si="30"/>
        <v>0</v>
      </c>
      <c r="AC43" s="120">
        <f t="shared" si="30"/>
        <v>0</v>
      </c>
      <c r="AD43" s="120">
        <f t="shared" si="30"/>
        <v>0</v>
      </c>
      <c r="AE43" s="120">
        <f t="shared" si="30"/>
        <v>0</v>
      </c>
      <c r="AF43" s="120">
        <f t="shared" si="30"/>
        <v>0</v>
      </c>
      <c r="AG43" s="120">
        <f t="shared" si="30"/>
        <v>0</v>
      </c>
      <c r="AH43" s="120">
        <f t="shared" si="30"/>
        <v>0</v>
      </c>
      <c r="AI43" s="120">
        <f t="shared" si="30"/>
        <v>0</v>
      </c>
      <c r="AJ43" s="120">
        <f t="shared" si="30"/>
        <v>0</v>
      </c>
      <c r="AK43" s="120">
        <f t="shared" si="30"/>
        <v>0</v>
      </c>
      <c r="AL43" s="120">
        <f t="shared" si="30"/>
        <v>0</v>
      </c>
      <c r="AM43" s="120">
        <f t="shared" si="30"/>
        <v>0</v>
      </c>
      <c r="AN43" s="120">
        <f t="shared" si="30"/>
        <v>0</v>
      </c>
      <c r="AO43" s="120">
        <f t="shared" si="30"/>
        <v>0</v>
      </c>
      <c r="AP43" s="120">
        <f t="shared" si="30"/>
        <v>0</v>
      </c>
      <c r="AQ43" s="120">
        <f t="shared" si="30"/>
        <v>0</v>
      </c>
      <c r="AR43" s="120">
        <f>+AR44</f>
        <v>0</v>
      </c>
      <c r="AS43" s="120">
        <f t="shared" si="30"/>
        <v>0</v>
      </c>
      <c r="AT43" s="120">
        <f t="shared" si="30"/>
        <v>0</v>
      </c>
      <c r="AU43" s="120">
        <f t="shared" si="30"/>
        <v>0</v>
      </c>
      <c r="AV43" s="120">
        <f t="shared" si="30"/>
        <v>0</v>
      </c>
      <c r="AW43" s="120">
        <f t="shared" si="30"/>
        <v>0</v>
      </c>
      <c r="AX43" s="120">
        <f t="shared" si="30"/>
        <v>0</v>
      </c>
      <c r="AY43" s="120">
        <f t="shared" si="30"/>
        <v>0</v>
      </c>
      <c r="AZ43" s="120">
        <f t="shared" si="30"/>
        <v>0</v>
      </c>
      <c r="BA43" s="25"/>
    </row>
    <row r="44" spans="1:53" s="15" customFormat="1" ht="21" customHeight="1" x14ac:dyDescent="0.2">
      <c r="A44" s="120" t="s">
        <v>136</v>
      </c>
      <c r="B44" s="121"/>
      <c r="C44" s="122" t="s">
        <v>137</v>
      </c>
      <c r="D44" s="120">
        <f>+D45+D47</f>
        <v>0</v>
      </c>
      <c r="E44" s="120">
        <f>+E45+E47</f>
        <v>0</v>
      </c>
      <c r="F44" s="120">
        <f t="shared" ref="F44:AZ44" si="31">+F45+F47</f>
        <v>0</v>
      </c>
      <c r="G44" s="120">
        <f t="shared" si="31"/>
        <v>0</v>
      </c>
      <c r="H44" s="120">
        <f t="shared" si="31"/>
        <v>0</v>
      </c>
      <c r="I44" s="120">
        <f t="shared" si="31"/>
        <v>0</v>
      </c>
      <c r="J44" s="120">
        <f t="shared" si="31"/>
        <v>0</v>
      </c>
      <c r="K44" s="120">
        <f t="shared" si="31"/>
        <v>0</v>
      </c>
      <c r="L44" s="120">
        <f t="shared" si="31"/>
        <v>0</v>
      </c>
      <c r="M44" s="120">
        <f t="shared" si="31"/>
        <v>0</v>
      </c>
      <c r="N44" s="120">
        <f t="shared" si="31"/>
        <v>0</v>
      </c>
      <c r="O44" s="120">
        <f t="shared" si="31"/>
        <v>0</v>
      </c>
      <c r="P44" s="120">
        <f t="shared" si="31"/>
        <v>0</v>
      </c>
      <c r="Q44" s="120">
        <f t="shared" si="31"/>
        <v>0</v>
      </c>
      <c r="R44" s="120">
        <f t="shared" si="31"/>
        <v>0</v>
      </c>
      <c r="S44" s="120">
        <f t="shared" si="31"/>
        <v>0</v>
      </c>
      <c r="T44" s="120">
        <f t="shared" si="31"/>
        <v>0</v>
      </c>
      <c r="U44" s="120">
        <f t="shared" si="31"/>
        <v>0</v>
      </c>
      <c r="V44" s="120">
        <f t="shared" si="31"/>
        <v>0</v>
      </c>
      <c r="W44" s="120">
        <f t="shared" si="31"/>
        <v>0</v>
      </c>
      <c r="X44" s="120">
        <f t="shared" si="31"/>
        <v>0</v>
      </c>
      <c r="Y44" s="120">
        <f t="shared" si="31"/>
        <v>0</v>
      </c>
      <c r="Z44" s="120">
        <f t="shared" si="31"/>
        <v>0</v>
      </c>
      <c r="AA44" s="120">
        <f t="shared" si="31"/>
        <v>0</v>
      </c>
      <c r="AB44" s="120">
        <f t="shared" si="31"/>
        <v>0</v>
      </c>
      <c r="AC44" s="120">
        <f t="shared" si="31"/>
        <v>0</v>
      </c>
      <c r="AD44" s="120">
        <f t="shared" si="31"/>
        <v>0</v>
      </c>
      <c r="AE44" s="120">
        <f t="shared" si="31"/>
        <v>0</v>
      </c>
      <c r="AF44" s="120">
        <f t="shared" si="31"/>
        <v>0</v>
      </c>
      <c r="AG44" s="120">
        <f t="shared" si="31"/>
        <v>0</v>
      </c>
      <c r="AH44" s="120">
        <f t="shared" si="31"/>
        <v>0</v>
      </c>
      <c r="AI44" s="120">
        <f t="shared" si="31"/>
        <v>0</v>
      </c>
      <c r="AJ44" s="120">
        <f t="shared" si="31"/>
        <v>0</v>
      </c>
      <c r="AK44" s="120">
        <f t="shared" si="31"/>
        <v>0</v>
      </c>
      <c r="AL44" s="120">
        <f t="shared" si="31"/>
        <v>0</v>
      </c>
      <c r="AM44" s="120">
        <f t="shared" si="31"/>
        <v>0</v>
      </c>
      <c r="AN44" s="120">
        <f t="shared" si="31"/>
        <v>0</v>
      </c>
      <c r="AO44" s="120">
        <f t="shared" si="31"/>
        <v>0</v>
      </c>
      <c r="AP44" s="120">
        <f t="shared" si="31"/>
        <v>0</v>
      </c>
      <c r="AQ44" s="120">
        <f>+AQ45+AQ47</f>
        <v>0</v>
      </c>
      <c r="AR44" s="120">
        <f>+AR45+AR47</f>
        <v>0</v>
      </c>
      <c r="AS44" s="120">
        <f t="shared" si="31"/>
        <v>0</v>
      </c>
      <c r="AT44" s="120">
        <f t="shared" si="31"/>
        <v>0</v>
      </c>
      <c r="AU44" s="120">
        <f t="shared" si="31"/>
        <v>0</v>
      </c>
      <c r="AV44" s="120">
        <f t="shared" si="31"/>
        <v>0</v>
      </c>
      <c r="AW44" s="120">
        <f t="shared" si="31"/>
        <v>0</v>
      </c>
      <c r="AX44" s="120">
        <f t="shared" si="31"/>
        <v>0</v>
      </c>
      <c r="AY44" s="120">
        <f t="shared" si="31"/>
        <v>0</v>
      </c>
      <c r="AZ44" s="120">
        <f t="shared" si="31"/>
        <v>0</v>
      </c>
      <c r="BA44" s="25"/>
    </row>
    <row r="45" spans="1:53" s="15" customFormat="1" ht="21" customHeight="1" x14ac:dyDescent="0.2">
      <c r="A45" s="37" t="s">
        <v>138</v>
      </c>
      <c r="B45" s="123"/>
      <c r="C45" s="124" t="s">
        <v>139</v>
      </c>
      <c r="D45" s="37">
        <f>+D46</f>
        <v>0</v>
      </c>
      <c r="E45" s="37">
        <f t="shared" ref="E45:AZ45" si="32">+E46</f>
        <v>0</v>
      </c>
      <c r="F45" s="37">
        <f t="shared" si="32"/>
        <v>0</v>
      </c>
      <c r="G45" s="37">
        <f t="shared" si="32"/>
        <v>0</v>
      </c>
      <c r="H45" s="37">
        <f t="shared" si="32"/>
        <v>0</v>
      </c>
      <c r="I45" s="37">
        <f t="shared" si="32"/>
        <v>0</v>
      </c>
      <c r="J45" s="37">
        <f t="shared" si="32"/>
        <v>0</v>
      </c>
      <c r="K45" s="37">
        <f t="shared" si="32"/>
        <v>0</v>
      </c>
      <c r="L45" s="37">
        <f t="shared" si="32"/>
        <v>0</v>
      </c>
      <c r="M45" s="37">
        <f t="shared" si="32"/>
        <v>0</v>
      </c>
      <c r="N45" s="37">
        <f t="shared" si="32"/>
        <v>0</v>
      </c>
      <c r="O45" s="37">
        <f t="shared" si="32"/>
        <v>0</v>
      </c>
      <c r="P45" s="37">
        <f t="shared" si="32"/>
        <v>0</v>
      </c>
      <c r="Q45" s="37">
        <f t="shared" si="32"/>
        <v>0</v>
      </c>
      <c r="R45" s="37">
        <f t="shared" si="32"/>
        <v>0</v>
      </c>
      <c r="S45" s="37">
        <f t="shared" si="32"/>
        <v>0</v>
      </c>
      <c r="T45" s="37">
        <f t="shared" si="32"/>
        <v>0</v>
      </c>
      <c r="U45" s="37">
        <f t="shared" si="32"/>
        <v>0</v>
      </c>
      <c r="V45" s="37">
        <f t="shared" si="32"/>
        <v>0</v>
      </c>
      <c r="W45" s="37">
        <f t="shared" si="32"/>
        <v>0</v>
      </c>
      <c r="X45" s="37">
        <f t="shared" si="32"/>
        <v>0</v>
      </c>
      <c r="Y45" s="37">
        <f t="shared" si="32"/>
        <v>0</v>
      </c>
      <c r="Z45" s="37">
        <f t="shared" si="32"/>
        <v>0</v>
      </c>
      <c r="AA45" s="37">
        <f t="shared" si="32"/>
        <v>0</v>
      </c>
      <c r="AB45" s="37">
        <f t="shared" si="32"/>
        <v>0</v>
      </c>
      <c r="AC45" s="37">
        <f t="shared" si="32"/>
        <v>0</v>
      </c>
      <c r="AD45" s="37">
        <f t="shared" si="32"/>
        <v>0</v>
      </c>
      <c r="AE45" s="37">
        <f t="shared" si="32"/>
        <v>0</v>
      </c>
      <c r="AF45" s="37">
        <f t="shared" si="32"/>
        <v>0</v>
      </c>
      <c r="AG45" s="37">
        <f t="shared" si="32"/>
        <v>0</v>
      </c>
      <c r="AH45" s="37">
        <f t="shared" si="32"/>
        <v>0</v>
      </c>
      <c r="AI45" s="37">
        <f t="shared" si="32"/>
        <v>0</v>
      </c>
      <c r="AJ45" s="37">
        <f t="shared" si="32"/>
        <v>0</v>
      </c>
      <c r="AK45" s="37">
        <f t="shared" si="32"/>
        <v>0</v>
      </c>
      <c r="AL45" s="37">
        <f t="shared" si="32"/>
        <v>0</v>
      </c>
      <c r="AM45" s="37">
        <f t="shared" si="32"/>
        <v>0</v>
      </c>
      <c r="AN45" s="37">
        <f t="shared" si="32"/>
        <v>0</v>
      </c>
      <c r="AO45" s="37">
        <f t="shared" si="32"/>
        <v>0</v>
      </c>
      <c r="AP45" s="37">
        <f t="shared" si="32"/>
        <v>0</v>
      </c>
      <c r="AQ45" s="37">
        <f t="shared" si="32"/>
        <v>0</v>
      </c>
      <c r="AR45" s="37">
        <f t="shared" si="32"/>
        <v>0</v>
      </c>
      <c r="AS45" s="37">
        <f t="shared" si="32"/>
        <v>0</v>
      </c>
      <c r="AT45" s="37">
        <f t="shared" si="32"/>
        <v>0</v>
      </c>
      <c r="AU45" s="37">
        <f t="shared" si="32"/>
        <v>0</v>
      </c>
      <c r="AV45" s="37">
        <f t="shared" si="32"/>
        <v>0</v>
      </c>
      <c r="AW45" s="37">
        <f t="shared" si="32"/>
        <v>0</v>
      </c>
      <c r="AX45" s="37">
        <f t="shared" si="32"/>
        <v>0</v>
      </c>
      <c r="AY45" s="37">
        <f t="shared" si="32"/>
        <v>0</v>
      </c>
      <c r="AZ45" s="37">
        <f t="shared" si="32"/>
        <v>0</v>
      </c>
      <c r="BA45" s="65"/>
    </row>
    <row r="46" spans="1:53" s="33" customFormat="1" ht="21" customHeight="1" x14ac:dyDescent="0.2">
      <c r="A46" s="125" t="s">
        <v>140</v>
      </c>
      <c r="B46" s="126" t="s">
        <v>72</v>
      </c>
      <c r="C46" s="127" t="s">
        <v>141</v>
      </c>
      <c r="D46" s="128">
        <v>0</v>
      </c>
      <c r="E46" s="128">
        <v>0</v>
      </c>
      <c r="F46" s="128">
        <v>0</v>
      </c>
      <c r="G46" s="128">
        <f>SUM(D46:E46)-F46</f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1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f>SUM(H46:S46)</f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1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f>SUM(U46:AF46)</f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f>SUM(AH46:AL46)</f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1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f>SUM(AN46:AY46)</f>
        <v>0</v>
      </c>
      <c r="BA46" s="25"/>
    </row>
    <row r="47" spans="1:53" s="15" customFormat="1" ht="21" customHeight="1" x14ac:dyDescent="0.2">
      <c r="A47" s="37" t="s">
        <v>142</v>
      </c>
      <c r="B47" s="123" t="s">
        <v>72</v>
      </c>
      <c r="C47" s="124" t="s">
        <v>143</v>
      </c>
      <c r="D47" s="37">
        <f>+D48+D49+D50+D51</f>
        <v>0</v>
      </c>
      <c r="E47" s="37">
        <f>+E48+E49+E50+E51</f>
        <v>0</v>
      </c>
      <c r="F47" s="37">
        <f>+F48+F49+F50+F51</f>
        <v>0</v>
      </c>
      <c r="G47" s="37">
        <f>+G48+G49+G50+G51</f>
        <v>0</v>
      </c>
      <c r="H47" s="37">
        <f t="shared" ref="H47:AY47" si="33">+H48+H49+H50</f>
        <v>0</v>
      </c>
      <c r="I47" s="37">
        <f t="shared" si="33"/>
        <v>0</v>
      </c>
      <c r="J47" s="37">
        <f t="shared" si="33"/>
        <v>0</v>
      </c>
      <c r="K47" s="37">
        <f t="shared" si="33"/>
        <v>0</v>
      </c>
      <c r="L47" s="37">
        <f t="shared" si="33"/>
        <v>0</v>
      </c>
      <c r="M47" s="37">
        <f t="shared" si="33"/>
        <v>0</v>
      </c>
      <c r="N47" s="37">
        <f t="shared" si="33"/>
        <v>0</v>
      </c>
      <c r="O47" s="37">
        <f t="shared" si="33"/>
        <v>0</v>
      </c>
      <c r="P47" s="37">
        <f t="shared" si="33"/>
        <v>0</v>
      </c>
      <c r="Q47" s="37">
        <f>+Q48+Q49+Q50+Q51</f>
        <v>0</v>
      </c>
      <c r="R47" s="37">
        <f t="shared" si="33"/>
        <v>0</v>
      </c>
      <c r="S47" s="37">
        <f>+S48+S49+S50+S51</f>
        <v>0</v>
      </c>
      <c r="T47" s="37">
        <f>+T48+T49+T50+T51</f>
        <v>0</v>
      </c>
      <c r="U47" s="37">
        <f t="shared" si="33"/>
        <v>0</v>
      </c>
      <c r="V47" s="37">
        <f t="shared" si="33"/>
        <v>0</v>
      </c>
      <c r="W47" s="37">
        <f t="shared" si="33"/>
        <v>0</v>
      </c>
      <c r="X47" s="129">
        <v>0</v>
      </c>
      <c r="Y47" s="37">
        <f t="shared" si="33"/>
        <v>0</v>
      </c>
      <c r="Z47" s="37">
        <f t="shared" si="33"/>
        <v>0</v>
      </c>
      <c r="AA47" s="37">
        <f t="shared" si="33"/>
        <v>0</v>
      </c>
      <c r="AB47" s="37">
        <f t="shared" si="33"/>
        <v>0</v>
      </c>
      <c r="AC47" s="37">
        <f t="shared" si="33"/>
        <v>0</v>
      </c>
      <c r="AD47" s="37">
        <f>+AD48+AD49+AD50+AD51</f>
        <v>0</v>
      </c>
      <c r="AE47" s="37">
        <f t="shared" si="33"/>
        <v>0</v>
      </c>
      <c r="AF47" s="37">
        <f>+AF48+AF49+AF50+AF51</f>
        <v>0</v>
      </c>
      <c r="AG47" s="37">
        <f>+AG48+AG49+AG50+AG51</f>
        <v>0</v>
      </c>
      <c r="AH47" s="37">
        <f t="shared" si="33"/>
        <v>0</v>
      </c>
      <c r="AI47" s="37">
        <f t="shared" si="33"/>
        <v>0</v>
      </c>
      <c r="AJ47" s="37">
        <f t="shared" si="33"/>
        <v>0</v>
      </c>
      <c r="AK47" s="37">
        <f t="shared" si="33"/>
        <v>0</v>
      </c>
      <c r="AL47" s="37">
        <f t="shared" si="33"/>
        <v>0</v>
      </c>
      <c r="AM47" s="37">
        <f>+AM48+AM49+AM50+AM51</f>
        <v>0</v>
      </c>
      <c r="AN47" s="37">
        <f t="shared" si="33"/>
        <v>0</v>
      </c>
      <c r="AO47" s="37">
        <f t="shared" si="33"/>
        <v>0</v>
      </c>
      <c r="AP47" s="37">
        <f t="shared" si="33"/>
        <v>0</v>
      </c>
      <c r="AQ47" s="37">
        <f t="shared" si="33"/>
        <v>0</v>
      </c>
      <c r="AR47" s="37">
        <f t="shared" si="33"/>
        <v>0</v>
      </c>
      <c r="AS47" s="37">
        <f t="shared" si="33"/>
        <v>0</v>
      </c>
      <c r="AT47" s="37">
        <f t="shared" si="33"/>
        <v>0</v>
      </c>
      <c r="AU47" s="37">
        <f t="shared" si="33"/>
        <v>0</v>
      </c>
      <c r="AV47" s="37">
        <f t="shared" si="33"/>
        <v>0</v>
      </c>
      <c r="AW47" s="37">
        <f>+AW48+AW49+AW50+AW51</f>
        <v>0</v>
      </c>
      <c r="AX47" s="37">
        <f t="shared" si="33"/>
        <v>0</v>
      </c>
      <c r="AY47" s="37">
        <f t="shared" si="33"/>
        <v>0</v>
      </c>
      <c r="AZ47" s="37">
        <f>+AZ48+AZ49+AZ50+AZ51</f>
        <v>0</v>
      </c>
      <c r="BA47" s="65"/>
    </row>
    <row r="48" spans="1:53" s="33" customFormat="1" ht="21" customHeight="1" x14ac:dyDescent="0.2">
      <c r="A48" s="125" t="s">
        <v>144</v>
      </c>
      <c r="B48" s="126">
        <v>10</v>
      </c>
      <c r="C48" s="127" t="s">
        <v>145</v>
      </c>
      <c r="D48" s="128">
        <v>0</v>
      </c>
      <c r="E48" s="128">
        <v>0</v>
      </c>
      <c r="F48" s="128">
        <v>0</v>
      </c>
      <c r="G48" s="128">
        <f>SUM(D48:E48)-F48</f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130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f>SUM(H48:S48)</f>
        <v>0</v>
      </c>
      <c r="U48" s="86">
        <v>0</v>
      </c>
      <c r="V48" s="86">
        <v>0</v>
      </c>
      <c r="W48" s="86">
        <v>0</v>
      </c>
      <c r="X48" s="44">
        <v>0</v>
      </c>
      <c r="Y48" s="86">
        <v>0</v>
      </c>
      <c r="Z48" s="130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f>SUM(U48:AF48)</f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f>SUM(AH48:AL48)</f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130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 s="86">
        <f>SUM(AN48:AY48)</f>
        <v>0</v>
      </c>
      <c r="BA48" s="25"/>
    </row>
    <row r="49" spans="1:53" s="33" customFormat="1" ht="21" customHeight="1" x14ac:dyDescent="0.2">
      <c r="A49" s="125" t="s">
        <v>146</v>
      </c>
      <c r="B49" s="126" t="s">
        <v>72</v>
      </c>
      <c r="C49" s="127" t="s">
        <v>147</v>
      </c>
      <c r="D49" s="128">
        <v>0</v>
      </c>
      <c r="E49" s="128">
        <v>0</v>
      </c>
      <c r="F49" s="128">
        <v>0</v>
      </c>
      <c r="G49" s="128">
        <f>SUM(D49:E49)-F49</f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f>SUM(H49:S49)</f>
        <v>0</v>
      </c>
      <c r="U49" s="128">
        <v>0</v>
      </c>
      <c r="V49" s="128">
        <v>0</v>
      </c>
      <c r="W49" s="128">
        <v>0</v>
      </c>
      <c r="X49" s="44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f>SUM(U49:AF49)</f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f>SUM(AH49:AL49)</f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f>SUM(AN49:AY49)</f>
        <v>0</v>
      </c>
      <c r="BA49" s="25"/>
    </row>
    <row r="50" spans="1:53" s="33" customFormat="1" ht="21" customHeight="1" x14ac:dyDescent="0.2">
      <c r="A50" s="125" t="s">
        <v>148</v>
      </c>
      <c r="B50" s="126" t="s">
        <v>72</v>
      </c>
      <c r="C50" s="127" t="s">
        <v>149</v>
      </c>
      <c r="D50" s="128">
        <v>0</v>
      </c>
      <c r="E50" s="128">
        <v>0</v>
      </c>
      <c r="F50" s="128">
        <v>0</v>
      </c>
      <c r="G50" s="128">
        <f>SUM(D50:E50)-F50</f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f>SUM(H50:S50)</f>
        <v>0</v>
      </c>
      <c r="U50" s="128">
        <v>0</v>
      </c>
      <c r="V50" s="128">
        <v>0</v>
      </c>
      <c r="W50" s="128">
        <v>0</v>
      </c>
      <c r="X50" s="44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f>SUM(U50:AF50)</f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f>SUM(AH50:AL50)</f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f>SUM(AN50:AY50)</f>
        <v>0</v>
      </c>
      <c r="BA50" s="25"/>
    </row>
    <row r="51" spans="1:53" s="33" customFormat="1" ht="21" customHeight="1" x14ac:dyDescent="0.2">
      <c r="A51" s="125" t="s">
        <v>150</v>
      </c>
      <c r="B51" s="126" t="s">
        <v>72</v>
      </c>
      <c r="C51" s="131" t="s">
        <v>151</v>
      </c>
      <c r="D51" s="128">
        <v>0</v>
      </c>
      <c r="E51" s="128">
        <v>0</v>
      </c>
      <c r="F51" s="128">
        <v>0</v>
      </c>
      <c r="G51" s="128">
        <f>SUM(D51:E51)-F51</f>
        <v>0</v>
      </c>
      <c r="H51" s="41">
        <v>0</v>
      </c>
      <c r="I51" s="41">
        <v>0</v>
      </c>
      <c r="J51" s="128">
        <v>0</v>
      </c>
      <c r="K51" s="128">
        <v>0</v>
      </c>
      <c r="L51" s="128">
        <v>0</v>
      </c>
      <c r="M51" s="128">
        <v>0</v>
      </c>
      <c r="N51" s="130"/>
      <c r="O51" s="130"/>
      <c r="P51" s="130"/>
      <c r="Q51" s="41">
        <v>0</v>
      </c>
      <c r="R51" s="130"/>
      <c r="S51" s="41">
        <v>0</v>
      </c>
      <c r="T51" s="41">
        <f>SUM(H51:S51)</f>
        <v>0</v>
      </c>
      <c r="U51" s="41">
        <v>0</v>
      </c>
      <c r="V51" s="41">
        <v>0</v>
      </c>
      <c r="W51" s="128">
        <v>0</v>
      </c>
      <c r="X51" s="44">
        <v>0</v>
      </c>
      <c r="Y51" s="128">
        <v>0</v>
      </c>
      <c r="Z51" s="130"/>
      <c r="AA51" s="130"/>
      <c r="AB51" s="130"/>
      <c r="AC51" s="130"/>
      <c r="AD51" s="41">
        <v>0</v>
      </c>
      <c r="AE51" s="130"/>
      <c r="AF51" s="41">
        <v>0</v>
      </c>
      <c r="AG51" s="41">
        <f>SUM(U51:AF51)</f>
        <v>0</v>
      </c>
      <c r="AH51" s="41">
        <v>0</v>
      </c>
      <c r="AI51" s="41">
        <v>0</v>
      </c>
      <c r="AJ51" s="128">
        <v>0</v>
      </c>
      <c r="AK51" s="128">
        <v>0</v>
      </c>
      <c r="AL51" s="128">
        <v>0</v>
      </c>
      <c r="AM51" s="41">
        <f>SUM(AH51:AL51)</f>
        <v>0</v>
      </c>
      <c r="AN51" s="41">
        <v>0</v>
      </c>
      <c r="AO51" s="41">
        <v>0</v>
      </c>
      <c r="AP51" s="128">
        <v>0</v>
      </c>
      <c r="AQ51" s="128">
        <v>0</v>
      </c>
      <c r="AR51" s="128">
        <v>0</v>
      </c>
      <c r="AS51" s="130"/>
      <c r="AT51" s="130"/>
      <c r="AU51" s="130"/>
      <c r="AV51" s="130"/>
      <c r="AW51" s="41">
        <v>0</v>
      </c>
      <c r="AX51" s="130"/>
      <c r="AY51" s="130"/>
      <c r="AZ51" s="41">
        <f>SUM(AN51:AY51)</f>
        <v>0</v>
      </c>
      <c r="BA51" s="25"/>
    </row>
    <row r="52" spans="1:53" s="15" customFormat="1" ht="21" customHeight="1" x14ac:dyDescent="0.2">
      <c r="A52" s="31" t="s">
        <v>152</v>
      </c>
      <c r="B52" s="32"/>
      <c r="C52" s="119" t="s">
        <v>153</v>
      </c>
      <c r="D52" s="120">
        <f t="shared" ref="D52:AZ52" si="34">+D53+D72</f>
        <v>18087679860</v>
      </c>
      <c r="E52" s="120">
        <f>+E53+E72</f>
        <v>547556383</v>
      </c>
      <c r="F52" s="120">
        <f t="shared" si="34"/>
        <v>547556383</v>
      </c>
      <c r="G52" s="120">
        <f>+G53+G72</f>
        <v>18087679860</v>
      </c>
      <c r="H52" s="120">
        <f>+H53+H72</f>
        <v>12386462167.68</v>
      </c>
      <c r="I52" s="120">
        <f t="shared" si="34"/>
        <v>2188042846.9899998</v>
      </c>
      <c r="J52" s="120">
        <f t="shared" si="34"/>
        <v>2476131232.5999999</v>
      </c>
      <c r="K52" s="120">
        <f t="shared" si="34"/>
        <v>489788120.75999999</v>
      </c>
      <c r="L52" s="120">
        <f>+L53+L72</f>
        <v>-37530944.840000004</v>
      </c>
      <c r="M52" s="120">
        <f>+M53+M72</f>
        <v>0</v>
      </c>
      <c r="N52" s="120">
        <f t="shared" si="34"/>
        <v>0</v>
      </c>
      <c r="O52" s="120">
        <f t="shared" si="34"/>
        <v>0</v>
      </c>
      <c r="P52" s="120">
        <f t="shared" si="34"/>
        <v>0</v>
      </c>
      <c r="Q52" s="120">
        <f t="shared" si="34"/>
        <v>0</v>
      </c>
      <c r="R52" s="120">
        <f t="shared" si="34"/>
        <v>0</v>
      </c>
      <c r="S52" s="120">
        <f t="shared" si="34"/>
        <v>0</v>
      </c>
      <c r="T52" s="120">
        <f t="shared" si="34"/>
        <v>17502893423.190002</v>
      </c>
      <c r="U52" s="120">
        <f t="shared" si="34"/>
        <v>8240480509.9399996</v>
      </c>
      <c r="V52" s="120">
        <f t="shared" si="34"/>
        <v>1009579101.2099999</v>
      </c>
      <c r="W52" s="120">
        <f t="shared" si="34"/>
        <v>673524500.8499999</v>
      </c>
      <c r="X52" s="120">
        <f t="shared" si="34"/>
        <v>1658758944.6699998</v>
      </c>
      <c r="Y52" s="120">
        <f t="shared" si="34"/>
        <v>1266222678.4000001</v>
      </c>
      <c r="Z52" s="120">
        <f>+Z53+Z72</f>
        <v>0</v>
      </c>
      <c r="AA52" s="120">
        <f t="shared" si="34"/>
        <v>0</v>
      </c>
      <c r="AB52" s="120">
        <f t="shared" si="34"/>
        <v>0</v>
      </c>
      <c r="AC52" s="120">
        <f t="shared" si="34"/>
        <v>0</v>
      </c>
      <c r="AD52" s="120">
        <f t="shared" si="34"/>
        <v>0</v>
      </c>
      <c r="AE52" s="120">
        <f t="shared" si="34"/>
        <v>0</v>
      </c>
      <c r="AF52" s="120">
        <f t="shared" si="34"/>
        <v>0</v>
      </c>
      <c r="AG52" s="120">
        <f t="shared" si="34"/>
        <v>12848565735.07</v>
      </c>
      <c r="AH52" s="120">
        <f t="shared" si="34"/>
        <v>399570804.83999997</v>
      </c>
      <c r="AI52" s="120">
        <f t="shared" si="34"/>
        <v>882076678.75</v>
      </c>
      <c r="AJ52" s="120">
        <f t="shared" si="34"/>
        <v>3008688936.48</v>
      </c>
      <c r="AK52" s="120">
        <f t="shared" si="34"/>
        <v>1075211132.4200001</v>
      </c>
      <c r="AL52" s="120">
        <f t="shared" si="34"/>
        <v>1156323750.0299997</v>
      </c>
      <c r="AM52" s="120">
        <f t="shared" si="34"/>
        <v>6521871302.5200005</v>
      </c>
      <c r="AN52" s="120">
        <f t="shared" si="34"/>
        <v>399487425.83999997</v>
      </c>
      <c r="AO52" s="120">
        <f t="shared" si="34"/>
        <v>879197957.75</v>
      </c>
      <c r="AP52" s="120">
        <f t="shared" si="34"/>
        <v>3011651036.48</v>
      </c>
      <c r="AQ52" s="120">
        <f t="shared" si="34"/>
        <v>1075211132.4200001</v>
      </c>
      <c r="AR52" s="120">
        <f>+AR53+AR72</f>
        <v>1156323750.0299997</v>
      </c>
      <c r="AS52" s="120">
        <f>+AS53+AS72</f>
        <v>0</v>
      </c>
      <c r="AT52" s="120">
        <f t="shared" si="34"/>
        <v>0</v>
      </c>
      <c r="AU52" s="120">
        <f t="shared" si="34"/>
        <v>0</v>
      </c>
      <c r="AV52" s="120">
        <f t="shared" si="34"/>
        <v>0</v>
      </c>
      <c r="AW52" s="120">
        <f t="shared" si="34"/>
        <v>0</v>
      </c>
      <c r="AX52" s="120">
        <f t="shared" si="34"/>
        <v>0</v>
      </c>
      <c r="AY52" s="120">
        <f t="shared" si="34"/>
        <v>0</v>
      </c>
      <c r="AZ52" s="120">
        <f t="shared" si="34"/>
        <v>6521871302.5200005</v>
      </c>
      <c r="BA52" s="25"/>
    </row>
    <row r="53" spans="1:53" s="15" customFormat="1" ht="21" customHeight="1" x14ac:dyDescent="0.2">
      <c r="A53" s="132" t="s">
        <v>154</v>
      </c>
      <c r="B53" s="133"/>
      <c r="C53" s="122" t="s">
        <v>155</v>
      </c>
      <c r="D53" s="120">
        <f t="shared" ref="D53:AZ53" si="35">+D54+D56+D58+D65</f>
        <v>384384700</v>
      </c>
      <c r="E53" s="120">
        <f>+E54+E56+E58+E65</f>
        <v>0</v>
      </c>
      <c r="F53" s="120">
        <f t="shared" si="35"/>
        <v>0</v>
      </c>
      <c r="G53" s="120">
        <f>+G54+G56+G58+G65</f>
        <v>384384700</v>
      </c>
      <c r="H53" s="120">
        <f>+H54+H56+H58+H65</f>
        <v>211465734</v>
      </c>
      <c r="I53" s="120">
        <f t="shared" si="35"/>
        <v>125000000</v>
      </c>
      <c r="J53" s="120">
        <f t="shared" si="35"/>
        <v>11425000</v>
      </c>
      <c r="K53" s="120">
        <f t="shared" si="35"/>
        <v>0</v>
      </c>
      <c r="L53" s="120">
        <f t="shared" si="35"/>
        <v>-46700000</v>
      </c>
      <c r="M53" s="120">
        <f>+M54+M56+M58+M65</f>
        <v>0</v>
      </c>
      <c r="N53" s="120">
        <f t="shared" si="35"/>
        <v>0</v>
      </c>
      <c r="O53" s="120">
        <f t="shared" si="35"/>
        <v>0</v>
      </c>
      <c r="P53" s="120">
        <f t="shared" si="35"/>
        <v>0</v>
      </c>
      <c r="Q53" s="120">
        <f t="shared" si="35"/>
        <v>0</v>
      </c>
      <c r="R53" s="120">
        <f t="shared" si="35"/>
        <v>0</v>
      </c>
      <c r="S53" s="120">
        <f t="shared" si="35"/>
        <v>0</v>
      </c>
      <c r="T53" s="120">
        <f t="shared" si="35"/>
        <v>301190734</v>
      </c>
      <c r="U53" s="120">
        <f t="shared" si="35"/>
        <v>10375734</v>
      </c>
      <c r="V53" s="120">
        <f t="shared" si="35"/>
        <v>350000</v>
      </c>
      <c r="W53" s="120">
        <f t="shared" si="35"/>
        <v>0</v>
      </c>
      <c r="X53" s="120">
        <f t="shared" si="35"/>
        <v>0</v>
      </c>
      <c r="Y53" s="120">
        <f t="shared" si="35"/>
        <v>4685000</v>
      </c>
      <c r="Z53" s="120">
        <f>+Z54+Z56+Z58+Z65</f>
        <v>0</v>
      </c>
      <c r="AA53" s="120">
        <f t="shared" si="35"/>
        <v>0</v>
      </c>
      <c r="AB53" s="120">
        <f t="shared" si="35"/>
        <v>0</v>
      </c>
      <c r="AC53" s="120">
        <f t="shared" si="35"/>
        <v>0</v>
      </c>
      <c r="AD53" s="120">
        <f t="shared" si="35"/>
        <v>0</v>
      </c>
      <c r="AE53" s="120">
        <f t="shared" si="35"/>
        <v>0</v>
      </c>
      <c r="AF53" s="120">
        <f t="shared" si="35"/>
        <v>0</v>
      </c>
      <c r="AG53" s="120">
        <f t="shared" si="35"/>
        <v>15410734</v>
      </c>
      <c r="AH53" s="120">
        <f t="shared" si="35"/>
        <v>0</v>
      </c>
      <c r="AI53" s="120">
        <f t="shared" si="35"/>
        <v>350000</v>
      </c>
      <c r="AJ53" s="120">
        <f t="shared" si="35"/>
        <v>1854443</v>
      </c>
      <c r="AK53" s="120">
        <f t="shared" si="35"/>
        <v>2449750</v>
      </c>
      <c r="AL53" s="120">
        <f t="shared" si="35"/>
        <v>3919619</v>
      </c>
      <c r="AM53" s="120">
        <f t="shared" si="35"/>
        <v>8573812</v>
      </c>
      <c r="AN53" s="120">
        <f t="shared" si="35"/>
        <v>0</v>
      </c>
      <c r="AO53" s="120">
        <f t="shared" si="35"/>
        <v>350000</v>
      </c>
      <c r="AP53" s="120">
        <f t="shared" si="35"/>
        <v>1854443</v>
      </c>
      <c r="AQ53" s="120">
        <f t="shared" si="35"/>
        <v>2449750</v>
      </c>
      <c r="AR53" s="120">
        <f>+AR54+AR56+AR58+AR65</f>
        <v>3919619</v>
      </c>
      <c r="AS53" s="120">
        <f>+AS54+AS56+AS58+AS65</f>
        <v>0</v>
      </c>
      <c r="AT53" s="120">
        <f t="shared" si="35"/>
        <v>0</v>
      </c>
      <c r="AU53" s="120">
        <f t="shared" si="35"/>
        <v>0</v>
      </c>
      <c r="AV53" s="120">
        <f t="shared" si="35"/>
        <v>0</v>
      </c>
      <c r="AW53" s="120">
        <f t="shared" si="35"/>
        <v>0</v>
      </c>
      <c r="AX53" s="120">
        <f t="shared" si="35"/>
        <v>0</v>
      </c>
      <c r="AY53" s="120">
        <f t="shared" si="35"/>
        <v>0</v>
      </c>
      <c r="AZ53" s="120">
        <f t="shared" si="35"/>
        <v>8573812</v>
      </c>
      <c r="BA53" s="25"/>
    </row>
    <row r="54" spans="1:53" s="15" customFormat="1" ht="21" customHeight="1" x14ac:dyDescent="0.2">
      <c r="A54" s="37" t="s">
        <v>156</v>
      </c>
      <c r="B54" s="123"/>
      <c r="C54" s="124" t="s">
        <v>157</v>
      </c>
      <c r="D54" s="37">
        <f t="shared" ref="D54:AI54" si="36">SUM(D55:D55)</f>
        <v>200000</v>
      </c>
      <c r="E54" s="37">
        <f>SUM(E55:E55)</f>
        <v>0</v>
      </c>
      <c r="F54" s="37">
        <f>SUM(F55:F55)</f>
        <v>0</v>
      </c>
      <c r="G54" s="37">
        <f>SUM(G55:G55)</f>
        <v>200000</v>
      </c>
      <c r="H54" s="37">
        <f t="shared" si="36"/>
        <v>100000</v>
      </c>
      <c r="I54" s="37">
        <f t="shared" si="36"/>
        <v>0</v>
      </c>
      <c r="J54" s="37">
        <f t="shared" si="36"/>
        <v>0</v>
      </c>
      <c r="K54" s="37">
        <f t="shared" si="36"/>
        <v>0</v>
      </c>
      <c r="L54" s="37">
        <f t="shared" si="36"/>
        <v>0</v>
      </c>
      <c r="M54" s="37">
        <f t="shared" si="36"/>
        <v>0</v>
      </c>
      <c r="N54" s="37">
        <f t="shared" si="36"/>
        <v>0</v>
      </c>
      <c r="O54" s="37">
        <f t="shared" si="36"/>
        <v>0</v>
      </c>
      <c r="P54" s="37">
        <f t="shared" si="36"/>
        <v>0</v>
      </c>
      <c r="Q54" s="37">
        <f t="shared" si="36"/>
        <v>0</v>
      </c>
      <c r="R54" s="37">
        <f t="shared" si="36"/>
        <v>0</v>
      </c>
      <c r="S54" s="37">
        <f t="shared" si="36"/>
        <v>0</v>
      </c>
      <c r="T54" s="37">
        <f t="shared" si="36"/>
        <v>100000</v>
      </c>
      <c r="U54" s="37">
        <f t="shared" si="36"/>
        <v>0</v>
      </c>
      <c r="V54" s="37">
        <f t="shared" si="36"/>
        <v>30000</v>
      </c>
      <c r="W54" s="37">
        <f t="shared" si="36"/>
        <v>0</v>
      </c>
      <c r="X54" s="37">
        <f t="shared" si="36"/>
        <v>0</v>
      </c>
      <c r="Y54" s="37">
        <f t="shared" si="36"/>
        <v>0</v>
      </c>
      <c r="Z54" s="37">
        <f t="shared" si="36"/>
        <v>0</v>
      </c>
      <c r="AA54" s="37">
        <f t="shared" si="36"/>
        <v>0</v>
      </c>
      <c r="AB54" s="37">
        <f t="shared" si="36"/>
        <v>0</v>
      </c>
      <c r="AC54" s="37">
        <f t="shared" si="36"/>
        <v>0</v>
      </c>
      <c r="AD54" s="37">
        <f t="shared" si="36"/>
        <v>0</v>
      </c>
      <c r="AE54" s="37">
        <f t="shared" si="36"/>
        <v>0</v>
      </c>
      <c r="AF54" s="37">
        <f t="shared" si="36"/>
        <v>0</v>
      </c>
      <c r="AG54" s="37">
        <f t="shared" si="36"/>
        <v>30000</v>
      </c>
      <c r="AH54" s="37">
        <f t="shared" si="36"/>
        <v>0</v>
      </c>
      <c r="AI54" s="37">
        <f t="shared" si="36"/>
        <v>30000</v>
      </c>
      <c r="AJ54" s="37">
        <f t="shared" ref="AJ54:AZ54" si="37">SUM(AJ55:AJ55)</f>
        <v>0</v>
      </c>
      <c r="AK54" s="37">
        <f t="shared" si="37"/>
        <v>0</v>
      </c>
      <c r="AL54" s="37">
        <f t="shared" si="37"/>
        <v>0</v>
      </c>
      <c r="AM54" s="37">
        <f t="shared" si="37"/>
        <v>30000</v>
      </c>
      <c r="AN54" s="37">
        <f t="shared" si="37"/>
        <v>0</v>
      </c>
      <c r="AO54" s="37">
        <f t="shared" si="37"/>
        <v>30000</v>
      </c>
      <c r="AP54" s="37">
        <f t="shared" si="37"/>
        <v>0</v>
      </c>
      <c r="AQ54" s="37">
        <f t="shared" si="37"/>
        <v>0</v>
      </c>
      <c r="AR54" s="37">
        <f t="shared" si="37"/>
        <v>0</v>
      </c>
      <c r="AS54" s="37">
        <f t="shared" si="37"/>
        <v>0</v>
      </c>
      <c r="AT54" s="37">
        <f t="shared" si="37"/>
        <v>0</v>
      </c>
      <c r="AU54" s="37">
        <f t="shared" si="37"/>
        <v>0</v>
      </c>
      <c r="AV54" s="37">
        <f t="shared" si="37"/>
        <v>0</v>
      </c>
      <c r="AW54" s="37">
        <f t="shared" si="37"/>
        <v>0</v>
      </c>
      <c r="AX54" s="37">
        <f t="shared" si="37"/>
        <v>0</v>
      </c>
      <c r="AY54" s="37">
        <f t="shared" si="37"/>
        <v>0</v>
      </c>
      <c r="AZ54" s="37">
        <f t="shared" si="37"/>
        <v>30000</v>
      </c>
      <c r="BA54" s="65"/>
    </row>
    <row r="55" spans="1:53" s="15" customFormat="1" ht="21" customHeight="1" x14ac:dyDescent="0.2">
      <c r="A55" s="41" t="s">
        <v>158</v>
      </c>
      <c r="B55" s="134" t="s">
        <v>72</v>
      </c>
      <c r="C55" s="135" t="s">
        <v>159</v>
      </c>
      <c r="D55" s="44">
        <v>200000</v>
      </c>
      <c r="E55" s="69">
        <v>0</v>
      </c>
      <c r="F55" s="67">
        <v>0</v>
      </c>
      <c r="G55" s="44">
        <f>SUM(D55:E55)-F55</f>
        <v>200000</v>
      </c>
      <c r="H55" s="44">
        <v>100000</v>
      </c>
      <c r="I55" s="44">
        <v>0</v>
      </c>
      <c r="J55" s="44">
        <v>0</v>
      </c>
      <c r="K55" s="44">
        <v>0</v>
      </c>
      <c r="L55" s="44">
        <v>0</v>
      </c>
      <c r="M55" s="41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f>SUM(H55:S55)</f>
        <v>100000</v>
      </c>
      <c r="U55" s="44">
        <v>0</v>
      </c>
      <c r="V55" s="44">
        <v>30000</v>
      </c>
      <c r="W55" s="44">
        <v>0</v>
      </c>
      <c r="X55" s="44">
        <v>0</v>
      </c>
      <c r="Y55" s="44">
        <v>0</v>
      </c>
      <c r="Z55" s="41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f>SUM(U55:AF55)</f>
        <v>30000</v>
      </c>
      <c r="AH55" s="44">
        <v>0</v>
      </c>
      <c r="AI55" s="44">
        <v>30000</v>
      </c>
      <c r="AJ55" s="44">
        <v>0</v>
      </c>
      <c r="AK55" s="44">
        <v>0</v>
      </c>
      <c r="AL55" s="44">
        <v>0</v>
      </c>
      <c r="AM55" s="44">
        <f>SUM(AH55:AL55)</f>
        <v>30000</v>
      </c>
      <c r="AN55" s="44">
        <v>0</v>
      </c>
      <c r="AO55" s="44">
        <v>30000</v>
      </c>
      <c r="AP55" s="44">
        <v>0</v>
      </c>
      <c r="AQ55" s="44">
        <v>0</v>
      </c>
      <c r="AR55" s="44">
        <v>0</v>
      </c>
      <c r="AS55" s="41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f>SUM(AN55:AY55)</f>
        <v>30000</v>
      </c>
      <c r="BA55" s="25"/>
    </row>
    <row r="56" spans="1:53" s="15" customFormat="1" ht="21" customHeight="1" x14ac:dyDescent="0.2">
      <c r="A56" s="37" t="s">
        <v>160</v>
      </c>
      <c r="B56" s="123"/>
      <c r="C56" s="124" t="s">
        <v>161</v>
      </c>
      <c r="D56" s="136">
        <f>+D57</f>
        <v>200000000</v>
      </c>
      <c r="E56" s="37">
        <f>+E57</f>
        <v>0</v>
      </c>
      <c r="F56" s="57">
        <f t="shared" ref="F56:AZ56" si="38">+F57</f>
        <v>0</v>
      </c>
      <c r="G56" s="37">
        <f>+G57</f>
        <v>200000000</v>
      </c>
      <c r="H56" s="37">
        <f t="shared" si="38"/>
        <v>200000000</v>
      </c>
      <c r="I56" s="37">
        <f t="shared" si="38"/>
        <v>0</v>
      </c>
      <c r="J56" s="37">
        <f t="shared" si="38"/>
        <v>0</v>
      </c>
      <c r="K56" s="37">
        <f t="shared" si="38"/>
        <v>0</v>
      </c>
      <c r="L56" s="37">
        <f t="shared" si="38"/>
        <v>0</v>
      </c>
      <c r="M56" s="37">
        <f t="shared" si="38"/>
        <v>0</v>
      </c>
      <c r="N56" s="37">
        <f t="shared" si="38"/>
        <v>0</v>
      </c>
      <c r="O56" s="37">
        <f t="shared" si="38"/>
        <v>0</v>
      </c>
      <c r="P56" s="37">
        <f t="shared" si="38"/>
        <v>0</v>
      </c>
      <c r="Q56" s="37">
        <f t="shared" si="38"/>
        <v>0</v>
      </c>
      <c r="R56" s="37">
        <f t="shared" si="38"/>
        <v>0</v>
      </c>
      <c r="S56" s="37">
        <f t="shared" si="38"/>
        <v>0</v>
      </c>
      <c r="T56" s="37">
        <f t="shared" si="38"/>
        <v>200000000</v>
      </c>
      <c r="U56" s="37">
        <f t="shared" si="38"/>
        <v>0</v>
      </c>
      <c r="V56" s="37">
        <f t="shared" si="38"/>
        <v>0</v>
      </c>
      <c r="W56" s="37">
        <f t="shared" si="38"/>
        <v>0</v>
      </c>
      <c r="X56" s="37">
        <f t="shared" si="38"/>
        <v>0</v>
      </c>
      <c r="Y56" s="37">
        <f t="shared" si="38"/>
        <v>0</v>
      </c>
      <c r="Z56" s="37">
        <f t="shared" si="38"/>
        <v>0</v>
      </c>
      <c r="AA56" s="37">
        <f t="shared" si="38"/>
        <v>0</v>
      </c>
      <c r="AB56" s="37">
        <f t="shared" si="38"/>
        <v>0</v>
      </c>
      <c r="AC56" s="37">
        <f t="shared" si="38"/>
        <v>0</v>
      </c>
      <c r="AD56" s="37">
        <f t="shared" si="38"/>
        <v>0</v>
      </c>
      <c r="AE56" s="37">
        <f t="shared" si="38"/>
        <v>0</v>
      </c>
      <c r="AF56" s="37">
        <f t="shared" si="38"/>
        <v>0</v>
      </c>
      <c r="AG56" s="37">
        <f t="shared" si="38"/>
        <v>0</v>
      </c>
      <c r="AH56" s="37">
        <f t="shared" si="38"/>
        <v>0</v>
      </c>
      <c r="AI56" s="37">
        <f t="shared" si="38"/>
        <v>0</v>
      </c>
      <c r="AJ56" s="37">
        <f t="shared" si="38"/>
        <v>0</v>
      </c>
      <c r="AK56" s="37">
        <f t="shared" si="38"/>
        <v>0</v>
      </c>
      <c r="AL56" s="37">
        <f t="shared" si="38"/>
        <v>0</v>
      </c>
      <c r="AM56" s="37">
        <f t="shared" si="38"/>
        <v>0</v>
      </c>
      <c r="AN56" s="37">
        <f t="shared" si="38"/>
        <v>0</v>
      </c>
      <c r="AO56" s="37">
        <f t="shared" si="38"/>
        <v>0</v>
      </c>
      <c r="AP56" s="37">
        <f t="shared" si="38"/>
        <v>0</v>
      </c>
      <c r="AQ56" s="37">
        <f t="shared" si="38"/>
        <v>0</v>
      </c>
      <c r="AR56" s="37">
        <f t="shared" si="38"/>
        <v>0</v>
      </c>
      <c r="AS56" s="37">
        <f t="shared" si="38"/>
        <v>0</v>
      </c>
      <c r="AT56" s="37">
        <f t="shared" si="38"/>
        <v>0</v>
      </c>
      <c r="AU56" s="37">
        <f t="shared" si="38"/>
        <v>0</v>
      </c>
      <c r="AV56" s="37">
        <f t="shared" si="38"/>
        <v>0</v>
      </c>
      <c r="AW56" s="37">
        <f t="shared" si="38"/>
        <v>0</v>
      </c>
      <c r="AX56" s="37">
        <f t="shared" si="38"/>
        <v>0</v>
      </c>
      <c r="AY56" s="37">
        <f t="shared" si="38"/>
        <v>0</v>
      </c>
      <c r="AZ56" s="37">
        <f t="shared" si="38"/>
        <v>0</v>
      </c>
      <c r="BA56" s="65"/>
    </row>
    <row r="57" spans="1:53" s="15" customFormat="1" ht="21" customHeight="1" x14ac:dyDescent="0.2">
      <c r="A57" s="86" t="s">
        <v>162</v>
      </c>
      <c r="B57" s="137" t="s">
        <v>72</v>
      </c>
      <c r="C57" s="138" t="s">
        <v>163</v>
      </c>
      <c r="D57" s="44">
        <v>200000000</v>
      </c>
      <c r="E57" s="41">
        <v>0</v>
      </c>
      <c r="F57" s="141">
        <v>0</v>
      </c>
      <c r="G57" s="76">
        <f>SUM(D57:E57)-F57</f>
        <v>200000000</v>
      </c>
      <c r="H57" s="44">
        <v>200000000</v>
      </c>
      <c r="I57" s="44">
        <v>0</v>
      </c>
      <c r="J57" s="44">
        <v>0</v>
      </c>
      <c r="K57" s="44">
        <v>0</v>
      </c>
      <c r="L57" s="44">
        <v>0</v>
      </c>
      <c r="M57" s="41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f>SUM(H57:S57)</f>
        <v>200000000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1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f>SUM(U57:AF57)</f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f>SUM(AH57:AL57)</f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1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f>SUM(AN57:AY57)</f>
        <v>0</v>
      </c>
      <c r="BA57" s="25"/>
    </row>
    <row r="58" spans="1:53" s="15" customFormat="1" ht="21" customHeight="1" x14ac:dyDescent="0.2">
      <c r="A58" s="37" t="s">
        <v>164</v>
      </c>
      <c r="B58" s="123"/>
      <c r="C58" s="124" t="s">
        <v>165</v>
      </c>
      <c r="D58" s="37">
        <f>SUM(D59:D64)</f>
        <v>180414700</v>
      </c>
      <c r="E58" s="37">
        <f>SUM(E59:E64)</f>
        <v>0</v>
      </c>
      <c r="F58" s="37">
        <f t="shared" ref="F58:AZ58" si="39">SUM(F59:F64)</f>
        <v>0</v>
      </c>
      <c r="G58" s="57">
        <f>SUM(G59:G64)</f>
        <v>180414700</v>
      </c>
      <c r="H58" s="37">
        <f>SUM(H59:H64)</f>
        <v>10945734</v>
      </c>
      <c r="I58" s="37">
        <f t="shared" si="39"/>
        <v>125000000</v>
      </c>
      <c r="J58" s="37">
        <f t="shared" si="39"/>
        <v>11425000</v>
      </c>
      <c r="K58" s="37">
        <f t="shared" si="39"/>
        <v>0</v>
      </c>
      <c r="L58" s="37">
        <f>SUM(L59:L64)</f>
        <v>-46700000</v>
      </c>
      <c r="M58" s="37">
        <f>SUM(M59:M64)</f>
        <v>0</v>
      </c>
      <c r="N58" s="37">
        <f t="shared" si="39"/>
        <v>0</v>
      </c>
      <c r="O58" s="37">
        <f t="shared" si="39"/>
        <v>0</v>
      </c>
      <c r="P58" s="37">
        <f t="shared" si="39"/>
        <v>0</v>
      </c>
      <c r="Q58" s="37">
        <f t="shared" si="39"/>
        <v>0</v>
      </c>
      <c r="R58" s="37">
        <f t="shared" si="39"/>
        <v>0</v>
      </c>
      <c r="S58" s="37">
        <f t="shared" si="39"/>
        <v>0</v>
      </c>
      <c r="T58" s="37">
        <f t="shared" si="39"/>
        <v>100670734</v>
      </c>
      <c r="U58" s="37">
        <f t="shared" si="39"/>
        <v>10375734</v>
      </c>
      <c r="V58" s="37">
        <f t="shared" si="39"/>
        <v>180000</v>
      </c>
      <c r="W58" s="37">
        <f t="shared" si="39"/>
        <v>0</v>
      </c>
      <c r="X58" s="37">
        <f t="shared" si="39"/>
        <v>0</v>
      </c>
      <c r="Y58" s="37">
        <f t="shared" si="39"/>
        <v>4685000</v>
      </c>
      <c r="Z58" s="37">
        <f>SUM(Z59:Z64)</f>
        <v>0</v>
      </c>
      <c r="AA58" s="37">
        <f t="shared" si="39"/>
        <v>0</v>
      </c>
      <c r="AB58" s="37">
        <f t="shared" si="39"/>
        <v>0</v>
      </c>
      <c r="AC58" s="37">
        <f t="shared" si="39"/>
        <v>0</v>
      </c>
      <c r="AD58" s="37">
        <f t="shared" si="39"/>
        <v>0</v>
      </c>
      <c r="AE58" s="37">
        <f t="shared" si="39"/>
        <v>0</v>
      </c>
      <c r="AF58" s="37">
        <f t="shared" si="39"/>
        <v>0</v>
      </c>
      <c r="AG58" s="37">
        <f t="shared" si="39"/>
        <v>15240734</v>
      </c>
      <c r="AH58" s="37">
        <f t="shared" si="39"/>
        <v>0</v>
      </c>
      <c r="AI58" s="37">
        <f t="shared" si="39"/>
        <v>180000</v>
      </c>
      <c r="AJ58" s="37">
        <f t="shared" si="39"/>
        <v>1854443</v>
      </c>
      <c r="AK58" s="37">
        <f t="shared" si="39"/>
        <v>2449750</v>
      </c>
      <c r="AL58" s="37">
        <f t="shared" si="39"/>
        <v>3919619</v>
      </c>
      <c r="AM58" s="37">
        <f t="shared" si="39"/>
        <v>8403812</v>
      </c>
      <c r="AN58" s="37">
        <f t="shared" si="39"/>
        <v>0</v>
      </c>
      <c r="AO58" s="37">
        <f t="shared" si="39"/>
        <v>180000</v>
      </c>
      <c r="AP58" s="37">
        <f t="shared" si="39"/>
        <v>1854443</v>
      </c>
      <c r="AQ58" s="37">
        <f t="shared" si="39"/>
        <v>2449750</v>
      </c>
      <c r="AR58" s="37">
        <f>SUM(AR59:AR64)</f>
        <v>3919619</v>
      </c>
      <c r="AS58" s="37">
        <f>SUM(AS59:AS64)</f>
        <v>0</v>
      </c>
      <c r="AT58" s="37">
        <f t="shared" si="39"/>
        <v>0</v>
      </c>
      <c r="AU58" s="37">
        <f t="shared" si="39"/>
        <v>0</v>
      </c>
      <c r="AV58" s="37">
        <f t="shared" si="39"/>
        <v>0</v>
      </c>
      <c r="AW58" s="37">
        <f t="shared" si="39"/>
        <v>0</v>
      </c>
      <c r="AX58" s="37">
        <f t="shared" si="39"/>
        <v>0</v>
      </c>
      <c r="AY58" s="37">
        <f t="shared" si="39"/>
        <v>0</v>
      </c>
      <c r="AZ58" s="37">
        <f t="shared" si="39"/>
        <v>8403812</v>
      </c>
      <c r="BA58" s="65"/>
    </row>
    <row r="59" spans="1:53" s="15" customFormat="1" ht="21" customHeight="1" x14ac:dyDescent="0.2">
      <c r="A59" s="86" t="s">
        <v>166</v>
      </c>
      <c r="B59" s="139" t="s">
        <v>72</v>
      </c>
      <c r="C59" s="140" t="s">
        <v>167</v>
      </c>
      <c r="D59" s="41">
        <v>100520000</v>
      </c>
      <c r="E59" s="41">
        <v>0</v>
      </c>
      <c r="F59" s="41">
        <v>0</v>
      </c>
      <c r="G59" s="76">
        <f t="shared" ref="G59:G64" si="40">SUM(D59:E59)-F59</f>
        <v>100520000</v>
      </c>
      <c r="H59" s="44">
        <v>120000</v>
      </c>
      <c r="I59" s="44">
        <v>100000000</v>
      </c>
      <c r="J59" s="44">
        <v>0</v>
      </c>
      <c r="K59" s="44">
        <v>0</v>
      </c>
      <c r="L59" s="44">
        <v>-46700000</v>
      </c>
      <c r="M59" s="41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f t="shared" ref="T59:T64" si="41">SUM(H59:S59)</f>
        <v>53420000</v>
      </c>
      <c r="U59" s="44">
        <v>0</v>
      </c>
      <c r="V59" s="44">
        <v>40000</v>
      </c>
      <c r="W59" s="44">
        <v>0</v>
      </c>
      <c r="X59" s="44">
        <v>0</v>
      </c>
      <c r="Y59" s="44">
        <v>0</v>
      </c>
      <c r="Z59" s="41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f t="shared" ref="AG59:AG64" si="42">SUM(U59:AF59)</f>
        <v>40000</v>
      </c>
      <c r="AH59" s="44">
        <v>0</v>
      </c>
      <c r="AI59" s="44">
        <v>40000</v>
      </c>
      <c r="AJ59" s="44">
        <v>0</v>
      </c>
      <c r="AK59" s="44">
        <v>0</v>
      </c>
      <c r="AL59" s="44">
        <v>0</v>
      </c>
      <c r="AM59" s="44">
        <f t="shared" ref="AM59:AM64" si="43">SUM(AH59:AL59)</f>
        <v>40000</v>
      </c>
      <c r="AN59" s="44">
        <v>0</v>
      </c>
      <c r="AO59" s="44">
        <v>40000</v>
      </c>
      <c r="AP59" s="44">
        <v>0</v>
      </c>
      <c r="AQ59" s="44">
        <v>0</v>
      </c>
      <c r="AR59" s="44">
        <v>0</v>
      </c>
      <c r="AS59" s="41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f t="shared" ref="AZ59:AZ64" si="44">SUM(AN59:AY59)</f>
        <v>40000</v>
      </c>
      <c r="BA59" s="25"/>
    </row>
    <row r="60" spans="1:53" s="15" customFormat="1" ht="21" customHeight="1" x14ac:dyDescent="0.2">
      <c r="A60" s="86" t="s">
        <v>168</v>
      </c>
      <c r="B60" s="139" t="s">
        <v>72</v>
      </c>
      <c r="C60" s="140" t="s">
        <v>169</v>
      </c>
      <c r="D60" s="44">
        <v>52144700</v>
      </c>
      <c r="E60" s="44">
        <v>0</v>
      </c>
      <c r="F60" s="44">
        <v>0</v>
      </c>
      <c r="G60" s="76">
        <f t="shared" si="40"/>
        <v>52144700</v>
      </c>
      <c r="H60" s="44">
        <v>10375734</v>
      </c>
      <c r="I60" s="44">
        <v>25000000</v>
      </c>
      <c r="J60" s="44">
        <v>11425000</v>
      </c>
      <c r="K60" s="44">
        <v>0</v>
      </c>
      <c r="L60" s="44">
        <v>0</v>
      </c>
      <c r="M60" s="41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f t="shared" si="41"/>
        <v>46800734</v>
      </c>
      <c r="U60" s="44">
        <v>10375734</v>
      </c>
      <c r="V60" s="44">
        <v>0</v>
      </c>
      <c r="W60" s="44">
        <v>0</v>
      </c>
      <c r="X60" s="44">
        <v>0</v>
      </c>
      <c r="Y60" s="44">
        <v>4685000</v>
      </c>
      <c r="Z60" s="41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f t="shared" si="42"/>
        <v>15060734</v>
      </c>
      <c r="AH60" s="44">
        <v>0</v>
      </c>
      <c r="AI60" s="44">
        <v>0</v>
      </c>
      <c r="AJ60" s="44">
        <v>1854443</v>
      </c>
      <c r="AK60" s="44">
        <v>2449750</v>
      </c>
      <c r="AL60" s="44">
        <v>3919619</v>
      </c>
      <c r="AM60" s="44">
        <f t="shared" si="43"/>
        <v>8223812</v>
      </c>
      <c r="AN60" s="44">
        <v>0</v>
      </c>
      <c r="AO60" s="44">
        <v>0</v>
      </c>
      <c r="AP60" s="44">
        <v>1854443</v>
      </c>
      <c r="AQ60" s="44">
        <v>2449750</v>
      </c>
      <c r="AR60" s="44">
        <v>3919619</v>
      </c>
      <c r="AS60" s="41">
        <v>0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f t="shared" si="44"/>
        <v>8223812</v>
      </c>
      <c r="BA60" s="25"/>
    </row>
    <row r="61" spans="1:53" s="15" customFormat="1" ht="21" customHeight="1" x14ac:dyDescent="0.2">
      <c r="A61" s="86" t="s">
        <v>170</v>
      </c>
      <c r="B61" s="139">
        <v>10</v>
      </c>
      <c r="C61" s="140" t="s">
        <v>171</v>
      </c>
      <c r="D61" s="130">
        <v>0</v>
      </c>
      <c r="E61" s="44">
        <v>0</v>
      </c>
      <c r="F61" s="44">
        <v>0</v>
      </c>
      <c r="G61" s="77">
        <f t="shared" si="40"/>
        <v>0</v>
      </c>
      <c r="H61" s="76">
        <v>0</v>
      </c>
      <c r="I61" s="44">
        <v>0</v>
      </c>
      <c r="J61" s="44">
        <v>0</v>
      </c>
      <c r="K61" s="44">
        <v>0</v>
      </c>
      <c r="L61" s="44">
        <v>0</v>
      </c>
      <c r="M61" s="41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f t="shared" si="41"/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1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f t="shared" si="42"/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f t="shared" si="43"/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1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f t="shared" si="44"/>
        <v>0</v>
      </c>
      <c r="BA61" s="25"/>
    </row>
    <row r="62" spans="1:53" s="15" customFormat="1" ht="21" customHeight="1" x14ac:dyDescent="0.2">
      <c r="A62" s="86" t="s">
        <v>172</v>
      </c>
      <c r="B62" s="139" t="s">
        <v>72</v>
      </c>
      <c r="C62" s="140" t="s">
        <v>173</v>
      </c>
      <c r="D62" s="44">
        <v>1250000</v>
      </c>
      <c r="E62" s="44">
        <v>0</v>
      </c>
      <c r="F62" s="44">
        <v>0</v>
      </c>
      <c r="G62" s="67">
        <f t="shared" si="40"/>
        <v>1250000</v>
      </c>
      <c r="H62" s="44">
        <v>250000</v>
      </c>
      <c r="I62" s="44">
        <v>0</v>
      </c>
      <c r="J62" s="44">
        <v>0</v>
      </c>
      <c r="K62" s="44">
        <v>0</v>
      </c>
      <c r="L62" s="44">
        <v>0</v>
      </c>
      <c r="M62" s="41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f t="shared" si="41"/>
        <v>250000</v>
      </c>
      <c r="U62" s="44">
        <v>0</v>
      </c>
      <c r="V62" s="44">
        <v>80000</v>
      </c>
      <c r="W62" s="44">
        <v>0</v>
      </c>
      <c r="X62" s="44">
        <v>0</v>
      </c>
      <c r="Y62" s="44">
        <v>0</v>
      </c>
      <c r="Z62" s="41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f t="shared" si="42"/>
        <v>80000</v>
      </c>
      <c r="AH62" s="44">
        <v>0</v>
      </c>
      <c r="AI62" s="44">
        <v>80000</v>
      </c>
      <c r="AJ62" s="44">
        <v>0</v>
      </c>
      <c r="AK62" s="44">
        <v>0</v>
      </c>
      <c r="AL62" s="44">
        <v>0</v>
      </c>
      <c r="AM62" s="44">
        <f t="shared" si="43"/>
        <v>80000</v>
      </c>
      <c r="AN62" s="44">
        <v>0</v>
      </c>
      <c r="AO62" s="44">
        <v>80000</v>
      </c>
      <c r="AP62" s="44">
        <v>0</v>
      </c>
      <c r="AQ62" s="44">
        <v>0</v>
      </c>
      <c r="AR62" s="44">
        <v>0</v>
      </c>
      <c r="AS62" s="41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f t="shared" si="44"/>
        <v>80000</v>
      </c>
      <c r="BA62" s="25"/>
    </row>
    <row r="63" spans="1:53" s="15" customFormat="1" ht="21" customHeight="1" x14ac:dyDescent="0.2">
      <c r="A63" s="86" t="s">
        <v>174</v>
      </c>
      <c r="B63" s="139" t="s">
        <v>72</v>
      </c>
      <c r="C63" s="140" t="s">
        <v>175</v>
      </c>
      <c r="D63" s="44">
        <v>25400000</v>
      </c>
      <c r="E63" s="44">
        <v>0</v>
      </c>
      <c r="F63" s="44">
        <v>0</v>
      </c>
      <c r="G63" s="76">
        <f t="shared" si="40"/>
        <v>25400000</v>
      </c>
      <c r="H63" s="44">
        <v>100000</v>
      </c>
      <c r="I63" s="44">
        <v>0</v>
      </c>
      <c r="J63" s="44">
        <v>0</v>
      </c>
      <c r="K63" s="44">
        <v>0</v>
      </c>
      <c r="L63" s="44">
        <v>0</v>
      </c>
      <c r="M63" s="41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f t="shared" si="41"/>
        <v>100000</v>
      </c>
      <c r="U63" s="44">
        <v>0</v>
      </c>
      <c r="V63" s="44">
        <v>30000</v>
      </c>
      <c r="W63" s="44">
        <v>0</v>
      </c>
      <c r="X63" s="44">
        <v>0</v>
      </c>
      <c r="Y63" s="44">
        <v>0</v>
      </c>
      <c r="Z63" s="41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44">
        <v>0</v>
      </c>
      <c r="AG63" s="44">
        <f t="shared" si="42"/>
        <v>30000</v>
      </c>
      <c r="AH63" s="44">
        <v>0</v>
      </c>
      <c r="AI63" s="44">
        <v>30000</v>
      </c>
      <c r="AJ63" s="44">
        <v>0</v>
      </c>
      <c r="AK63" s="44">
        <v>0</v>
      </c>
      <c r="AL63" s="44">
        <v>0</v>
      </c>
      <c r="AM63" s="44">
        <f t="shared" si="43"/>
        <v>30000</v>
      </c>
      <c r="AN63" s="44">
        <v>0</v>
      </c>
      <c r="AO63" s="44">
        <v>30000</v>
      </c>
      <c r="AP63" s="44">
        <v>0</v>
      </c>
      <c r="AQ63" s="44">
        <v>0</v>
      </c>
      <c r="AR63" s="44">
        <v>0</v>
      </c>
      <c r="AS63" s="41">
        <v>0</v>
      </c>
      <c r="AT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f t="shared" si="44"/>
        <v>30000</v>
      </c>
      <c r="BA63" s="25"/>
    </row>
    <row r="64" spans="1:53" s="15" customFormat="1" ht="21" customHeight="1" x14ac:dyDescent="0.2">
      <c r="A64" s="86" t="s">
        <v>176</v>
      </c>
      <c r="B64" s="139" t="s">
        <v>72</v>
      </c>
      <c r="C64" s="161" t="s">
        <v>177</v>
      </c>
      <c r="D64" s="41">
        <v>1100000</v>
      </c>
      <c r="E64" s="172">
        <v>0</v>
      </c>
      <c r="F64" s="172">
        <v>0</v>
      </c>
      <c r="G64" s="76">
        <f t="shared" si="40"/>
        <v>1100000</v>
      </c>
      <c r="H64" s="44">
        <v>100000</v>
      </c>
      <c r="I64" s="44">
        <v>0</v>
      </c>
      <c r="J64" s="44">
        <v>0</v>
      </c>
      <c r="K64" s="44">
        <v>0</v>
      </c>
      <c r="L64" s="44">
        <v>0</v>
      </c>
      <c r="M64" s="41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f t="shared" si="41"/>
        <v>100000</v>
      </c>
      <c r="U64" s="44">
        <v>0</v>
      </c>
      <c r="V64" s="44">
        <v>30000</v>
      </c>
      <c r="W64" s="44">
        <v>0</v>
      </c>
      <c r="X64" s="44">
        <v>0</v>
      </c>
      <c r="Y64" s="44">
        <v>0</v>
      </c>
      <c r="Z64" s="41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f t="shared" si="42"/>
        <v>30000</v>
      </c>
      <c r="AH64" s="44">
        <v>0</v>
      </c>
      <c r="AI64" s="44">
        <v>30000</v>
      </c>
      <c r="AJ64" s="44">
        <v>0</v>
      </c>
      <c r="AK64" s="44">
        <v>0</v>
      </c>
      <c r="AL64" s="44">
        <v>0</v>
      </c>
      <c r="AM64" s="44">
        <f t="shared" si="43"/>
        <v>30000</v>
      </c>
      <c r="AN64" s="44">
        <v>0</v>
      </c>
      <c r="AO64" s="44">
        <v>30000</v>
      </c>
      <c r="AP64" s="44">
        <v>0</v>
      </c>
      <c r="AQ64" s="44">
        <v>0</v>
      </c>
      <c r="AR64" s="44">
        <v>0</v>
      </c>
      <c r="AS64" s="41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f t="shared" si="44"/>
        <v>30000</v>
      </c>
      <c r="BA64" s="25"/>
    </row>
    <row r="65" spans="1:53" s="15" customFormat="1" ht="21" customHeight="1" x14ac:dyDescent="0.2">
      <c r="A65" s="37" t="s">
        <v>178</v>
      </c>
      <c r="B65" s="123"/>
      <c r="C65" s="124" t="s">
        <v>179</v>
      </c>
      <c r="D65" s="37">
        <f>SUM(D66:D71)</f>
        <v>3770000</v>
      </c>
      <c r="E65" s="57">
        <f>SUM(E66:E71)</f>
        <v>0</v>
      </c>
      <c r="F65" s="37">
        <f t="shared" ref="F65:AZ65" si="45">SUM(F66:F71)</f>
        <v>0</v>
      </c>
      <c r="G65" s="37">
        <f>SUM(G66:G71)</f>
        <v>3770000</v>
      </c>
      <c r="H65" s="37">
        <f>SUM(H66:H71)</f>
        <v>420000</v>
      </c>
      <c r="I65" s="37">
        <f t="shared" si="45"/>
        <v>0</v>
      </c>
      <c r="J65" s="37">
        <f t="shared" si="45"/>
        <v>0</v>
      </c>
      <c r="K65" s="37">
        <f t="shared" si="45"/>
        <v>0</v>
      </c>
      <c r="L65" s="37">
        <f t="shared" si="45"/>
        <v>0</v>
      </c>
      <c r="M65" s="37">
        <f>SUM(M66:M71)</f>
        <v>0</v>
      </c>
      <c r="N65" s="37">
        <f t="shared" si="45"/>
        <v>0</v>
      </c>
      <c r="O65" s="37">
        <f t="shared" si="45"/>
        <v>0</v>
      </c>
      <c r="P65" s="37">
        <f t="shared" si="45"/>
        <v>0</v>
      </c>
      <c r="Q65" s="37">
        <f t="shared" si="45"/>
        <v>0</v>
      </c>
      <c r="R65" s="37">
        <f t="shared" si="45"/>
        <v>0</v>
      </c>
      <c r="S65" s="37">
        <f t="shared" si="45"/>
        <v>0</v>
      </c>
      <c r="T65" s="37">
        <f t="shared" si="45"/>
        <v>420000</v>
      </c>
      <c r="U65" s="37">
        <f t="shared" si="45"/>
        <v>0</v>
      </c>
      <c r="V65" s="37">
        <f t="shared" si="45"/>
        <v>140000</v>
      </c>
      <c r="W65" s="37">
        <f t="shared" si="45"/>
        <v>0</v>
      </c>
      <c r="X65" s="37">
        <f t="shared" si="45"/>
        <v>0</v>
      </c>
      <c r="Y65" s="37">
        <f t="shared" si="45"/>
        <v>0</v>
      </c>
      <c r="Z65" s="37">
        <f>SUM(Z66:Z71)</f>
        <v>0</v>
      </c>
      <c r="AA65" s="37">
        <f t="shared" si="45"/>
        <v>0</v>
      </c>
      <c r="AB65" s="37">
        <f t="shared" si="45"/>
        <v>0</v>
      </c>
      <c r="AC65" s="37">
        <f t="shared" si="45"/>
        <v>0</v>
      </c>
      <c r="AD65" s="37">
        <f t="shared" si="45"/>
        <v>0</v>
      </c>
      <c r="AE65" s="37">
        <f t="shared" si="45"/>
        <v>0</v>
      </c>
      <c r="AF65" s="37">
        <f t="shared" si="45"/>
        <v>0</v>
      </c>
      <c r="AG65" s="37">
        <f t="shared" si="45"/>
        <v>140000</v>
      </c>
      <c r="AH65" s="37">
        <f t="shared" si="45"/>
        <v>0</v>
      </c>
      <c r="AI65" s="37">
        <f t="shared" si="45"/>
        <v>140000</v>
      </c>
      <c r="AJ65" s="37">
        <f t="shared" si="45"/>
        <v>0</v>
      </c>
      <c r="AK65" s="37">
        <f t="shared" si="45"/>
        <v>0</v>
      </c>
      <c r="AL65" s="37">
        <f t="shared" si="45"/>
        <v>0</v>
      </c>
      <c r="AM65" s="37">
        <f t="shared" si="45"/>
        <v>140000</v>
      </c>
      <c r="AN65" s="37">
        <f t="shared" si="45"/>
        <v>0</v>
      </c>
      <c r="AO65" s="37">
        <f t="shared" si="45"/>
        <v>140000</v>
      </c>
      <c r="AP65" s="37">
        <f t="shared" si="45"/>
        <v>0</v>
      </c>
      <c r="AQ65" s="37">
        <f t="shared" si="45"/>
        <v>0</v>
      </c>
      <c r="AR65" s="37">
        <f>SUM(AR66:AR71)</f>
        <v>0</v>
      </c>
      <c r="AS65" s="37">
        <f>SUM(AS66:AS71)</f>
        <v>0</v>
      </c>
      <c r="AT65" s="37">
        <f t="shared" si="45"/>
        <v>0</v>
      </c>
      <c r="AU65" s="37">
        <f t="shared" si="45"/>
        <v>0</v>
      </c>
      <c r="AV65" s="37">
        <f t="shared" si="45"/>
        <v>0</v>
      </c>
      <c r="AW65" s="37">
        <f t="shared" si="45"/>
        <v>0</v>
      </c>
      <c r="AX65" s="37">
        <f t="shared" si="45"/>
        <v>0</v>
      </c>
      <c r="AY65" s="37">
        <f t="shared" si="45"/>
        <v>0</v>
      </c>
      <c r="AZ65" s="37">
        <f t="shared" si="45"/>
        <v>140000</v>
      </c>
      <c r="BA65" s="65"/>
    </row>
    <row r="66" spans="1:53" s="15" customFormat="1" ht="21" customHeight="1" x14ac:dyDescent="0.2">
      <c r="A66" s="44" t="s">
        <v>180</v>
      </c>
      <c r="B66" s="137" t="s">
        <v>72</v>
      </c>
      <c r="C66" s="138" t="s">
        <v>181</v>
      </c>
      <c r="D66" s="44">
        <v>2650000</v>
      </c>
      <c r="E66" s="141">
        <v>0</v>
      </c>
      <c r="F66" s="41">
        <v>0</v>
      </c>
      <c r="G66" s="44">
        <f t="shared" ref="G66:G71" si="46">SUM(D66:E66)-F66</f>
        <v>2650000</v>
      </c>
      <c r="H66" s="44">
        <v>300000</v>
      </c>
      <c r="I66" s="44">
        <v>0</v>
      </c>
      <c r="J66" s="44">
        <v>0</v>
      </c>
      <c r="K66" s="44">
        <v>0</v>
      </c>
      <c r="L66" s="44">
        <v>0</v>
      </c>
      <c r="M66" s="41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f>SUM(H66:S66)</f>
        <v>300000</v>
      </c>
      <c r="U66" s="44">
        <v>0</v>
      </c>
      <c r="V66" s="44">
        <v>100000</v>
      </c>
      <c r="W66" s="44">
        <v>0</v>
      </c>
      <c r="X66" s="44">
        <v>0</v>
      </c>
      <c r="Y66" s="44">
        <v>0</v>
      </c>
      <c r="Z66" s="41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f t="shared" ref="AG66:AG71" si="47">SUM(U66:AF66)</f>
        <v>100000</v>
      </c>
      <c r="AH66" s="44">
        <v>0</v>
      </c>
      <c r="AI66" s="44">
        <v>100000</v>
      </c>
      <c r="AJ66" s="44">
        <v>0</v>
      </c>
      <c r="AK66" s="44">
        <v>0</v>
      </c>
      <c r="AL66" s="44">
        <v>0</v>
      </c>
      <c r="AM66" s="44">
        <f>SUM(AH66:AL66)</f>
        <v>100000</v>
      </c>
      <c r="AN66" s="44">
        <v>0</v>
      </c>
      <c r="AO66" s="44">
        <v>100000</v>
      </c>
      <c r="AP66" s="44">
        <v>0</v>
      </c>
      <c r="AQ66" s="44">
        <v>0</v>
      </c>
      <c r="AR66" s="44">
        <v>0</v>
      </c>
      <c r="AS66" s="41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f>SUM(AN66:AY66)</f>
        <v>100000</v>
      </c>
      <c r="BA66" s="25"/>
    </row>
    <row r="67" spans="1:53" s="15" customFormat="1" ht="21" customHeight="1" x14ac:dyDescent="0.2">
      <c r="A67" s="44" t="s">
        <v>182</v>
      </c>
      <c r="B67" s="137">
        <v>10</v>
      </c>
      <c r="C67" s="138" t="s">
        <v>183</v>
      </c>
      <c r="D67" s="44"/>
      <c r="E67" s="130">
        <v>0</v>
      </c>
      <c r="F67" s="41">
        <v>0</v>
      </c>
      <c r="G67" s="44">
        <f t="shared" si="46"/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1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f>SUM(H67:S67)</f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1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f t="shared" si="47"/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f>SUM(AH67:AL67)</f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1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f>SUM(AN67:AY67)</f>
        <v>0</v>
      </c>
      <c r="BA67" s="25"/>
    </row>
    <row r="68" spans="1:53" s="15" customFormat="1" ht="21" customHeight="1" x14ac:dyDescent="0.2">
      <c r="A68" s="44" t="s">
        <v>184</v>
      </c>
      <c r="B68" s="137">
        <v>10</v>
      </c>
      <c r="C68" s="138" t="s">
        <v>185</v>
      </c>
      <c r="D68" s="44"/>
      <c r="E68" s="86">
        <v>0</v>
      </c>
      <c r="F68" s="41">
        <v>0</v>
      </c>
      <c r="G68" s="44">
        <f t="shared" si="46"/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1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f>SUM(H68:S68)</f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1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f t="shared" si="47"/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f>SUM(AH68:AL68)</f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1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f>SUM(AN68:AY68)</f>
        <v>0</v>
      </c>
      <c r="BA68" s="25"/>
    </row>
    <row r="69" spans="1:53" s="15" customFormat="1" ht="21" customHeight="1" x14ac:dyDescent="0.2">
      <c r="A69" s="44" t="s">
        <v>186</v>
      </c>
      <c r="B69" s="137">
        <v>10</v>
      </c>
      <c r="C69" s="138" t="s">
        <v>145</v>
      </c>
      <c r="D69" s="44"/>
      <c r="E69" s="86">
        <v>0</v>
      </c>
      <c r="F69" s="41">
        <v>0</v>
      </c>
      <c r="G69" s="44">
        <f t="shared" si="46"/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1"/>
      <c r="N69" s="44"/>
      <c r="O69" s="44"/>
      <c r="P69" s="44"/>
      <c r="Q69" s="44"/>
      <c r="R69" s="44"/>
      <c r="S69" s="44"/>
      <c r="T69" s="44"/>
      <c r="U69" s="44">
        <v>0</v>
      </c>
      <c r="V69" s="44">
        <v>0</v>
      </c>
      <c r="W69" s="44"/>
      <c r="X69" s="44">
        <v>0</v>
      </c>
      <c r="Y69" s="44">
        <v>0</v>
      </c>
      <c r="Z69" s="41"/>
      <c r="AA69" s="44"/>
      <c r="AB69" s="44"/>
      <c r="AC69" s="44"/>
      <c r="AD69" s="44"/>
      <c r="AE69" s="44"/>
      <c r="AF69" s="44"/>
      <c r="AG69" s="44">
        <f t="shared" si="47"/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/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1"/>
      <c r="AT69" s="44"/>
      <c r="AU69" s="44"/>
      <c r="AV69" s="44"/>
      <c r="AW69" s="44"/>
      <c r="AX69" s="44"/>
      <c r="AY69" s="44"/>
      <c r="AZ69" s="44"/>
      <c r="BA69" s="25"/>
    </row>
    <row r="70" spans="1:53" s="15" customFormat="1" ht="21" customHeight="1" x14ac:dyDescent="0.2">
      <c r="A70" s="44" t="s">
        <v>187</v>
      </c>
      <c r="B70" s="137" t="s">
        <v>72</v>
      </c>
      <c r="C70" s="138" t="s">
        <v>147</v>
      </c>
      <c r="D70" s="44">
        <v>1120000</v>
      </c>
      <c r="E70" s="44">
        <v>0</v>
      </c>
      <c r="F70" s="41">
        <v>0</v>
      </c>
      <c r="G70" s="44">
        <f t="shared" si="46"/>
        <v>1120000</v>
      </c>
      <c r="H70" s="44">
        <v>120000</v>
      </c>
      <c r="I70" s="44">
        <v>0</v>
      </c>
      <c r="J70" s="44">
        <v>0</v>
      </c>
      <c r="K70" s="44">
        <v>0</v>
      </c>
      <c r="L70" s="44">
        <v>0</v>
      </c>
      <c r="M70" s="41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f>SUM(H70:S70)</f>
        <v>120000</v>
      </c>
      <c r="U70" s="44">
        <v>0</v>
      </c>
      <c r="V70" s="44">
        <v>40000</v>
      </c>
      <c r="W70" s="44">
        <v>0</v>
      </c>
      <c r="X70" s="44">
        <v>0</v>
      </c>
      <c r="Y70" s="44">
        <v>0</v>
      </c>
      <c r="Z70" s="41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f t="shared" si="47"/>
        <v>40000</v>
      </c>
      <c r="AH70" s="44">
        <v>0</v>
      </c>
      <c r="AI70" s="44">
        <v>40000</v>
      </c>
      <c r="AJ70" s="44">
        <v>0</v>
      </c>
      <c r="AK70" s="44">
        <v>0</v>
      </c>
      <c r="AL70" s="44">
        <v>0</v>
      </c>
      <c r="AM70" s="44">
        <f>SUM(AH70:AL70)</f>
        <v>40000</v>
      </c>
      <c r="AN70" s="44">
        <v>0</v>
      </c>
      <c r="AO70" s="44">
        <v>40000</v>
      </c>
      <c r="AP70" s="44">
        <v>0</v>
      </c>
      <c r="AQ70" s="44">
        <v>0</v>
      </c>
      <c r="AR70" s="44">
        <v>0</v>
      </c>
      <c r="AS70" s="41">
        <v>0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f>SUM(AN70:AY70)</f>
        <v>40000</v>
      </c>
      <c r="BA70" s="25"/>
    </row>
    <row r="71" spans="1:53" s="15" customFormat="1" ht="21" customHeight="1" x14ac:dyDescent="0.2">
      <c r="A71" s="44" t="s">
        <v>188</v>
      </c>
      <c r="B71" s="137">
        <v>10</v>
      </c>
      <c r="C71" s="138" t="s">
        <v>149</v>
      </c>
      <c r="D71" s="44"/>
      <c r="E71" s="41">
        <v>0</v>
      </c>
      <c r="F71" s="41">
        <v>0</v>
      </c>
      <c r="G71" s="44">
        <f t="shared" si="46"/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1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f>SUM(H71:S71)</f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1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f t="shared" si="47"/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f>SUM(AH71:AL71)</f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1">
        <v>0</v>
      </c>
      <c r="AT71" s="44">
        <v>0</v>
      </c>
      <c r="AU71" s="44">
        <v>0</v>
      </c>
      <c r="AV71" s="44">
        <v>0</v>
      </c>
      <c r="AW71" s="44">
        <v>0</v>
      </c>
      <c r="AX71" s="44">
        <v>0</v>
      </c>
      <c r="AY71" s="44">
        <v>0</v>
      </c>
      <c r="AZ71" s="44">
        <f>SUM(AN71:AY71)</f>
        <v>0</v>
      </c>
      <c r="BA71" s="25"/>
    </row>
    <row r="72" spans="1:53" ht="21" customHeight="1" x14ac:dyDescent="0.2">
      <c r="A72" s="120" t="s">
        <v>189</v>
      </c>
      <c r="B72" s="133"/>
      <c r="C72" s="122" t="s">
        <v>190</v>
      </c>
      <c r="D72" s="120">
        <f t="shared" ref="D72:AZ72" si="48">+D73+D75+D81+D85+D92+D98</f>
        <v>17703295160</v>
      </c>
      <c r="E72" s="120">
        <f t="shared" si="48"/>
        <v>547556383</v>
      </c>
      <c r="F72" s="120">
        <f t="shared" si="48"/>
        <v>547556383</v>
      </c>
      <c r="G72" s="120">
        <f t="shared" si="48"/>
        <v>17703295160</v>
      </c>
      <c r="H72" s="120">
        <f t="shared" si="48"/>
        <v>12174996433.68</v>
      </c>
      <c r="I72" s="120">
        <f t="shared" si="48"/>
        <v>2063042846.99</v>
      </c>
      <c r="J72" s="120">
        <f t="shared" si="48"/>
        <v>2464706232.5999999</v>
      </c>
      <c r="K72" s="120">
        <f t="shared" si="48"/>
        <v>489788120.75999999</v>
      </c>
      <c r="L72" s="120">
        <f t="shared" si="48"/>
        <v>9169055.1599999983</v>
      </c>
      <c r="M72" s="120">
        <f t="shared" si="48"/>
        <v>0</v>
      </c>
      <c r="N72" s="120">
        <f t="shared" si="48"/>
        <v>0</v>
      </c>
      <c r="O72" s="120">
        <f t="shared" si="48"/>
        <v>0</v>
      </c>
      <c r="P72" s="120">
        <f t="shared" si="48"/>
        <v>0</v>
      </c>
      <c r="Q72" s="120">
        <f t="shared" si="48"/>
        <v>0</v>
      </c>
      <c r="R72" s="120">
        <f t="shared" si="48"/>
        <v>0</v>
      </c>
      <c r="S72" s="120">
        <f t="shared" si="48"/>
        <v>0</v>
      </c>
      <c r="T72" s="120">
        <f t="shared" si="48"/>
        <v>17201702689.190002</v>
      </c>
      <c r="U72" s="120">
        <f t="shared" si="48"/>
        <v>8230104775.9399996</v>
      </c>
      <c r="V72" s="120">
        <f t="shared" si="48"/>
        <v>1009229101.2099999</v>
      </c>
      <c r="W72" s="120">
        <f t="shared" si="48"/>
        <v>673524500.8499999</v>
      </c>
      <c r="X72" s="120">
        <f t="shared" si="48"/>
        <v>1658758944.6699998</v>
      </c>
      <c r="Y72" s="120">
        <f t="shared" si="48"/>
        <v>1261537678.4000001</v>
      </c>
      <c r="Z72" s="120">
        <f t="shared" si="48"/>
        <v>0</v>
      </c>
      <c r="AA72" s="120">
        <f t="shared" si="48"/>
        <v>0</v>
      </c>
      <c r="AB72" s="120">
        <f t="shared" si="48"/>
        <v>0</v>
      </c>
      <c r="AC72" s="120">
        <f t="shared" si="48"/>
        <v>0</v>
      </c>
      <c r="AD72" s="120">
        <f t="shared" si="48"/>
        <v>0</v>
      </c>
      <c r="AE72" s="120">
        <f t="shared" si="48"/>
        <v>0</v>
      </c>
      <c r="AF72" s="120">
        <f t="shared" si="48"/>
        <v>0</v>
      </c>
      <c r="AG72" s="120">
        <f t="shared" si="48"/>
        <v>12833155001.07</v>
      </c>
      <c r="AH72" s="120">
        <f t="shared" si="48"/>
        <v>399570804.83999997</v>
      </c>
      <c r="AI72" s="120">
        <f t="shared" si="48"/>
        <v>881726678.75</v>
      </c>
      <c r="AJ72" s="120">
        <f t="shared" si="48"/>
        <v>3006834493.48</v>
      </c>
      <c r="AK72" s="120">
        <f t="shared" si="48"/>
        <v>1072761382.42</v>
      </c>
      <c r="AL72" s="120">
        <f t="shared" si="48"/>
        <v>1152404131.0299997</v>
      </c>
      <c r="AM72" s="120">
        <f t="shared" si="48"/>
        <v>6513297490.5200005</v>
      </c>
      <c r="AN72" s="120">
        <f t="shared" si="48"/>
        <v>399487425.83999997</v>
      </c>
      <c r="AO72" s="120">
        <f t="shared" si="48"/>
        <v>878847957.75</v>
      </c>
      <c r="AP72" s="120">
        <f t="shared" si="48"/>
        <v>3009796593.48</v>
      </c>
      <c r="AQ72" s="120">
        <f t="shared" si="48"/>
        <v>1072761382.42</v>
      </c>
      <c r="AR72" s="120">
        <f>+AR73+AR75+AR81+AR85+AR92+AR98</f>
        <v>1152404131.0299997</v>
      </c>
      <c r="AS72" s="120">
        <f t="shared" si="48"/>
        <v>0</v>
      </c>
      <c r="AT72" s="120">
        <f t="shared" si="48"/>
        <v>0</v>
      </c>
      <c r="AU72" s="120">
        <f t="shared" si="48"/>
        <v>0</v>
      </c>
      <c r="AV72" s="120">
        <f t="shared" si="48"/>
        <v>0</v>
      </c>
      <c r="AW72" s="120">
        <f t="shared" si="48"/>
        <v>0</v>
      </c>
      <c r="AX72" s="120">
        <f t="shared" si="48"/>
        <v>0</v>
      </c>
      <c r="AY72" s="120">
        <f t="shared" si="48"/>
        <v>0</v>
      </c>
      <c r="AZ72" s="120">
        <f t="shared" si="48"/>
        <v>6513297490.5200005</v>
      </c>
      <c r="BA72" s="25"/>
    </row>
    <row r="73" spans="1:53" s="15" customFormat="1" ht="21" customHeight="1" x14ac:dyDescent="0.2">
      <c r="A73" s="37" t="s">
        <v>191</v>
      </c>
      <c r="B73" s="123"/>
      <c r="C73" s="124" t="s">
        <v>192</v>
      </c>
      <c r="D73" s="37">
        <f>+D74</f>
        <v>0</v>
      </c>
      <c r="E73" s="37">
        <f t="shared" ref="E73:AZ73" si="49">+E74</f>
        <v>0</v>
      </c>
      <c r="F73" s="37">
        <f t="shared" si="49"/>
        <v>0</v>
      </c>
      <c r="G73" s="37">
        <f t="shared" si="49"/>
        <v>0</v>
      </c>
      <c r="H73" s="37">
        <f>+H74</f>
        <v>0</v>
      </c>
      <c r="I73" s="37">
        <f t="shared" si="49"/>
        <v>0</v>
      </c>
      <c r="J73" s="37">
        <f t="shared" si="49"/>
        <v>0</v>
      </c>
      <c r="K73" s="37">
        <f t="shared" si="49"/>
        <v>0</v>
      </c>
      <c r="L73" s="37">
        <f t="shared" si="49"/>
        <v>0</v>
      </c>
      <c r="M73" s="37">
        <f t="shared" si="49"/>
        <v>0</v>
      </c>
      <c r="N73" s="37">
        <f t="shared" si="49"/>
        <v>0</v>
      </c>
      <c r="O73" s="37">
        <f t="shared" si="49"/>
        <v>0</v>
      </c>
      <c r="P73" s="37">
        <f t="shared" si="49"/>
        <v>0</v>
      </c>
      <c r="Q73" s="37">
        <f t="shared" si="49"/>
        <v>0</v>
      </c>
      <c r="R73" s="37">
        <f t="shared" si="49"/>
        <v>0</v>
      </c>
      <c r="S73" s="37">
        <f t="shared" si="49"/>
        <v>0</v>
      </c>
      <c r="T73" s="37">
        <f t="shared" si="49"/>
        <v>0</v>
      </c>
      <c r="U73" s="37">
        <f t="shared" si="49"/>
        <v>0</v>
      </c>
      <c r="V73" s="37">
        <f t="shared" si="49"/>
        <v>0</v>
      </c>
      <c r="W73" s="37">
        <f t="shared" si="49"/>
        <v>0</v>
      </c>
      <c r="X73" s="37">
        <f t="shared" si="49"/>
        <v>0</v>
      </c>
      <c r="Y73" s="37">
        <f t="shared" si="49"/>
        <v>0</v>
      </c>
      <c r="Z73" s="37">
        <f t="shared" si="49"/>
        <v>0</v>
      </c>
      <c r="AA73" s="37">
        <f t="shared" si="49"/>
        <v>0</v>
      </c>
      <c r="AB73" s="37">
        <f t="shared" si="49"/>
        <v>0</v>
      </c>
      <c r="AC73" s="37">
        <f t="shared" si="49"/>
        <v>0</v>
      </c>
      <c r="AD73" s="37">
        <f t="shared" si="49"/>
        <v>0</v>
      </c>
      <c r="AE73" s="37">
        <f t="shared" si="49"/>
        <v>0</v>
      </c>
      <c r="AF73" s="37">
        <f t="shared" si="49"/>
        <v>0</v>
      </c>
      <c r="AG73" s="37">
        <f t="shared" si="49"/>
        <v>0</v>
      </c>
      <c r="AH73" s="37">
        <f t="shared" si="49"/>
        <v>0</v>
      </c>
      <c r="AI73" s="37">
        <f t="shared" si="49"/>
        <v>0</v>
      </c>
      <c r="AJ73" s="37">
        <f t="shared" si="49"/>
        <v>0</v>
      </c>
      <c r="AK73" s="37">
        <f t="shared" si="49"/>
        <v>0</v>
      </c>
      <c r="AL73" s="37">
        <f t="shared" si="49"/>
        <v>0</v>
      </c>
      <c r="AM73" s="37">
        <f t="shared" si="49"/>
        <v>0</v>
      </c>
      <c r="AN73" s="37">
        <f t="shared" si="49"/>
        <v>0</v>
      </c>
      <c r="AO73" s="37">
        <f t="shared" si="49"/>
        <v>0</v>
      </c>
      <c r="AP73" s="37">
        <f t="shared" si="49"/>
        <v>0</v>
      </c>
      <c r="AQ73" s="37">
        <f t="shared" si="49"/>
        <v>0</v>
      </c>
      <c r="AR73" s="37">
        <f t="shared" si="49"/>
        <v>0</v>
      </c>
      <c r="AS73" s="37">
        <f t="shared" si="49"/>
        <v>0</v>
      </c>
      <c r="AT73" s="37">
        <f t="shared" si="49"/>
        <v>0</v>
      </c>
      <c r="AU73" s="37">
        <f t="shared" si="49"/>
        <v>0</v>
      </c>
      <c r="AV73" s="37">
        <f t="shared" si="49"/>
        <v>0</v>
      </c>
      <c r="AW73" s="37">
        <f t="shared" si="49"/>
        <v>0</v>
      </c>
      <c r="AX73" s="37">
        <f t="shared" si="49"/>
        <v>0</v>
      </c>
      <c r="AY73" s="37">
        <f t="shared" si="49"/>
        <v>0</v>
      </c>
      <c r="AZ73" s="37">
        <f t="shared" si="49"/>
        <v>0</v>
      </c>
      <c r="BA73" s="65"/>
    </row>
    <row r="74" spans="1:53" s="15" customFormat="1" ht="21" customHeight="1" x14ac:dyDescent="0.2">
      <c r="A74" s="41" t="s">
        <v>193</v>
      </c>
      <c r="B74" s="139">
        <v>10</v>
      </c>
      <c r="C74" s="135" t="s">
        <v>194</v>
      </c>
      <c r="D74" s="130">
        <v>0</v>
      </c>
      <c r="E74" s="41">
        <v>0</v>
      </c>
      <c r="F74" s="41">
        <v>0</v>
      </c>
      <c r="G74" s="44">
        <f>SUM(D74:E74)-F74</f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1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f>SUM(H74:S74)</f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1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F74" s="44">
        <v>0</v>
      </c>
      <c r="AG74" s="44">
        <f>SUM(U74:AF74)</f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f>SUM(AH74:AL74)</f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1">
        <v>0</v>
      </c>
      <c r="AT74" s="44">
        <v>0</v>
      </c>
      <c r="AU74" s="44">
        <v>0</v>
      </c>
      <c r="AV74" s="44">
        <v>0</v>
      </c>
      <c r="AW74" s="44">
        <v>0</v>
      </c>
      <c r="AX74" s="44">
        <v>0</v>
      </c>
      <c r="AY74" s="44">
        <v>0</v>
      </c>
      <c r="AZ74" s="44">
        <f>SUM(AN74:AY74)</f>
        <v>0</v>
      </c>
      <c r="BA74" s="25"/>
    </row>
    <row r="75" spans="1:53" s="15" customFormat="1" ht="21" customHeight="1" x14ac:dyDescent="0.2">
      <c r="A75" s="37" t="s">
        <v>195</v>
      </c>
      <c r="B75" s="123"/>
      <c r="C75" s="124" t="s">
        <v>196</v>
      </c>
      <c r="D75" s="37">
        <f>SUM(D76:D80)</f>
        <v>2528150000</v>
      </c>
      <c r="E75" s="37">
        <f>SUM(E76:E80)</f>
        <v>1500000</v>
      </c>
      <c r="F75" s="37">
        <f t="shared" ref="F75:AZ75" si="50">SUM(F76:F80)</f>
        <v>236950000</v>
      </c>
      <c r="G75" s="37">
        <f>SUM(G76:G80)</f>
        <v>2292700000</v>
      </c>
      <c r="H75" s="37">
        <f>SUM(H76:H80)</f>
        <v>2465200000</v>
      </c>
      <c r="I75" s="37">
        <f t="shared" si="50"/>
        <v>0</v>
      </c>
      <c r="J75" s="37">
        <f t="shared" si="50"/>
        <v>-236950000</v>
      </c>
      <c r="K75" s="37">
        <f>SUM(K76:K80)</f>
        <v>17358157</v>
      </c>
      <c r="L75" s="37">
        <f t="shared" si="50"/>
        <v>1500000</v>
      </c>
      <c r="M75" s="37">
        <f>SUM(M76:M80)</f>
        <v>0</v>
      </c>
      <c r="N75" s="37">
        <f t="shared" si="50"/>
        <v>0</v>
      </c>
      <c r="O75" s="37">
        <f t="shared" si="50"/>
        <v>0</v>
      </c>
      <c r="P75" s="37">
        <f t="shared" si="50"/>
        <v>0</v>
      </c>
      <c r="Q75" s="37">
        <f t="shared" si="50"/>
        <v>0</v>
      </c>
      <c r="R75" s="37">
        <f t="shared" si="50"/>
        <v>0</v>
      </c>
      <c r="S75" s="37">
        <f t="shared" si="50"/>
        <v>0</v>
      </c>
      <c r="T75" s="37">
        <f t="shared" si="50"/>
        <v>2247108157</v>
      </c>
      <c r="U75" s="37">
        <f t="shared" si="50"/>
        <v>174405134.08000001</v>
      </c>
      <c r="V75" s="37">
        <f t="shared" si="50"/>
        <v>145482450.11000001</v>
      </c>
      <c r="W75" s="37">
        <f t="shared" si="50"/>
        <v>165415414.16</v>
      </c>
      <c r="X75" s="37">
        <f t="shared" si="50"/>
        <v>132230029.93000001</v>
      </c>
      <c r="Y75" s="37">
        <f t="shared" si="50"/>
        <v>171561354.19</v>
      </c>
      <c r="Z75" s="37">
        <f>SUM(Z76:Z80)</f>
        <v>0</v>
      </c>
      <c r="AA75" s="37">
        <f t="shared" si="50"/>
        <v>0</v>
      </c>
      <c r="AB75" s="37">
        <f t="shared" si="50"/>
        <v>0</v>
      </c>
      <c r="AC75" s="37">
        <f t="shared" si="50"/>
        <v>0</v>
      </c>
      <c r="AD75" s="37">
        <f t="shared" si="50"/>
        <v>0</v>
      </c>
      <c r="AE75" s="37">
        <f t="shared" si="50"/>
        <v>0</v>
      </c>
      <c r="AF75" s="37">
        <f t="shared" si="50"/>
        <v>0</v>
      </c>
      <c r="AG75" s="37">
        <f t="shared" si="50"/>
        <v>789094382.47000003</v>
      </c>
      <c r="AH75" s="37">
        <f t="shared" si="50"/>
        <v>168106424.08000001</v>
      </c>
      <c r="AI75" s="37">
        <f t="shared" si="50"/>
        <v>151561790.11000001</v>
      </c>
      <c r="AJ75" s="37">
        <f t="shared" si="50"/>
        <v>143914811.94</v>
      </c>
      <c r="AK75" s="37">
        <f t="shared" si="50"/>
        <v>153190283.43000001</v>
      </c>
      <c r="AL75" s="37">
        <f t="shared" si="50"/>
        <v>148596769.91</v>
      </c>
      <c r="AM75" s="37">
        <f t="shared" si="50"/>
        <v>765370079.47000003</v>
      </c>
      <c r="AN75" s="37">
        <f t="shared" si="50"/>
        <v>168106424.08000001</v>
      </c>
      <c r="AO75" s="37">
        <f t="shared" si="50"/>
        <v>148599690.11000001</v>
      </c>
      <c r="AP75" s="37">
        <f t="shared" si="50"/>
        <v>146876911.94</v>
      </c>
      <c r="AQ75" s="37">
        <f t="shared" si="50"/>
        <v>153190283.43000001</v>
      </c>
      <c r="AR75" s="37">
        <f>SUM(AR76:AR80)</f>
        <v>148596769.91</v>
      </c>
      <c r="AS75" s="37">
        <f>SUM(AS76:AS80)</f>
        <v>0</v>
      </c>
      <c r="AT75" s="37">
        <f t="shared" si="50"/>
        <v>0</v>
      </c>
      <c r="AU75" s="37">
        <f t="shared" si="50"/>
        <v>0</v>
      </c>
      <c r="AV75" s="37">
        <f t="shared" si="50"/>
        <v>0</v>
      </c>
      <c r="AW75" s="37">
        <f t="shared" si="50"/>
        <v>0</v>
      </c>
      <c r="AX75" s="37">
        <f t="shared" si="50"/>
        <v>0</v>
      </c>
      <c r="AY75" s="37">
        <f t="shared" si="50"/>
        <v>0</v>
      </c>
      <c r="AZ75" s="37">
        <f t="shared" si="50"/>
        <v>765370079.47000003</v>
      </c>
      <c r="BA75" s="65"/>
    </row>
    <row r="76" spans="1:53" s="15" customFormat="1" ht="21" customHeight="1" x14ac:dyDescent="0.2">
      <c r="A76" s="41" t="s">
        <v>197</v>
      </c>
      <c r="B76" s="139">
        <v>10</v>
      </c>
      <c r="C76" s="135" t="s">
        <v>198</v>
      </c>
      <c r="D76" s="41">
        <v>19900000</v>
      </c>
      <c r="E76" s="41">
        <v>0</v>
      </c>
      <c r="F76" s="41">
        <v>0</v>
      </c>
      <c r="G76" s="44">
        <f>SUM(D76:E76)-F76</f>
        <v>19900000</v>
      </c>
      <c r="H76" s="44">
        <v>18800000</v>
      </c>
      <c r="I76" s="44">
        <v>0</v>
      </c>
      <c r="J76" s="44">
        <v>0</v>
      </c>
      <c r="K76" s="44">
        <v>0</v>
      </c>
      <c r="L76" s="44">
        <v>0</v>
      </c>
      <c r="M76" s="41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f>SUM(H76:S76)</f>
        <v>18800000</v>
      </c>
      <c r="U76" s="44">
        <v>0</v>
      </c>
      <c r="V76" s="44">
        <v>2500000</v>
      </c>
      <c r="W76" s="44">
        <v>0</v>
      </c>
      <c r="X76" s="44">
        <v>0</v>
      </c>
      <c r="Y76" s="44">
        <v>229400</v>
      </c>
      <c r="Z76" s="41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f>SUM(U76:AF76)</f>
        <v>2729400</v>
      </c>
      <c r="AH76" s="44">
        <v>0</v>
      </c>
      <c r="AI76" s="44">
        <v>2500000</v>
      </c>
      <c r="AJ76" s="44">
        <v>0</v>
      </c>
      <c r="AK76" s="44">
        <v>0</v>
      </c>
      <c r="AL76" s="44">
        <v>229400</v>
      </c>
      <c r="AM76" s="44">
        <f>SUM(AH76:AL76)</f>
        <v>2729400</v>
      </c>
      <c r="AN76" s="44">
        <v>0</v>
      </c>
      <c r="AO76" s="44">
        <v>2500000</v>
      </c>
      <c r="AP76" s="44">
        <v>0</v>
      </c>
      <c r="AQ76" s="44">
        <v>0</v>
      </c>
      <c r="AR76" s="44">
        <v>229400</v>
      </c>
      <c r="AS76" s="41">
        <v>0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0</v>
      </c>
      <c r="AZ76" s="44">
        <f>SUM(AN76:AY76)</f>
        <v>2729400</v>
      </c>
      <c r="BA76" s="25"/>
    </row>
    <row r="77" spans="1:53" s="15" customFormat="1" ht="21" customHeight="1" x14ac:dyDescent="0.2">
      <c r="A77" s="41" t="s">
        <v>199</v>
      </c>
      <c r="B77" s="139">
        <v>10</v>
      </c>
      <c r="C77" s="135" t="s">
        <v>200</v>
      </c>
      <c r="D77" s="44">
        <v>62250000</v>
      </c>
      <c r="E77" s="41">
        <v>0</v>
      </c>
      <c r="F77" s="41">
        <v>0</v>
      </c>
      <c r="G77" s="44">
        <f>SUM(D77:E77)-F77</f>
        <v>62250000</v>
      </c>
      <c r="H77" s="44">
        <v>500000</v>
      </c>
      <c r="I77" s="44">
        <v>0</v>
      </c>
      <c r="J77" s="44">
        <v>0</v>
      </c>
      <c r="K77" s="44">
        <v>60000000</v>
      </c>
      <c r="L77" s="44">
        <v>0</v>
      </c>
      <c r="M77" s="41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f>SUM(H77:S77)</f>
        <v>60500000</v>
      </c>
      <c r="U77" s="44">
        <v>0</v>
      </c>
      <c r="V77" s="44">
        <v>150000</v>
      </c>
      <c r="W77" s="44">
        <v>0</v>
      </c>
      <c r="X77" s="44">
        <v>0</v>
      </c>
      <c r="Y77" s="44">
        <v>0</v>
      </c>
      <c r="Z77" s="41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f>SUM(U77:AF77)</f>
        <v>150000</v>
      </c>
      <c r="AH77" s="44">
        <v>0</v>
      </c>
      <c r="AI77" s="44">
        <v>150000</v>
      </c>
      <c r="AJ77" s="44">
        <v>0</v>
      </c>
      <c r="AK77" s="44">
        <v>0</v>
      </c>
      <c r="AL77" s="44">
        <v>0</v>
      </c>
      <c r="AM77" s="44">
        <f>SUM(AH77:AL77)</f>
        <v>150000</v>
      </c>
      <c r="AN77" s="44">
        <v>0</v>
      </c>
      <c r="AO77" s="44">
        <v>150000</v>
      </c>
      <c r="AP77" s="44">
        <v>0</v>
      </c>
      <c r="AQ77" s="44">
        <v>0</v>
      </c>
      <c r="AR77" s="44">
        <v>0</v>
      </c>
      <c r="AS77" s="41">
        <v>0</v>
      </c>
      <c r="AT77" s="44">
        <v>0</v>
      </c>
      <c r="AU77" s="44">
        <v>0</v>
      </c>
      <c r="AV77" s="44">
        <v>0</v>
      </c>
      <c r="AW77" s="44">
        <v>0</v>
      </c>
      <c r="AX77" s="44">
        <v>0</v>
      </c>
      <c r="AY77" s="44">
        <v>0</v>
      </c>
      <c r="AZ77" s="44">
        <f>SUM(AN77:AY77)</f>
        <v>150000</v>
      </c>
      <c r="BA77" s="25"/>
    </row>
    <row r="78" spans="1:53" s="15" customFormat="1" ht="21" customHeight="1" x14ac:dyDescent="0.2">
      <c r="A78" s="41" t="s">
        <v>201</v>
      </c>
      <c r="B78" s="139">
        <v>10</v>
      </c>
      <c r="C78" s="135" t="s">
        <v>202</v>
      </c>
      <c r="D78" s="44"/>
      <c r="E78" s="41">
        <v>0</v>
      </c>
      <c r="F78" s="41">
        <v>0</v>
      </c>
      <c r="G78" s="44">
        <f>SUM(D78:E78)-F78</f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1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f>SUM(H78:S78)</f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1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f>SUM(U78:AF78)</f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f>SUM(AH78:AL78)</f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1">
        <v>0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f>SUM(AN78:AY78)</f>
        <v>0</v>
      </c>
      <c r="BA78" s="25"/>
    </row>
    <row r="79" spans="1:53" s="15" customFormat="1" ht="21" customHeight="1" x14ac:dyDescent="0.2">
      <c r="A79" s="41" t="s">
        <v>203</v>
      </c>
      <c r="B79" s="139">
        <v>10</v>
      </c>
      <c r="C79" s="135" t="s">
        <v>204</v>
      </c>
      <c r="D79" s="44">
        <v>4500000</v>
      </c>
      <c r="E79" s="41">
        <v>1500000</v>
      </c>
      <c r="F79" s="41">
        <v>0</v>
      </c>
      <c r="G79" s="44">
        <f>SUM(D79:E79)-F79</f>
        <v>6000000</v>
      </c>
      <c r="H79" s="44">
        <v>4400000</v>
      </c>
      <c r="I79" s="44">
        <v>0</v>
      </c>
      <c r="J79" s="44">
        <v>0</v>
      </c>
      <c r="K79" s="44">
        <v>0</v>
      </c>
      <c r="L79" s="44">
        <v>1500000</v>
      </c>
      <c r="M79" s="41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f>SUM(H79:S79)</f>
        <v>5900000</v>
      </c>
      <c r="U79" s="44">
        <v>490000</v>
      </c>
      <c r="V79" s="44">
        <v>893000</v>
      </c>
      <c r="W79" s="44">
        <v>2145200</v>
      </c>
      <c r="X79" s="44">
        <v>-121171</v>
      </c>
      <c r="Y79" s="44">
        <v>1035000</v>
      </c>
      <c r="Z79" s="41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f>SUM(U79:AF79)</f>
        <v>4442029</v>
      </c>
      <c r="AH79" s="44">
        <v>0</v>
      </c>
      <c r="AI79" s="44">
        <v>1283600</v>
      </c>
      <c r="AJ79" s="44">
        <v>2127600</v>
      </c>
      <c r="AK79" s="44">
        <v>-735744</v>
      </c>
      <c r="AL79" s="44">
        <v>1035000</v>
      </c>
      <c r="AM79" s="44">
        <f>SUM(AH79:AL79)</f>
        <v>3710456</v>
      </c>
      <c r="AN79" s="44">
        <v>0</v>
      </c>
      <c r="AO79" s="44">
        <v>1283600</v>
      </c>
      <c r="AP79" s="44">
        <v>2127600</v>
      </c>
      <c r="AQ79" s="44">
        <v>-735744</v>
      </c>
      <c r="AR79" s="44">
        <v>1035000</v>
      </c>
      <c r="AS79" s="41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f>SUM(AN79:AY79)</f>
        <v>3710456</v>
      </c>
      <c r="BA79" s="25"/>
    </row>
    <row r="80" spans="1:53" s="15" customFormat="1" ht="21" customHeight="1" x14ac:dyDescent="0.2">
      <c r="A80" s="41" t="s">
        <v>205</v>
      </c>
      <c r="B80" s="139">
        <v>10</v>
      </c>
      <c r="C80" s="135" t="s">
        <v>206</v>
      </c>
      <c r="D80" s="41">
        <v>2441500000</v>
      </c>
      <c r="E80" s="41">
        <v>0</v>
      </c>
      <c r="F80" s="41">
        <v>236950000</v>
      </c>
      <c r="G80" s="44">
        <f>SUM(D80:E80)-F80</f>
        <v>2204550000</v>
      </c>
      <c r="H80" s="44">
        <v>2441500000</v>
      </c>
      <c r="I80" s="44">
        <v>0</v>
      </c>
      <c r="J80" s="44">
        <v>-236950000</v>
      </c>
      <c r="K80" s="44">
        <v>-42641843</v>
      </c>
      <c r="L80" s="44">
        <v>0</v>
      </c>
      <c r="M80" s="41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f>SUM(H80:S80)</f>
        <v>2161908157</v>
      </c>
      <c r="U80" s="44">
        <v>173915134.08000001</v>
      </c>
      <c r="V80" s="44">
        <v>141939450.11000001</v>
      </c>
      <c r="W80" s="44">
        <v>163270214.16</v>
      </c>
      <c r="X80" s="44">
        <v>132351200.93000001</v>
      </c>
      <c r="Y80" s="44">
        <v>170296954.19</v>
      </c>
      <c r="Z80" s="41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f>SUM(U80:AF80)</f>
        <v>781772953.47000003</v>
      </c>
      <c r="AH80" s="44">
        <v>168106424.08000001</v>
      </c>
      <c r="AI80" s="44">
        <v>147628190.11000001</v>
      </c>
      <c r="AJ80" s="44">
        <v>141787211.94</v>
      </c>
      <c r="AK80" s="44">
        <v>153926027.43000001</v>
      </c>
      <c r="AL80" s="44">
        <v>147332369.91</v>
      </c>
      <c r="AM80" s="44">
        <f>SUM(AH80:AL80)</f>
        <v>758780223.47000003</v>
      </c>
      <c r="AN80" s="44">
        <v>168106424.08000001</v>
      </c>
      <c r="AO80" s="44">
        <v>144666090.11000001</v>
      </c>
      <c r="AP80" s="44">
        <v>144749311.94</v>
      </c>
      <c r="AQ80" s="44">
        <v>153926027.43000001</v>
      </c>
      <c r="AR80" s="44">
        <v>147332369.91</v>
      </c>
      <c r="AS80" s="41">
        <v>0</v>
      </c>
      <c r="AT80" s="44">
        <v>0</v>
      </c>
      <c r="AU80" s="44">
        <v>0</v>
      </c>
      <c r="AV80" s="44">
        <v>0</v>
      </c>
      <c r="AW80" s="44">
        <v>0</v>
      </c>
      <c r="AX80" s="44">
        <v>0</v>
      </c>
      <c r="AY80" s="44">
        <v>0</v>
      </c>
      <c r="AZ80" s="44">
        <f>SUM(AN80:AY80)</f>
        <v>758780223.47000003</v>
      </c>
      <c r="BA80" s="25"/>
    </row>
    <row r="81" spans="1:53" s="15" customFormat="1" ht="21" customHeight="1" x14ac:dyDescent="0.2">
      <c r="A81" s="37" t="s">
        <v>207</v>
      </c>
      <c r="B81" s="123"/>
      <c r="C81" s="124" t="s">
        <v>208</v>
      </c>
      <c r="D81" s="37">
        <f t="shared" ref="D81:AZ81" si="51">SUM(D82:D84)</f>
        <v>4972930562</v>
      </c>
      <c r="E81" s="37">
        <f>SUM(E82:E84)</f>
        <v>131555000</v>
      </c>
      <c r="F81" s="37">
        <f>SUM(F82:F84)</f>
        <v>0</v>
      </c>
      <c r="G81" s="37">
        <f>SUM(G82:G84)</f>
        <v>5104485562</v>
      </c>
      <c r="H81" s="37">
        <f>SUM(H82:H84)</f>
        <v>3528908456</v>
      </c>
      <c r="I81" s="37">
        <f t="shared" si="51"/>
        <v>94873992</v>
      </c>
      <c r="J81" s="37">
        <f t="shared" si="51"/>
        <v>1143598261.79</v>
      </c>
      <c r="K81" s="37">
        <f t="shared" si="51"/>
        <v>230042201.90000001</v>
      </c>
      <c r="L81" s="37">
        <f t="shared" si="51"/>
        <v>-437611.24</v>
      </c>
      <c r="M81" s="37">
        <f>SUM(M82:M84)</f>
        <v>0</v>
      </c>
      <c r="N81" s="37">
        <f t="shared" si="51"/>
        <v>0</v>
      </c>
      <c r="O81" s="37">
        <f t="shared" si="51"/>
        <v>0</v>
      </c>
      <c r="P81" s="37">
        <f t="shared" si="51"/>
        <v>0</v>
      </c>
      <c r="Q81" s="37">
        <f t="shared" si="51"/>
        <v>0</v>
      </c>
      <c r="R81" s="37">
        <f t="shared" si="51"/>
        <v>0</v>
      </c>
      <c r="S81" s="37">
        <f t="shared" si="51"/>
        <v>0</v>
      </c>
      <c r="T81" s="37">
        <f t="shared" si="51"/>
        <v>4996985300.4500008</v>
      </c>
      <c r="U81" s="37">
        <f t="shared" si="51"/>
        <v>3224319078.1800003</v>
      </c>
      <c r="V81" s="37">
        <f t="shared" si="51"/>
        <v>98458282</v>
      </c>
      <c r="W81" s="37">
        <f>SUM(W82:W84)</f>
        <v>256649393</v>
      </c>
      <c r="X81" s="37">
        <f>SUM(X82:X84)</f>
        <v>827940805.54999995</v>
      </c>
      <c r="Y81" s="37">
        <f t="shared" si="51"/>
        <v>395657583.48000002</v>
      </c>
      <c r="Z81" s="37">
        <f>SUM(Z82:Z84)</f>
        <v>0</v>
      </c>
      <c r="AA81" s="37">
        <f t="shared" si="51"/>
        <v>0</v>
      </c>
      <c r="AB81" s="37">
        <f t="shared" si="51"/>
        <v>0</v>
      </c>
      <c r="AC81" s="37">
        <f t="shared" si="51"/>
        <v>0</v>
      </c>
      <c r="AD81" s="37">
        <f t="shared" si="51"/>
        <v>0</v>
      </c>
      <c r="AE81" s="37">
        <f t="shared" si="51"/>
        <v>0</v>
      </c>
      <c r="AF81" s="37">
        <f t="shared" si="51"/>
        <v>0</v>
      </c>
      <c r="AG81" s="37">
        <f t="shared" si="51"/>
        <v>4803025142.21</v>
      </c>
      <c r="AH81" s="37">
        <f t="shared" si="51"/>
        <v>212195078.33000001</v>
      </c>
      <c r="AI81" s="37">
        <f t="shared" si="51"/>
        <v>242634619.33000001</v>
      </c>
      <c r="AJ81" s="37">
        <f t="shared" si="51"/>
        <v>2286647867.3299999</v>
      </c>
      <c r="AK81" s="37">
        <f t="shared" si="51"/>
        <v>228629824</v>
      </c>
      <c r="AL81" s="37">
        <f t="shared" si="51"/>
        <v>244294478</v>
      </c>
      <c r="AM81" s="37">
        <f t="shared" si="51"/>
        <v>3214401866.9899998</v>
      </c>
      <c r="AN81" s="37">
        <f t="shared" si="51"/>
        <v>212195078.33000001</v>
      </c>
      <c r="AO81" s="37">
        <f t="shared" si="51"/>
        <v>242634619.33000001</v>
      </c>
      <c r="AP81" s="37">
        <f t="shared" si="51"/>
        <v>2286647867.3299999</v>
      </c>
      <c r="AQ81" s="37">
        <f t="shared" si="51"/>
        <v>228629824</v>
      </c>
      <c r="AR81" s="37">
        <f>SUM(AR82:AR84)</f>
        <v>244294478</v>
      </c>
      <c r="AS81" s="37">
        <f>SUM(AS82:AS84)</f>
        <v>0</v>
      </c>
      <c r="AT81" s="37">
        <f t="shared" si="51"/>
        <v>0</v>
      </c>
      <c r="AU81" s="37">
        <f t="shared" si="51"/>
        <v>0</v>
      </c>
      <c r="AV81" s="37">
        <f t="shared" si="51"/>
        <v>0</v>
      </c>
      <c r="AW81" s="37">
        <f t="shared" si="51"/>
        <v>0</v>
      </c>
      <c r="AX81" s="37">
        <f t="shared" si="51"/>
        <v>0</v>
      </c>
      <c r="AY81" s="37">
        <f t="shared" si="51"/>
        <v>0</v>
      </c>
      <c r="AZ81" s="37">
        <f t="shared" si="51"/>
        <v>3214401866.9899998</v>
      </c>
      <c r="BA81" s="65"/>
    </row>
    <row r="82" spans="1:53" ht="21" customHeight="1" x14ac:dyDescent="0.2">
      <c r="A82" s="44" t="s">
        <v>209</v>
      </c>
      <c r="B82" s="137" t="s">
        <v>72</v>
      </c>
      <c r="C82" s="138" t="s">
        <v>210</v>
      </c>
      <c r="D82" s="44">
        <v>2119701216</v>
      </c>
      <c r="E82" s="41">
        <v>131555000</v>
      </c>
      <c r="F82" s="41">
        <v>0</v>
      </c>
      <c r="G82" s="44">
        <f>SUM(D82:E82)-F82</f>
        <v>2251256216</v>
      </c>
      <c r="H82" s="44">
        <v>2053597152</v>
      </c>
      <c r="I82" s="44">
        <v>0</v>
      </c>
      <c r="J82" s="44">
        <v>0</v>
      </c>
      <c r="K82" s="44">
        <v>172641842.56</v>
      </c>
      <c r="L82" s="44">
        <v>0</v>
      </c>
      <c r="M82" s="41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f>SUM(H82:S82)</f>
        <v>2226238994.5599999</v>
      </c>
      <c r="U82" s="44">
        <v>2053597152</v>
      </c>
      <c r="V82" s="44">
        <v>0</v>
      </c>
      <c r="W82" s="44">
        <v>0</v>
      </c>
      <c r="X82" s="44">
        <v>0</v>
      </c>
      <c r="Y82" s="44">
        <v>172641842.56</v>
      </c>
      <c r="Z82" s="41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f>SUM(U82:AF82)</f>
        <v>2226238994.5599999</v>
      </c>
      <c r="AH82" s="44">
        <v>0</v>
      </c>
      <c r="AI82" s="44">
        <v>0</v>
      </c>
      <c r="AJ82" s="44">
        <v>2032326652.99</v>
      </c>
      <c r="AK82" s="44">
        <v>0</v>
      </c>
      <c r="AL82" s="44">
        <v>0</v>
      </c>
      <c r="AM82" s="44">
        <f>SUM(AH82:AL82)</f>
        <v>2032326652.99</v>
      </c>
      <c r="AN82" s="44">
        <v>0</v>
      </c>
      <c r="AO82" s="44">
        <v>0</v>
      </c>
      <c r="AP82" s="44">
        <v>2032326652.99</v>
      </c>
      <c r="AQ82" s="44">
        <v>0</v>
      </c>
      <c r="AR82" s="44">
        <v>0</v>
      </c>
      <c r="AS82" s="41">
        <v>0</v>
      </c>
      <c r="AT82" s="44">
        <v>0</v>
      </c>
      <c r="AU82" s="44">
        <v>0</v>
      </c>
      <c r="AV82" s="44">
        <v>0</v>
      </c>
      <c r="AW82" s="44">
        <v>0</v>
      </c>
      <c r="AX82" s="44">
        <v>0</v>
      </c>
      <c r="AY82" s="44">
        <v>0</v>
      </c>
      <c r="AZ82" s="44">
        <f>SUM(AN82:AY82)</f>
        <v>2032326652.99</v>
      </c>
      <c r="BA82" s="25"/>
    </row>
    <row r="83" spans="1:53" ht="21" customHeight="1" x14ac:dyDescent="0.2">
      <c r="A83" s="44" t="s">
        <v>211</v>
      </c>
      <c r="B83" s="137" t="s">
        <v>72</v>
      </c>
      <c r="C83" s="138" t="s">
        <v>212</v>
      </c>
      <c r="D83" s="44">
        <v>2853229346</v>
      </c>
      <c r="E83" s="41">
        <v>0</v>
      </c>
      <c r="F83" s="41">
        <v>0</v>
      </c>
      <c r="G83" s="44">
        <f>SUM(D83:E83)-F83</f>
        <v>2853229346</v>
      </c>
      <c r="H83" s="44">
        <v>1475311304</v>
      </c>
      <c r="I83" s="44">
        <v>94873992</v>
      </c>
      <c r="J83" s="44">
        <v>1143598261.79</v>
      </c>
      <c r="K83" s="44">
        <v>57400359.340000004</v>
      </c>
      <c r="L83" s="44">
        <v>-437611.24</v>
      </c>
      <c r="M83" s="41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f>SUM(H83:S83)</f>
        <v>2770746305.8900003</v>
      </c>
      <c r="U83" s="44">
        <v>1170721926.1800001</v>
      </c>
      <c r="V83" s="44">
        <v>98458282</v>
      </c>
      <c r="W83" s="44">
        <v>256649393</v>
      </c>
      <c r="X83" s="44">
        <v>827940805.54999995</v>
      </c>
      <c r="Y83" s="44">
        <v>223015740.91999999</v>
      </c>
      <c r="Z83" s="41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f>SUM(U83:AF83)</f>
        <v>2576786147.6500001</v>
      </c>
      <c r="AH83" s="44">
        <v>212195078.33000001</v>
      </c>
      <c r="AI83" s="44">
        <v>242634619.33000001</v>
      </c>
      <c r="AJ83" s="44">
        <v>254321214.34</v>
      </c>
      <c r="AK83" s="44">
        <v>228629824</v>
      </c>
      <c r="AL83" s="44">
        <v>244294478</v>
      </c>
      <c r="AM83" s="44">
        <f>SUM(AH83:AL83)</f>
        <v>1182075214</v>
      </c>
      <c r="AN83" s="44">
        <v>212195078.33000001</v>
      </c>
      <c r="AO83" s="44">
        <v>242634619.33000001</v>
      </c>
      <c r="AP83" s="44">
        <v>254321214.34</v>
      </c>
      <c r="AQ83" s="44">
        <v>228629824</v>
      </c>
      <c r="AR83" s="44">
        <v>244294478</v>
      </c>
      <c r="AS83" s="41">
        <v>0</v>
      </c>
      <c r="AT83" s="44">
        <v>0</v>
      </c>
      <c r="AU83" s="44">
        <v>0</v>
      </c>
      <c r="AV83" s="44">
        <v>0</v>
      </c>
      <c r="AW83" s="44">
        <v>0</v>
      </c>
      <c r="AX83" s="44">
        <v>0</v>
      </c>
      <c r="AY83" s="44">
        <v>0</v>
      </c>
      <c r="AZ83" s="44">
        <f>SUM(AN83:AY83)</f>
        <v>1182075214</v>
      </c>
      <c r="BA83" s="25"/>
    </row>
    <row r="84" spans="1:53" ht="21" customHeight="1" x14ac:dyDescent="0.2">
      <c r="A84" s="130" t="s">
        <v>213</v>
      </c>
      <c r="B84" s="142">
        <v>10</v>
      </c>
      <c r="C84" s="143" t="s">
        <v>214</v>
      </c>
      <c r="D84" s="130"/>
      <c r="E84" s="41">
        <v>0</v>
      </c>
      <c r="F84" s="41">
        <v>0</v>
      </c>
      <c r="G84" s="44">
        <f>SUM(D84:E84)-F84</f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1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f>SUM(H84:S84)</f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1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f>SUM(U84:AF84)</f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f>SUM(AH84:AL84)</f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1">
        <v>0</v>
      </c>
      <c r="AT84" s="44">
        <v>0</v>
      </c>
      <c r="AU84" s="44">
        <v>0</v>
      </c>
      <c r="AV84" s="44">
        <v>0</v>
      </c>
      <c r="AW84" s="44">
        <v>0</v>
      </c>
      <c r="AX84" s="44">
        <v>0</v>
      </c>
      <c r="AY84" s="44">
        <v>0</v>
      </c>
      <c r="AZ84" s="44">
        <f>SUM(AN84:AY84)</f>
        <v>0</v>
      </c>
      <c r="BA84" s="25"/>
    </row>
    <row r="85" spans="1:53" s="15" customFormat="1" ht="21" customHeight="1" x14ac:dyDescent="0.2">
      <c r="A85" s="37" t="s">
        <v>215</v>
      </c>
      <c r="B85" s="123"/>
      <c r="C85" s="124" t="s">
        <v>216</v>
      </c>
      <c r="D85" s="37">
        <f>SUM(D86:D91)</f>
        <v>9145579668</v>
      </c>
      <c r="E85" s="37">
        <f>SUM(E86:E91)</f>
        <v>414501383</v>
      </c>
      <c r="F85" s="37">
        <f t="shared" ref="F85:AZ85" si="52">SUM(F86:F91)</f>
        <v>310606383</v>
      </c>
      <c r="G85" s="37">
        <f>SUM(G86:G91)</f>
        <v>9249474668</v>
      </c>
      <c r="H85" s="37">
        <f>SUM(H86:H91)</f>
        <v>6086387977.6800003</v>
      </c>
      <c r="I85" s="37">
        <f t="shared" si="52"/>
        <v>1006033924.99</v>
      </c>
      <c r="J85" s="37">
        <f t="shared" si="52"/>
        <v>1558057970.8099999</v>
      </c>
      <c r="K85" s="37">
        <f t="shared" si="52"/>
        <v>242387761.86000001</v>
      </c>
      <c r="L85" s="37">
        <f t="shared" si="52"/>
        <v>8106666.3999999985</v>
      </c>
      <c r="M85" s="37">
        <f>SUM(M86:M91)</f>
        <v>0</v>
      </c>
      <c r="N85" s="37">
        <f t="shared" si="52"/>
        <v>0</v>
      </c>
      <c r="O85" s="37">
        <f t="shared" si="52"/>
        <v>0</v>
      </c>
      <c r="P85" s="37">
        <f t="shared" si="52"/>
        <v>0</v>
      </c>
      <c r="Q85" s="37">
        <f t="shared" si="52"/>
        <v>0</v>
      </c>
      <c r="R85" s="37">
        <f t="shared" si="52"/>
        <v>0</v>
      </c>
      <c r="S85" s="37">
        <f t="shared" si="52"/>
        <v>0</v>
      </c>
      <c r="T85" s="37">
        <f t="shared" si="52"/>
        <v>8900974301.7399998</v>
      </c>
      <c r="U85" s="37">
        <f t="shared" si="52"/>
        <v>4825820914.8999996</v>
      </c>
      <c r="V85" s="37">
        <f t="shared" si="52"/>
        <v>758397141.53999996</v>
      </c>
      <c r="W85" s="37">
        <f t="shared" si="52"/>
        <v>244538300.38999999</v>
      </c>
      <c r="X85" s="37">
        <f>SUM(X86:X91)</f>
        <v>690087169.17999995</v>
      </c>
      <c r="Y85" s="37">
        <f t="shared" si="52"/>
        <v>673016592.95000005</v>
      </c>
      <c r="Z85" s="37">
        <f>SUM(Z86:Z91)</f>
        <v>0</v>
      </c>
      <c r="AA85" s="37">
        <f t="shared" si="52"/>
        <v>0</v>
      </c>
      <c r="AB85" s="37">
        <f t="shared" si="52"/>
        <v>0</v>
      </c>
      <c r="AC85" s="37">
        <f t="shared" si="52"/>
        <v>0</v>
      </c>
      <c r="AD85" s="37">
        <f t="shared" si="52"/>
        <v>0</v>
      </c>
      <c r="AE85" s="37">
        <f t="shared" si="52"/>
        <v>0</v>
      </c>
      <c r="AF85" s="37">
        <f t="shared" si="52"/>
        <v>0</v>
      </c>
      <c r="AG85" s="37">
        <f t="shared" si="52"/>
        <v>7191860118.96</v>
      </c>
      <c r="AH85" s="37">
        <f t="shared" si="52"/>
        <v>14332361.65</v>
      </c>
      <c r="AI85" s="37">
        <f t="shared" si="52"/>
        <v>480016333.75</v>
      </c>
      <c r="AJ85" s="37">
        <f t="shared" si="52"/>
        <v>570091839.82000005</v>
      </c>
      <c r="AK85" s="37">
        <f t="shared" si="52"/>
        <v>681721110.35000002</v>
      </c>
      <c r="AL85" s="37">
        <f t="shared" si="52"/>
        <v>739507432.05999994</v>
      </c>
      <c r="AM85" s="37">
        <f t="shared" si="52"/>
        <v>2485669077.6300001</v>
      </c>
      <c r="AN85" s="37">
        <f t="shared" si="52"/>
        <v>14248982.65</v>
      </c>
      <c r="AO85" s="37">
        <f t="shared" si="52"/>
        <v>480099712.75</v>
      </c>
      <c r="AP85" s="37">
        <f t="shared" si="52"/>
        <v>570091839.82000005</v>
      </c>
      <c r="AQ85" s="37">
        <f t="shared" si="52"/>
        <v>681721110.35000002</v>
      </c>
      <c r="AR85" s="37">
        <f>SUM(AR86:AR91)</f>
        <v>739507432.05999994</v>
      </c>
      <c r="AS85" s="37">
        <f>SUM(AS86:AS91)</f>
        <v>0</v>
      </c>
      <c r="AT85" s="37">
        <f t="shared" si="52"/>
        <v>0</v>
      </c>
      <c r="AU85" s="37">
        <f t="shared" si="52"/>
        <v>0</v>
      </c>
      <c r="AV85" s="37">
        <f t="shared" si="52"/>
        <v>0</v>
      </c>
      <c r="AW85" s="37">
        <f t="shared" si="52"/>
        <v>0</v>
      </c>
      <c r="AX85" s="37">
        <f t="shared" si="52"/>
        <v>0</v>
      </c>
      <c r="AY85" s="37">
        <f t="shared" si="52"/>
        <v>0</v>
      </c>
      <c r="AZ85" s="37">
        <f t="shared" si="52"/>
        <v>2485669077.6300001</v>
      </c>
      <c r="BA85" s="65"/>
    </row>
    <row r="86" spans="1:53" ht="21" customHeight="1" x14ac:dyDescent="0.2">
      <c r="A86" s="44" t="s">
        <v>217</v>
      </c>
      <c r="B86" s="137" t="s">
        <v>72</v>
      </c>
      <c r="C86" s="138" t="s">
        <v>218</v>
      </c>
      <c r="D86" s="41">
        <v>100000</v>
      </c>
      <c r="E86" s="41">
        <v>234950000</v>
      </c>
      <c r="F86" s="41">
        <v>0</v>
      </c>
      <c r="G86" s="44">
        <f t="shared" ref="G86:G91" si="53">SUM(D86:E86)-F86</f>
        <v>235050000</v>
      </c>
      <c r="H86" s="44">
        <v>50000</v>
      </c>
      <c r="I86" s="44">
        <v>125618800</v>
      </c>
      <c r="J86" s="44">
        <v>106950000</v>
      </c>
      <c r="K86" s="44">
        <v>0</v>
      </c>
      <c r="L86" s="44">
        <v>0</v>
      </c>
      <c r="M86" s="41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f t="shared" ref="T86:T91" si="54">SUM(H86:S86)</f>
        <v>232618800</v>
      </c>
      <c r="U86" s="44">
        <v>0</v>
      </c>
      <c r="V86" s="44">
        <v>15000</v>
      </c>
      <c r="W86" s="44">
        <v>232568800</v>
      </c>
      <c r="X86" s="44">
        <v>0</v>
      </c>
      <c r="Y86" s="44">
        <v>0</v>
      </c>
      <c r="Z86" s="41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f t="shared" ref="AG86:AG91" si="55">SUM(U86:AF86)</f>
        <v>232583800</v>
      </c>
      <c r="AH86" s="44">
        <v>0</v>
      </c>
      <c r="AI86" s="44">
        <v>15000</v>
      </c>
      <c r="AJ86" s="44">
        <v>7370733</v>
      </c>
      <c r="AK86" s="44">
        <v>11616880</v>
      </c>
      <c r="AL86" s="44">
        <v>23116880</v>
      </c>
      <c r="AM86" s="44">
        <f t="shared" ref="AM86:AM91" si="56">SUM(AH86:AL86)</f>
        <v>42119493</v>
      </c>
      <c r="AN86" s="44">
        <v>0</v>
      </c>
      <c r="AO86" s="44">
        <v>15000</v>
      </c>
      <c r="AP86" s="44">
        <v>7370733</v>
      </c>
      <c r="AQ86" s="44">
        <v>11616880</v>
      </c>
      <c r="AR86" s="44">
        <v>23116880</v>
      </c>
      <c r="AS86" s="41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f t="shared" ref="AZ86:AZ91" si="57">SUM(AN86:AY86)</f>
        <v>42119493</v>
      </c>
      <c r="BA86" s="25"/>
    </row>
    <row r="87" spans="1:53" ht="21" customHeight="1" x14ac:dyDescent="0.2">
      <c r="A87" s="44" t="s">
        <v>219</v>
      </c>
      <c r="B87" s="137">
        <v>10</v>
      </c>
      <c r="C87" s="138" t="s">
        <v>220</v>
      </c>
      <c r="D87" s="41">
        <v>500000000</v>
      </c>
      <c r="E87" s="41">
        <v>0</v>
      </c>
      <c r="F87" s="41">
        <v>150938200</v>
      </c>
      <c r="G87" s="44">
        <f t="shared" si="53"/>
        <v>349061800</v>
      </c>
      <c r="H87" s="44">
        <v>463977435</v>
      </c>
      <c r="I87" s="44">
        <v>0</v>
      </c>
      <c r="J87" s="44">
        <v>-125618800</v>
      </c>
      <c r="K87" s="44">
        <v>0</v>
      </c>
      <c r="L87" s="44">
        <v>0</v>
      </c>
      <c r="M87" s="41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f t="shared" si="54"/>
        <v>338358635</v>
      </c>
      <c r="U87" s="44">
        <v>283808960</v>
      </c>
      <c r="V87" s="44">
        <v>180168475</v>
      </c>
      <c r="W87" s="44">
        <v>-125618800</v>
      </c>
      <c r="X87" s="44">
        <v>0</v>
      </c>
      <c r="Y87" s="44">
        <v>0</v>
      </c>
      <c r="Z87" s="41">
        <v>0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f t="shared" si="55"/>
        <v>338358635</v>
      </c>
      <c r="AH87" s="44">
        <v>0</v>
      </c>
      <c r="AI87" s="44">
        <v>14096353.33</v>
      </c>
      <c r="AJ87" s="44">
        <v>28631915</v>
      </c>
      <c r="AK87" s="44">
        <v>29422490</v>
      </c>
      <c r="AL87" s="44">
        <v>29422490</v>
      </c>
      <c r="AM87" s="44">
        <f t="shared" si="56"/>
        <v>101573248.33</v>
      </c>
      <c r="AN87" s="44">
        <v>0</v>
      </c>
      <c r="AO87" s="44">
        <v>14096353.33</v>
      </c>
      <c r="AP87" s="44">
        <v>28631915</v>
      </c>
      <c r="AQ87" s="44">
        <v>29422490</v>
      </c>
      <c r="AR87" s="44">
        <v>29422490</v>
      </c>
      <c r="AS87" s="41">
        <v>0</v>
      </c>
      <c r="AT87" s="44">
        <v>0</v>
      </c>
      <c r="AU87" s="44">
        <v>0</v>
      </c>
      <c r="AV87" s="44">
        <v>0</v>
      </c>
      <c r="AW87" s="44">
        <v>0</v>
      </c>
      <c r="AX87" s="44">
        <v>0</v>
      </c>
      <c r="AY87" s="44">
        <v>0</v>
      </c>
      <c r="AZ87" s="44">
        <f t="shared" si="57"/>
        <v>101573248.33</v>
      </c>
      <c r="BA87" s="25"/>
    </row>
    <row r="88" spans="1:53" ht="21" customHeight="1" x14ac:dyDescent="0.2">
      <c r="A88" s="44" t="s">
        <v>221</v>
      </c>
      <c r="B88" s="137" t="s">
        <v>72</v>
      </c>
      <c r="C88" s="138" t="s">
        <v>222</v>
      </c>
      <c r="D88" s="44">
        <v>218000000</v>
      </c>
      <c r="E88" s="41">
        <v>41668183</v>
      </c>
      <c r="F88" s="41">
        <v>0</v>
      </c>
      <c r="G88" s="44">
        <f t="shared" si="53"/>
        <v>259668183</v>
      </c>
      <c r="H88" s="44">
        <v>198000000</v>
      </c>
      <c r="I88" s="44">
        <v>0</v>
      </c>
      <c r="J88" s="44">
        <v>30295460</v>
      </c>
      <c r="K88" s="44">
        <v>0</v>
      </c>
      <c r="L88" s="44">
        <v>-3332499</v>
      </c>
      <c r="M88" s="41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f t="shared" si="54"/>
        <v>224962961</v>
      </c>
      <c r="U88" s="44">
        <v>14332361.65</v>
      </c>
      <c r="V88" s="44">
        <v>13547342.310000001</v>
      </c>
      <c r="W88" s="44">
        <v>13138401.75</v>
      </c>
      <c r="X88" s="44">
        <v>39823696.890000001</v>
      </c>
      <c r="Y88" s="44">
        <v>13262998.91</v>
      </c>
      <c r="Z88" s="41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f t="shared" si="55"/>
        <v>94104801.50999999</v>
      </c>
      <c r="AH88" s="44">
        <v>14332361.65</v>
      </c>
      <c r="AI88" s="44">
        <v>13492628.699999999</v>
      </c>
      <c r="AJ88" s="44">
        <v>13073801.52</v>
      </c>
      <c r="AK88" s="44">
        <v>12980049.73</v>
      </c>
      <c r="AL88" s="44">
        <v>13206067.18</v>
      </c>
      <c r="AM88" s="44">
        <f t="shared" si="56"/>
        <v>67084908.780000009</v>
      </c>
      <c r="AN88" s="44">
        <v>14248982.65</v>
      </c>
      <c r="AO88" s="44">
        <v>13576007.699999999</v>
      </c>
      <c r="AP88" s="44">
        <v>13073801.52</v>
      </c>
      <c r="AQ88" s="44">
        <v>12980049.73</v>
      </c>
      <c r="AR88" s="44">
        <v>13206067.18</v>
      </c>
      <c r="AS88" s="41">
        <v>0</v>
      </c>
      <c r="AT88" s="44">
        <v>0</v>
      </c>
      <c r="AU88" s="44">
        <v>0</v>
      </c>
      <c r="AV88" s="44">
        <v>0</v>
      </c>
      <c r="AW88" s="44">
        <v>0</v>
      </c>
      <c r="AX88" s="44">
        <v>0</v>
      </c>
      <c r="AY88" s="44">
        <v>0</v>
      </c>
      <c r="AZ88" s="44">
        <f t="shared" si="57"/>
        <v>67084908.780000009</v>
      </c>
      <c r="BA88" s="25"/>
    </row>
    <row r="89" spans="1:53" ht="21" customHeight="1" x14ac:dyDescent="0.2">
      <c r="A89" s="44" t="s">
        <v>223</v>
      </c>
      <c r="B89" s="137" t="s">
        <v>72</v>
      </c>
      <c r="C89" s="138" t="s">
        <v>224</v>
      </c>
      <c r="D89" s="44">
        <v>7585379515</v>
      </c>
      <c r="E89" s="41">
        <v>133100000</v>
      </c>
      <c r="F89" s="41">
        <v>128000000</v>
      </c>
      <c r="G89" s="44">
        <f t="shared" si="53"/>
        <v>7590479515</v>
      </c>
      <c r="H89" s="44">
        <v>5420960542.6800003</v>
      </c>
      <c r="I89" s="44">
        <v>823415124.99000001</v>
      </c>
      <c r="J89" s="44">
        <v>981144650.80999994</v>
      </c>
      <c r="K89" s="44">
        <v>133204561.86</v>
      </c>
      <c r="L89" s="44">
        <v>-7000000</v>
      </c>
      <c r="M89" s="41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f t="shared" si="54"/>
        <v>7351724880.3399992</v>
      </c>
      <c r="U89" s="44">
        <v>4527679593.25</v>
      </c>
      <c r="V89" s="44">
        <v>564036324.23000002</v>
      </c>
      <c r="W89" s="44">
        <v>124449898.64</v>
      </c>
      <c r="X89" s="44">
        <v>632115312.28999996</v>
      </c>
      <c r="Y89" s="44">
        <v>467969955.13999999</v>
      </c>
      <c r="Z89" s="41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f t="shared" si="55"/>
        <v>6316251083.5500002</v>
      </c>
      <c r="AH89" s="44">
        <v>0</v>
      </c>
      <c r="AI89" s="44">
        <v>451782351.72000003</v>
      </c>
      <c r="AJ89" s="44">
        <v>521015390.30000001</v>
      </c>
      <c r="AK89" s="44">
        <v>627251690.62</v>
      </c>
      <c r="AL89" s="44">
        <v>672797995.88</v>
      </c>
      <c r="AM89" s="44">
        <f t="shared" si="56"/>
        <v>2272847428.52</v>
      </c>
      <c r="AN89" s="44">
        <v>0</v>
      </c>
      <c r="AO89" s="44">
        <v>451782351.72000003</v>
      </c>
      <c r="AP89" s="44">
        <v>521015390.30000001</v>
      </c>
      <c r="AQ89" s="44">
        <v>627251690.62</v>
      </c>
      <c r="AR89" s="44">
        <v>672797995.88</v>
      </c>
      <c r="AS89" s="41">
        <v>0</v>
      </c>
      <c r="AT89" s="44">
        <v>0</v>
      </c>
      <c r="AU89" s="44">
        <v>0</v>
      </c>
      <c r="AV89" s="44">
        <v>0</v>
      </c>
      <c r="AW89" s="44">
        <v>0</v>
      </c>
      <c r="AX89" s="44">
        <v>0</v>
      </c>
      <c r="AY89" s="44">
        <v>0</v>
      </c>
      <c r="AZ89" s="44">
        <f t="shared" si="57"/>
        <v>2272847428.52</v>
      </c>
      <c r="BA89" s="25"/>
    </row>
    <row r="90" spans="1:53" ht="21" customHeight="1" x14ac:dyDescent="0.2">
      <c r="A90" s="44" t="s">
        <v>225</v>
      </c>
      <c r="B90" s="137" t="s">
        <v>72</v>
      </c>
      <c r="C90" s="138" t="s">
        <v>226</v>
      </c>
      <c r="D90" s="44">
        <v>781850153</v>
      </c>
      <c r="E90" s="41">
        <v>0</v>
      </c>
      <c r="F90" s="41">
        <v>31668183</v>
      </c>
      <c r="G90" s="44">
        <f t="shared" si="53"/>
        <v>750181970</v>
      </c>
      <c r="H90" s="44">
        <v>400000</v>
      </c>
      <c r="I90" s="44">
        <v>0</v>
      </c>
      <c r="J90" s="44">
        <v>565286660</v>
      </c>
      <c r="K90" s="44">
        <v>104400000</v>
      </c>
      <c r="L90" s="44">
        <v>18439165.399999999</v>
      </c>
      <c r="M90" s="41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f t="shared" si="54"/>
        <v>688525825.39999998</v>
      </c>
      <c r="U90" s="44">
        <v>0</v>
      </c>
      <c r="V90" s="44">
        <v>130000</v>
      </c>
      <c r="W90" s="44">
        <v>0</v>
      </c>
      <c r="X90" s="44">
        <v>17698160</v>
      </c>
      <c r="Y90" s="44">
        <v>129510438.90000001</v>
      </c>
      <c r="Z90" s="41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f t="shared" si="55"/>
        <v>147338598.90000001</v>
      </c>
      <c r="AH90" s="44">
        <v>0</v>
      </c>
      <c r="AI90" s="44">
        <v>130000</v>
      </c>
      <c r="AJ90" s="44">
        <v>0</v>
      </c>
      <c r="AK90" s="44">
        <v>0</v>
      </c>
      <c r="AL90" s="44">
        <v>473999</v>
      </c>
      <c r="AM90" s="44">
        <f t="shared" si="56"/>
        <v>603999</v>
      </c>
      <c r="AN90" s="44">
        <v>0</v>
      </c>
      <c r="AO90" s="44">
        <v>130000</v>
      </c>
      <c r="AP90" s="44">
        <v>0</v>
      </c>
      <c r="AQ90" s="44">
        <v>0</v>
      </c>
      <c r="AR90" s="44">
        <v>473999</v>
      </c>
      <c r="AS90" s="41">
        <v>0</v>
      </c>
      <c r="AT90" s="44">
        <v>0</v>
      </c>
      <c r="AU90" s="44">
        <v>0</v>
      </c>
      <c r="AV90" s="44">
        <v>0</v>
      </c>
      <c r="AW90" s="44">
        <v>0</v>
      </c>
      <c r="AX90" s="44">
        <v>0</v>
      </c>
      <c r="AY90" s="44">
        <v>0</v>
      </c>
      <c r="AZ90" s="44">
        <f t="shared" si="57"/>
        <v>603999</v>
      </c>
      <c r="BA90" s="25"/>
    </row>
    <row r="91" spans="1:53" ht="21" customHeight="1" x14ac:dyDescent="0.2">
      <c r="A91" s="44" t="s">
        <v>227</v>
      </c>
      <c r="B91" s="137" t="s">
        <v>72</v>
      </c>
      <c r="C91" s="138" t="s">
        <v>228</v>
      </c>
      <c r="D91" s="41">
        <v>60250000</v>
      </c>
      <c r="E91" s="41">
        <v>4783200</v>
      </c>
      <c r="F91" s="41">
        <v>0</v>
      </c>
      <c r="G91" s="44">
        <f t="shared" si="53"/>
        <v>65033200</v>
      </c>
      <c r="H91" s="44">
        <v>3000000</v>
      </c>
      <c r="I91" s="44">
        <v>57000000</v>
      </c>
      <c r="J91" s="44">
        <v>0</v>
      </c>
      <c r="K91" s="44">
        <v>4783200</v>
      </c>
      <c r="L91" s="44">
        <v>0</v>
      </c>
      <c r="M91" s="41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f t="shared" si="54"/>
        <v>64783200</v>
      </c>
      <c r="U91" s="44">
        <v>0</v>
      </c>
      <c r="V91" s="44">
        <v>500000</v>
      </c>
      <c r="W91" s="44">
        <v>0</v>
      </c>
      <c r="X91" s="44">
        <v>450000</v>
      </c>
      <c r="Y91" s="44">
        <v>62273200</v>
      </c>
      <c r="Z91" s="41">
        <v>0</v>
      </c>
      <c r="AA91" s="44">
        <v>0</v>
      </c>
      <c r="AB91" s="44">
        <v>0</v>
      </c>
      <c r="AC91" s="44">
        <v>0</v>
      </c>
      <c r="AD91" s="44">
        <v>0</v>
      </c>
      <c r="AE91" s="44">
        <v>0</v>
      </c>
      <c r="AF91" s="44">
        <v>0</v>
      </c>
      <c r="AG91" s="44">
        <f t="shared" si="55"/>
        <v>63223200</v>
      </c>
      <c r="AH91" s="44">
        <v>0</v>
      </c>
      <c r="AI91" s="44">
        <v>500000</v>
      </c>
      <c r="AJ91" s="44">
        <v>0</v>
      </c>
      <c r="AK91" s="44">
        <v>450000</v>
      </c>
      <c r="AL91" s="44">
        <v>490000</v>
      </c>
      <c r="AM91" s="44">
        <f t="shared" si="56"/>
        <v>1440000</v>
      </c>
      <c r="AN91" s="44">
        <v>0</v>
      </c>
      <c r="AO91" s="44">
        <v>500000</v>
      </c>
      <c r="AP91" s="44">
        <v>0</v>
      </c>
      <c r="AQ91" s="44">
        <v>450000</v>
      </c>
      <c r="AR91" s="44">
        <v>490000</v>
      </c>
      <c r="AS91" s="41">
        <v>0</v>
      </c>
      <c r="AT91" s="44">
        <v>0</v>
      </c>
      <c r="AU91" s="44">
        <v>0</v>
      </c>
      <c r="AV91" s="44">
        <v>0</v>
      </c>
      <c r="AW91" s="44">
        <v>0</v>
      </c>
      <c r="AX91" s="44">
        <v>0</v>
      </c>
      <c r="AY91" s="44">
        <v>0</v>
      </c>
      <c r="AZ91" s="44">
        <f t="shared" si="57"/>
        <v>1440000</v>
      </c>
      <c r="BA91" s="25"/>
    </row>
    <row r="92" spans="1:53" s="15" customFormat="1" ht="21" customHeight="1" x14ac:dyDescent="0.2">
      <c r="A92" s="37" t="s">
        <v>229</v>
      </c>
      <c r="B92" s="123"/>
      <c r="C92" s="124" t="s">
        <v>230</v>
      </c>
      <c r="D92" s="37">
        <f>SUM(D93:D97)</f>
        <v>1020634930</v>
      </c>
      <c r="E92" s="37">
        <f>SUM(E93:E97)</f>
        <v>0</v>
      </c>
      <c r="F92" s="37">
        <f>SUM(F93:F97)</f>
        <v>0</v>
      </c>
      <c r="G92" s="37">
        <f>SUM(G93:G97)</f>
        <v>1020634930</v>
      </c>
      <c r="H92" s="37">
        <f>SUM(H93:H97)</f>
        <v>58500000</v>
      </c>
      <c r="I92" s="37">
        <f t="shared" ref="I92:AZ92" si="58">SUM(I93:I97)</f>
        <v>962134930</v>
      </c>
      <c r="J92" s="37">
        <f t="shared" si="58"/>
        <v>0</v>
      </c>
      <c r="K92" s="37">
        <f t="shared" si="58"/>
        <v>0</v>
      </c>
      <c r="L92" s="37">
        <f t="shared" si="58"/>
        <v>0</v>
      </c>
      <c r="M92" s="37">
        <f>SUM(M93:M97)</f>
        <v>0</v>
      </c>
      <c r="N92" s="37">
        <f t="shared" si="58"/>
        <v>0</v>
      </c>
      <c r="O92" s="37">
        <f t="shared" si="58"/>
        <v>0</v>
      </c>
      <c r="P92" s="37">
        <f t="shared" si="58"/>
        <v>0</v>
      </c>
      <c r="Q92" s="37">
        <f t="shared" si="58"/>
        <v>0</v>
      </c>
      <c r="R92" s="37">
        <f t="shared" si="58"/>
        <v>0</v>
      </c>
      <c r="S92" s="37">
        <f t="shared" si="58"/>
        <v>0</v>
      </c>
      <c r="T92" s="37">
        <f t="shared" si="58"/>
        <v>1020634930</v>
      </c>
      <c r="U92" s="37">
        <f t="shared" si="58"/>
        <v>4360682.78</v>
      </c>
      <c r="V92" s="37">
        <f t="shared" si="58"/>
        <v>4617917.5599999996</v>
      </c>
      <c r="W92" s="37">
        <f t="shared" si="58"/>
        <v>3907271.3</v>
      </c>
      <c r="X92" s="37">
        <f t="shared" si="58"/>
        <v>8500940.0099999998</v>
      </c>
      <c r="Y92" s="37">
        <f t="shared" si="58"/>
        <v>4448440.78</v>
      </c>
      <c r="Z92" s="37">
        <f>SUM(Z93:Z97)</f>
        <v>0</v>
      </c>
      <c r="AA92" s="37">
        <f t="shared" si="58"/>
        <v>0</v>
      </c>
      <c r="AB92" s="37">
        <f t="shared" si="58"/>
        <v>0</v>
      </c>
      <c r="AC92" s="37">
        <f t="shared" si="58"/>
        <v>0</v>
      </c>
      <c r="AD92" s="37">
        <f t="shared" si="58"/>
        <v>0</v>
      </c>
      <c r="AE92" s="37">
        <f t="shared" si="58"/>
        <v>0</v>
      </c>
      <c r="AF92" s="37">
        <f t="shared" si="58"/>
        <v>0</v>
      </c>
      <c r="AG92" s="37">
        <f t="shared" si="58"/>
        <v>25835252.43</v>
      </c>
      <c r="AH92" s="37">
        <f t="shared" si="58"/>
        <v>4360682.78</v>
      </c>
      <c r="AI92" s="37">
        <f t="shared" si="58"/>
        <v>4617917.5599999996</v>
      </c>
      <c r="AJ92" s="37">
        <f t="shared" si="58"/>
        <v>3165852.39</v>
      </c>
      <c r="AK92" s="37">
        <f t="shared" si="58"/>
        <v>9220164.6400000006</v>
      </c>
      <c r="AL92" s="37">
        <f t="shared" si="58"/>
        <v>3993044.06</v>
      </c>
      <c r="AM92" s="37">
        <f t="shared" si="58"/>
        <v>25357661.43</v>
      </c>
      <c r="AN92" s="37">
        <f t="shared" si="58"/>
        <v>4360682.78</v>
      </c>
      <c r="AO92" s="37">
        <f t="shared" si="58"/>
        <v>4617917.5599999996</v>
      </c>
      <c r="AP92" s="37">
        <f t="shared" si="58"/>
        <v>3165852.39</v>
      </c>
      <c r="AQ92" s="37">
        <f>SUM(AQ93:AQ97)</f>
        <v>9220164.6400000006</v>
      </c>
      <c r="AR92" s="37">
        <f>SUM(AR93:AR97)</f>
        <v>3993044.06</v>
      </c>
      <c r="AS92" s="37">
        <f>SUM(AS93:AS97)</f>
        <v>0</v>
      </c>
      <c r="AT92" s="37">
        <f t="shared" si="58"/>
        <v>0</v>
      </c>
      <c r="AU92" s="37">
        <f t="shared" si="58"/>
        <v>0</v>
      </c>
      <c r="AV92" s="37">
        <f t="shared" si="58"/>
        <v>0</v>
      </c>
      <c r="AW92" s="37">
        <f t="shared" si="58"/>
        <v>0</v>
      </c>
      <c r="AX92" s="37">
        <f t="shared" si="58"/>
        <v>0</v>
      </c>
      <c r="AY92" s="37">
        <f t="shared" si="58"/>
        <v>0</v>
      </c>
      <c r="AZ92" s="37">
        <f t="shared" si="58"/>
        <v>25357661.43</v>
      </c>
      <c r="BA92" s="65"/>
    </row>
    <row r="93" spans="1:53" s="15" customFormat="1" ht="21" customHeight="1" x14ac:dyDescent="0.2">
      <c r="A93" s="44" t="s">
        <v>231</v>
      </c>
      <c r="B93" s="144">
        <v>10</v>
      </c>
      <c r="C93" s="145" t="s">
        <v>232</v>
      </c>
      <c r="D93" s="141">
        <v>200000000</v>
      </c>
      <c r="E93" s="41">
        <v>0</v>
      </c>
      <c r="F93" s="41">
        <v>0</v>
      </c>
      <c r="G93" s="44">
        <f t="shared" ref="G93:G98" si="59">SUM(D93:E93)-F93</f>
        <v>200000000</v>
      </c>
      <c r="H93" s="44">
        <v>0</v>
      </c>
      <c r="I93" s="44">
        <v>200000000</v>
      </c>
      <c r="J93" s="44">
        <v>0</v>
      </c>
      <c r="K93" s="44">
        <v>0</v>
      </c>
      <c r="L93" s="44">
        <v>0</v>
      </c>
      <c r="M93" s="41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f t="shared" ref="T93:T98" si="60">SUM(H93:S93)</f>
        <v>200000000</v>
      </c>
      <c r="U93" s="44">
        <v>0</v>
      </c>
      <c r="V93" s="44">
        <v>0</v>
      </c>
      <c r="W93" s="44">
        <v>0</v>
      </c>
      <c r="X93" s="44">
        <v>1501110</v>
      </c>
      <c r="Y93" s="44">
        <v>0</v>
      </c>
      <c r="Z93" s="41">
        <v>0</v>
      </c>
      <c r="AA93" s="44">
        <v>0</v>
      </c>
      <c r="AB93" s="44">
        <v>0</v>
      </c>
      <c r="AC93" s="44">
        <v>0</v>
      </c>
      <c r="AD93" s="44">
        <v>0</v>
      </c>
      <c r="AE93" s="44">
        <v>0</v>
      </c>
      <c r="AF93" s="44">
        <v>0</v>
      </c>
      <c r="AG93" s="44">
        <f t="shared" ref="AG93:AG98" si="61">SUM(U93:AF93)</f>
        <v>1501110</v>
      </c>
      <c r="AH93" s="44">
        <v>0</v>
      </c>
      <c r="AI93" s="44">
        <v>0</v>
      </c>
      <c r="AJ93" s="44">
        <v>0</v>
      </c>
      <c r="AK93" s="44">
        <v>1501110</v>
      </c>
      <c r="AL93" s="44">
        <v>0</v>
      </c>
      <c r="AM93" s="44">
        <f t="shared" ref="AM93:AM98" si="62">SUM(AH93:AL93)</f>
        <v>1501110</v>
      </c>
      <c r="AN93" s="44">
        <v>0</v>
      </c>
      <c r="AO93" s="44">
        <v>0</v>
      </c>
      <c r="AP93" s="44">
        <v>0</v>
      </c>
      <c r="AQ93" s="44">
        <v>1501110</v>
      </c>
      <c r="AR93" s="44">
        <v>0</v>
      </c>
      <c r="AS93" s="41">
        <v>0</v>
      </c>
      <c r="AT93" s="44">
        <v>0</v>
      </c>
      <c r="AU93" s="44">
        <v>0</v>
      </c>
      <c r="AV93" s="44">
        <v>0</v>
      </c>
      <c r="AW93" s="44">
        <v>0</v>
      </c>
      <c r="AX93" s="44">
        <v>0</v>
      </c>
      <c r="AY93" s="44">
        <v>0</v>
      </c>
      <c r="AZ93" s="44">
        <f t="shared" ref="AZ93:AZ98" si="63">SUM(AN93:AY93)</f>
        <v>1501110</v>
      </c>
      <c r="BA93" s="25"/>
    </row>
    <row r="94" spans="1:53" s="15" customFormat="1" ht="21" customHeight="1" x14ac:dyDescent="0.2">
      <c r="A94" s="44" t="s">
        <v>233</v>
      </c>
      <c r="B94" s="139">
        <v>10</v>
      </c>
      <c r="C94" s="135" t="s">
        <v>234</v>
      </c>
      <c r="D94" s="41">
        <v>262134930</v>
      </c>
      <c r="E94" s="41">
        <v>0</v>
      </c>
      <c r="F94" s="41">
        <v>0</v>
      </c>
      <c r="G94" s="44">
        <f t="shared" si="59"/>
        <v>262134930</v>
      </c>
      <c r="H94" s="44">
        <v>0</v>
      </c>
      <c r="I94" s="44">
        <v>262134930</v>
      </c>
      <c r="J94" s="44">
        <v>0</v>
      </c>
      <c r="K94" s="44">
        <v>0</v>
      </c>
      <c r="L94" s="44">
        <v>0</v>
      </c>
      <c r="M94" s="41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f t="shared" si="60"/>
        <v>262134930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1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f t="shared" si="61"/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f t="shared" si="62"/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1">
        <v>0</v>
      </c>
      <c r="AT94" s="44">
        <v>0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f t="shared" si="63"/>
        <v>0</v>
      </c>
      <c r="BA94" s="25"/>
    </row>
    <row r="95" spans="1:53" s="15" customFormat="1" ht="21" customHeight="1" x14ac:dyDescent="0.2">
      <c r="A95" s="44" t="s">
        <v>235</v>
      </c>
      <c r="B95" s="137">
        <v>10</v>
      </c>
      <c r="C95" s="138" t="s">
        <v>236</v>
      </c>
      <c r="D95" s="44">
        <v>58500000</v>
      </c>
      <c r="E95" s="41">
        <v>0</v>
      </c>
      <c r="F95" s="41">
        <v>0</v>
      </c>
      <c r="G95" s="44">
        <f t="shared" si="59"/>
        <v>58500000</v>
      </c>
      <c r="H95" s="44">
        <v>58500000</v>
      </c>
      <c r="I95" s="44">
        <v>0</v>
      </c>
      <c r="J95" s="44">
        <v>0</v>
      </c>
      <c r="K95" s="44">
        <v>0</v>
      </c>
      <c r="L95" s="44">
        <v>0</v>
      </c>
      <c r="M95" s="41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f t="shared" si="60"/>
        <v>58500000</v>
      </c>
      <c r="U95" s="44">
        <v>4360682.78</v>
      </c>
      <c r="V95" s="44">
        <v>4617917.5599999996</v>
      </c>
      <c r="W95" s="44">
        <v>3907271.3</v>
      </c>
      <c r="X95" s="44">
        <v>6999830.0099999998</v>
      </c>
      <c r="Y95" s="44">
        <v>4448440.78</v>
      </c>
      <c r="Z95" s="41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f t="shared" si="61"/>
        <v>24334142.43</v>
      </c>
      <c r="AH95" s="44">
        <v>4360682.78</v>
      </c>
      <c r="AI95" s="44">
        <v>4617917.5599999996</v>
      </c>
      <c r="AJ95" s="44">
        <v>3165852.39</v>
      </c>
      <c r="AK95" s="44">
        <v>7719054.6399999997</v>
      </c>
      <c r="AL95" s="44">
        <v>3993044.06</v>
      </c>
      <c r="AM95" s="44">
        <f t="shared" si="62"/>
        <v>23856551.43</v>
      </c>
      <c r="AN95" s="44">
        <v>4360682.78</v>
      </c>
      <c r="AO95" s="44">
        <v>4617917.5599999996</v>
      </c>
      <c r="AP95" s="44">
        <v>3165852.39</v>
      </c>
      <c r="AQ95" s="44">
        <v>7719054.6399999997</v>
      </c>
      <c r="AR95" s="44">
        <v>3993044.06</v>
      </c>
      <c r="AS95" s="41">
        <v>0</v>
      </c>
      <c r="AT95" s="44">
        <v>0</v>
      </c>
      <c r="AU95" s="44">
        <v>0</v>
      </c>
      <c r="AV95" s="44">
        <v>0</v>
      </c>
      <c r="AW95" s="44">
        <v>0</v>
      </c>
      <c r="AX95" s="44">
        <v>0</v>
      </c>
      <c r="AY95" s="44">
        <v>0</v>
      </c>
      <c r="AZ95" s="44">
        <f t="shared" si="63"/>
        <v>23856551.43</v>
      </c>
      <c r="BA95" s="25"/>
    </row>
    <row r="96" spans="1:53" s="15" customFormat="1" ht="21" customHeight="1" x14ac:dyDescent="0.2">
      <c r="A96" s="44" t="s">
        <v>237</v>
      </c>
      <c r="B96" s="137">
        <v>10</v>
      </c>
      <c r="C96" s="138" t="s">
        <v>238</v>
      </c>
      <c r="D96" s="44"/>
      <c r="E96" s="41">
        <v>0</v>
      </c>
      <c r="F96" s="41">
        <v>0</v>
      </c>
      <c r="G96" s="44">
        <f t="shared" si="59"/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1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f t="shared" si="60"/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1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f t="shared" si="61"/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f t="shared" si="62"/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1">
        <v>0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f t="shared" si="63"/>
        <v>0</v>
      </c>
      <c r="BA96" s="25"/>
    </row>
    <row r="97" spans="1:53" s="15" customFormat="1" ht="21" customHeight="1" x14ac:dyDescent="0.2">
      <c r="A97" s="146" t="s">
        <v>239</v>
      </c>
      <c r="B97" s="147">
        <v>10</v>
      </c>
      <c r="C97" s="143" t="s">
        <v>240</v>
      </c>
      <c r="D97" s="146">
        <v>500000000</v>
      </c>
      <c r="E97" s="146">
        <v>0</v>
      </c>
      <c r="F97" s="146">
        <v>0</v>
      </c>
      <c r="G97" s="146">
        <f t="shared" si="59"/>
        <v>500000000</v>
      </c>
      <c r="H97" s="86">
        <v>0</v>
      </c>
      <c r="I97" s="86">
        <v>500000000</v>
      </c>
      <c r="J97" s="86">
        <v>0</v>
      </c>
      <c r="K97" s="86">
        <v>0</v>
      </c>
      <c r="L97" s="86">
        <v>0</v>
      </c>
      <c r="M97" s="130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f t="shared" si="60"/>
        <v>500000000</v>
      </c>
      <c r="U97" s="86">
        <v>0</v>
      </c>
      <c r="V97" s="146">
        <v>0</v>
      </c>
      <c r="W97" s="146">
        <v>0</v>
      </c>
      <c r="X97" s="146">
        <v>0</v>
      </c>
      <c r="Y97" s="146">
        <v>0</v>
      </c>
      <c r="Z97" s="146">
        <v>0</v>
      </c>
      <c r="AA97" s="146">
        <v>0</v>
      </c>
      <c r="AB97" s="146">
        <v>0</v>
      </c>
      <c r="AC97" s="146">
        <v>0</v>
      </c>
      <c r="AD97" s="146">
        <v>0</v>
      </c>
      <c r="AE97" s="146">
        <v>0</v>
      </c>
      <c r="AF97" s="146">
        <v>0</v>
      </c>
      <c r="AG97" s="146">
        <f t="shared" si="61"/>
        <v>0</v>
      </c>
      <c r="AH97" s="146">
        <v>0</v>
      </c>
      <c r="AI97" s="146">
        <v>0</v>
      </c>
      <c r="AJ97" s="146">
        <v>0</v>
      </c>
      <c r="AK97" s="146">
        <v>0</v>
      </c>
      <c r="AL97" s="146">
        <v>0</v>
      </c>
      <c r="AM97" s="146">
        <f t="shared" si="62"/>
        <v>0</v>
      </c>
      <c r="AN97" s="146">
        <v>0</v>
      </c>
      <c r="AO97" s="146">
        <v>0</v>
      </c>
      <c r="AP97" s="146">
        <v>0</v>
      </c>
      <c r="AQ97" s="146">
        <v>0</v>
      </c>
      <c r="AR97" s="146">
        <v>0</v>
      </c>
      <c r="AS97" s="146">
        <v>0</v>
      </c>
      <c r="AT97" s="146">
        <v>0</v>
      </c>
      <c r="AU97" s="146">
        <v>0</v>
      </c>
      <c r="AV97" s="146">
        <v>0</v>
      </c>
      <c r="AW97" s="146">
        <v>0</v>
      </c>
      <c r="AX97" s="146">
        <v>0</v>
      </c>
      <c r="AY97" s="146">
        <v>0</v>
      </c>
      <c r="AZ97" s="146">
        <f t="shared" si="63"/>
        <v>0</v>
      </c>
      <c r="BA97" s="25"/>
    </row>
    <row r="98" spans="1:53" s="15" customFormat="1" ht="21" customHeight="1" x14ac:dyDescent="0.2">
      <c r="A98" s="37" t="s">
        <v>241</v>
      </c>
      <c r="B98" s="123">
        <v>10</v>
      </c>
      <c r="C98" s="124" t="s">
        <v>242</v>
      </c>
      <c r="D98" s="98">
        <v>36000000</v>
      </c>
      <c r="E98" s="41">
        <v>0</v>
      </c>
      <c r="F98" s="41">
        <v>0</v>
      </c>
      <c r="G98" s="98">
        <f t="shared" si="59"/>
        <v>36000000</v>
      </c>
      <c r="H98" s="37">
        <v>36000000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f t="shared" si="60"/>
        <v>36000000</v>
      </c>
      <c r="U98" s="37">
        <v>1198966</v>
      </c>
      <c r="V98" s="148">
        <v>2273310</v>
      </c>
      <c r="W98" s="148">
        <v>3014122</v>
      </c>
      <c r="X98" s="148">
        <v>0</v>
      </c>
      <c r="Y98" s="148">
        <v>16853707</v>
      </c>
      <c r="Z98" s="148">
        <v>0</v>
      </c>
      <c r="AA98" s="148">
        <v>0</v>
      </c>
      <c r="AB98" s="148">
        <v>0</v>
      </c>
      <c r="AC98" s="148">
        <v>0</v>
      </c>
      <c r="AD98" s="148">
        <v>0</v>
      </c>
      <c r="AE98" s="148">
        <v>0</v>
      </c>
      <c r="AF98" s="148">
        <v>0</v>
      </c>
      <c r="AG98" s="148">
        <f t="shared" si="61"/>
        <v>23340105</v>
      </c>
      <c r="AH98" s="148">
        <v>576258</v>
      </c>
      <c r="AI98" s="148">
        <v>2896018</v>
      </c>
      <c r="AJ98" s="148">
        <v>3014122</v>
      </c>
      <c r="AK98" s="148">
        <v>0</v>
      </c>
      <c r="AL98" s="148">
        <v>16012407</v>
      </c>
      <c r="AM98" s="148">
        <f t="shared" si="62"/>
        <v>22498805</v>
      </c>
      <c r="AN98" s="148">
        <v>576258</v>
      </c>
      <c r="AO98" s="148">
        <v>2896018</v>
      </c>
      <c r="AP98" s="148">
        <v>3014122</v>
      </c>
      <c r="AQ98" s="148">
        <v>0</v>
      </c>
      <c r="AR98" s="148">
        <v>16012407</v>
      </c>
      <c r="AS98" s="148">
        <v>0</v>
      </c>
      <c r="AT98" s="148">
        <v>0</v>
      </c>
      <c r="AU98" s="148">
        <v>0</v>
      </c>
      <c r="AV98" s="148">
        <v>0</v>
      </c>
      <c r="AW98" s="148">
        <v>0</v>
      </c>
      <c r="AX98" s="148">
        <v>0</v>
      </c>
      <c r="AY98" s="148">
        <v>0</v>
      </c>
      <c r="AZ98" s="148">
        <f t="shared" si="63"/>
        <v>22498805</v>
      </c>
      <c r="BA98" s="65"/>
    </row>
    <row r="99" spans="1:53" s="33" customFormat="1" ht="21" customHeight="1" x14ac:dyDescent="0.2">
      <c r="A99" s="114" t="s">
        <v>243</v>
      </c>
      <c r="B99" s="28"/>
      <c r="C99" s="27" t="s">
        <v>244</v>
      </c>
      <c r="D99" s="27">
        <f>+D100+D105+D108+D113</f>
        <v>2134925120</v>
      </c>
      <c r="E99" s="27">
        <f t="shared" ref="E99:AZ99" si="64">+E100+E105+E108+E113</f>
        <v>0</v>
      </c>
      <c r="F99" s="27">
        <f t="shared" si="64"/>
        <v>0</v>
      </c>
      <c r="G99" s="27">
        <f>+G100+G105+G108+G113</f>
        <v>2134925120</v>
      </c>
      <c r="H99" s="27">
        <f t="shared" si="64"/>
        <v>750000000</v>
      </c>
      <c r="I99" s="27">
        <f t="shared" si="64"/>
        <v>10553400</v>
      </c>
      <c r="J99" s="27">
        <f t="shared" si="64"/>
        <v>18446400</v>
      </c>
      <c r="K99" s="27">
        <f t="shared" si="64"/>
        <v>95034359</v>
      </c>
      <c r="L99" s="27">
        <f t="shared" si="64"/>
        <v>9978833</v>
      </c>
      <c r="M99" s="27">
        <f>+M100+M105+M108+M113</f>
        <v>0</v>
      </c>
      <c r="N99" s="27">
        <f t="shared" si="64"/>
        <v>0</v>
      </c>
      <c r="O99" s="27">
        <f t="shared" si="64"/>
        <v>0</v>
      </c>
      <c r="P99" s="27">
        <f t="shared" si="64"/>
        <v>0</v>
      </c>
      <c r="Q99" s="27">
        <f t="shared" si="64"/>
        <v>0</v>
      </c>
      <c r="R99" s="27">
        <f t="shared" si="64"/>
        <v>0</v>
      </c>
      <c r="S99" s="27">
        <f t="shared" si="64"/>
        <v>0</v>
      </c>
      <c r="T99" s="27">
        <f t="shared" si="64"/>
        <v>884012992</v>
      </c>
      <c r="U99" s="27">
        <f t="shared" si="64"/>
        <v>41227536</v>
      </c>
      <c r="V99" s="27">
        <f t="shared" si="64"/>
        <v>30980801</v>
      </c>
      <c r="W99" s="27">
        <f t="shared" si="64"/>
        <v>35206817</v>
      </c>
      <c r="X99" s="27">
        <f t="shared" si="64"/>
        <v>53893671</v>
      </c>
      <c r="Y99" s="27">
        <f t="shared" si="64"/>
        <v>65810059</v>
      </c>
      <c r="Z99" s="27">
        <f>+Z100+Z105+Z108+Z113</f>
        <v>0</v>
      </c>
      <c r="AA99" s="27">
        <f t="shared" si="64"/>
        <v>0</v>
      </c>
      <c r="AB99" s="27">
        <f t="shared" si="64"/>
        <v>0</v>
      </c>
      <c r="AC99" s="27">
        <f t="shared" si="64"/>
        <v>0</v>
      </c>
      <c r="AD99" s="27">
        <f t="shared" si="64"/>
        <v>0</v>
      </c>
      <c r="AE99" s="27">
        <f t="shared" si="64"/>
        <v>0</v>
      </c>
      <c r="AF99" s="27">
        <f t="shared" si="64"/>
        <v>0</v>
      </c>
      <c r="AG99" s="27">
        <f t="shared" si="64"/>
        <v>227118884</v>
      </c>
      <c r="AH99" s="27">
        <f t="shared" si="64"/>
        <v>41227536</v>
      </c>
      <c r="AI99" s="27">
        <f t="shared" si="64"/>
        <v>27461799</v>
      </c>
      <c r="AJ99" s="27">
        <f t="shared" si="64"/>
        <v>26589932</v>
      </c>
      <c r="AK99" s="27">
        <f t="shared" si="64"/>
        <v>32267197</v>
      </c>
      <c r="AL99" s="27">
        <f t="shared" si="64"/>
        <v>33279512</v>
      </c>
      <c r="AM99" s="27">
        <f t="shared" si="64"/>
        <v>160825976</v>
      </c>
      <c r="AN99" s="27">
        <f t="shared" si="64"/>
        <v>41227536</v>
      </c>
      <c r="AO99" s="27">
        <f t="shared" si="64"/>
        <v>27461799</v>
      </c>
      <c r="AP99" s="27">
        <f t="shared" si="64"/>
        <v>26589932</v>
      </c>
      <c r="AQ99" s="27">
        <f t="shared" si="64"/>
        <v>32267197</v>
      </c>
      <c r="AR99" s="27">
        <f>+AR100+AR105+AR108+AR113</f>
        <v>33279512</v>
      </c>
      <c r="AS99" s="27">
        <f>+AS100+AS105+AS108+AS113</f>
        <v>0</v>
      </c>
      <c r="AT99" s="27">
        <f t="shared" si="64"/>
        <v>0</v>
      </c>
      <c r="AU99" s="27">
        <f t="shared" si="64"/>
        <v>0</v>
      </c>
      <c r="AV99" s="27">
        <f t="shared" si="64"/>
        <v>0</v>
      </c>
      <c r="AW99" s="27">
        <f t="shared" si="64"/>
        <v>0</v>
      </c>
      <c r="AX99" s="27">
        <f t="shared" si="64"/>
        <v>0</v>
      </c>
      <c r="AY99" s="27">
        <f t="shared" si="64"/>
        <v>0</v>
      </c>
      <c r="AZ99" s="27">
        <f t="shared" si="64"/>
        <v>160825976</v>
      </c>
      <c r="BA99" s="25"/>
    </row>
    <row r="100" spans="1:53" s="33" customFormat="1" ht="21" customHeight="1" x14ac:dyDescent="0.2">
      <c r="A100" s="149" t="s">
        <v>245</v>
      </c>
      <c r="B100" s="150"/>
      <c r="C100" s="119" t="s">
        <v>246</v>
      </c>
      <c r="D100" s="31">
        <f t="shared" ref="D100:S101" si="65">+D101</f>
        <v>221000000</v>
      </c>
      <c r="E100" s="31">
        <f>+E101</f>
        <v>0</v>
      </c>
      <c r="F100" s="31">
        <f t="shared" si="65"/>
        <v>0</v>
      </c>
      <c r="G100" s="31">
        <f t="shared" si="65"/>
        <v>221000000</v>
      </c>
      <c r="H100" s="31">
        <f t="shared" si="65"/>
        <v>0</v>
      </c>
      <c r="I100" s="31">
        <f t="shared" si="65"/>
        <v>10553400</v>
      </c>
      <c r="J100" s="31">
        <f t="shared" si="65"/>
        <v>18446400</v>
      </c>
      <c r="K100" s="31">
        <f t="shared" si="65"/>
        <v>95034359</v>
      </c>
      <c r="L100" s="31">
        <f t="shared" si="65"/>
        <v>9978833</v>
      </c>
      <c r="M100" s="31">
        <f t="shared" si="65"/>
        <v>0</v>
      </c>
      <c r="N100" s="31">
        <f t="shared" si="65"/>
        <v>0</v>
      </c>
      <c r="O100" s="31">
        <f t="shared" si="65"/>
        <v>0</v>
      </c>
      <c r="P100" s="31">
        <f t="shared" si="65"/>
        <v>0</v>
      </c>
      <c r="Q100" s="31">
        <f t="shared" si="65"/>
        <v>0</v>
      </c>
      <c r="R100" s="31">
        <f t="shared" si="65"/>
        <v>0</v>
      </c>
      <c r="S100" s="31">
        <f t="shared" si="65"/>
        <v>0</v>
      </c>
      <c r="T100" s="31">
        <f t="shared" ref="T100:AI101" si="66">+T101</f>
        <v>134012992</v>
      </c>
      <c r="U100" s="31">
        <f t="shared" si="66"/>
        <v>0</v>
      </c>
      <c r="V100" s="31">
        <f t="shared" si="66"/>
        <v>0</v>
      </c>
      <c r="W100" s="31">
        <f t="shared" si="66"/>
        <v>10485344</v>
      </c>
      <c r="X100" s="31">
        <f t="shared" si="66"/>
        <v>9611048</v>
      </c>
      <c r="Y100" s="31">
        <f t="shared" si="66"/>
        <v>23319904</v>
      </c>
      <c r="Z100" s="31">
        <f t="shared" si="66"/>
        <v>0</v>
      </c>
      <c r="AA100" s="31">
        <f t="shared" si="66"/>
        <v>0</v>
      </c>
      <c r="AB100" s="31">
        <f t="shared" si="66"/>
        <v>0</v>
      </c>
      <c r="AC100" s="31">
        <f t="shared" si="66"/>
        <v>0</v>
      </c>
      <c r="AD100" s="31">
        <f t="shared" si="66"/>
        <v>0</v>
      </c>
      <c r="AE100" s="31">
        <f t="shared" si="66"/>
        <v>0</v>
      </c>
      <c r="AF100" s="31">
        <f t="shared" si="66"/>
        <v>0</v>
      </c>
      <c r="AG100" s="31">
        <f t="shared" si="66"/>
        <v>43416296</v>
      </c>
      <c r="AH100" s="31">
        <f t="shared" si="66"/>
        <v>0</v>
      </c>
      <c r="AI100" s="31">
        <f t="shared" si="66"/>
        <v>0</v>
      </c>
      <c r="AJ100" s="31">
        <f t="shared" ref="AJ100:AY101" si="67">+AJ101</f>
        <v>10485344</v>
      </c>
      <c r="AK100" s="31">
        <f t="shared" si="67"/>
        <v>3055815</v>
      </c>
      <c r="AL100" s="31">
        <f t="shared" si="67"/>
        <v>29875137</v>
      </c>
      <c r="AM100" s="31">
        <f t="shared" si="67"/>
        <v>43416296</v>
      </c>
      <c r="AN100" s="31">
        <f t="shared" si="67"/>
        <v>0</v>
      </c>
      <c r="AO100" s="31">
        <f t="shared" si="67"/>
        <v>0</v>
      </c>
      <c r="AP100" s="31">
        <f t="shared" si="67"/>
        <v>10485344</v>
      </c>
      <c r="AQ100" s="31">
        <f t="shared" si="67"/>
        <v>3055815</v>
      </c>
      <c r="AR100" s="31">
        <f t="shared" si="67"/>
        <v>29875137</v>
      </c>
      <c r="AS100" s="31">
        <f t="shared" si="67"/>
        <v>0</v>
      </c>
      <c r="AT100" s="31">
        <f t="shared" si="67"/>
        <v>0</v>
      </c>
      <c r="AU100" s="31">
        <f t="shared" si="67"/>
        <v>0</v>
      </c>
      <c r="AV100" s="31">
        <f t="shared" si="67"/>
        <v>0</v>
      </c>
      <c r="AW100" s="31">
        <f t="shared" si="67"/>
        <v>0</v>
      </c>
      <c r="AX100" s="31">
        <f t="shared" si="67"/>
        <v>0</v>
      </c>
      <c r="AY100" s="31">
        <f t="shared" si="67"/>
        <v>0</v>
      </c>
      <c r="AZ100" s="31">
        <f>+AZ101</f>
        <v>43416296</v>
      </c>
      <c r="BA100" s="25"/>
    </row>
    <row r="101" spans="1:53" ht="21" customHeight="1" x14ac:dyDescent="0.2">
      <c r="A101" s="120" t="s">
        <v>247</v>
      </c>
      <c r="B101" s="121"/>
      <c r="C101" s="122" t="s">
        <v>248</v>
      </c>
      <c r="D101" s="120">
        <f t="shared" si="65"/>
        <v>221000000</v>
      </c>
      <c r="E101" s="120">
        <f>+E102</f>
        <v>0</v>
      </c>
      <c r="F101" s="120">
        <f t="shared" si="65"/>
        <v>0</v>
      </c>
      <c r="G101" s="120">
        <f>+G102</f>
        <v>221000000</v>
      </c>
      <c r="H101" s="120">
        <f t="shared" si="65"/>
        <v>0</v>
      </c>
      <c r="I101" s="120">
        <f t="shared" si="65"/>
        <v>10553400</v>
      </c>
      <c r="J101" s="120">
        <f t="shared" si="65"/>
        <v>18446400</v>
      </c>
      <c r="K101" s="120">
        <f t="shared" si="65"/>
        <v>95034359</v>
      </c>
      <c r="L101" s="120">
        <f t="shared" si="65"/>
        <v>9978833</v>
      </c>
      <c r="M101" s="120">
        <f t="shared" si="65"/>
        <v>0</v>
      </c>
      <c r="N101" s="120">
        <f t="shared" si="65"/>
        <v>0</v>
      </c>
      <c r="O101" s="120">
        <f t="shared" si="65"/>
        <v>0</v>
      </c>
      <c r="P101" s="120">
        <f t="shared" si="65"/>
        <v>0</v>
      </c>
      <c r="Q101" s="120">
        <f t="shared" si="65"/>
        <v>0</v>
      </c>
      <c r="R101" s="120">
        <f t="shared" si="65"/>
        <v>0</v>
      </c>
      <c r="S101" s="120">
        <f t="shared" si="65"/>
        <v>0</v>
      </c>
      <c r="T101" s="120">
        <f t="shared" si="66"/>
        <v>134012992</v>
      </c>
      <c r="U101" s="120">
        <f t="shared" si="66"/>
        <v>0</v>
      </c>
      <c r="V101" s="120">
        <f t="shared" si="66"/>
        <v>0</v>
      </c>
      <c r="W101" s="120">
        <f t="shared" si="66"/>
        <v>10485344</v>
      </c>
      <c r="X101" s="120">
        <f t="shared" si="66"/>
        <v>9611048</v>
      </c>
      <c r="Y101" s="120">
        <f t="shared" si="66"/>
        <v>23319904</v>
      </c>
      <c r="Z101" s="120">
        <f t="shared" si="66"/>
        <v>0</v>
      </c>
      <c r="AA101" s="120">
        <f t="shared" si="66"/>
        <v>0</v>
      </c>
      <c r="AB101" s="120">
        <f t="shared" si="66"/>
        <v>0</v>
      </c>
      <c r="AC101" s="120">
        <f t="shared" si="66"/>
        <v>0</v>
      </c>
      <c r="AD101" s="120">
        <f t="shared" si="66"/>
        <v>0</v>
      </c>
      <c r="AE101" s="120">
        <f t="shared" si="66"/>
        <v>0</v>
      </c>
      <c r="AF101" s="120">
        <f t="shared" si="66"/>
        <v>0</v>
      </c>
      <c r="AG101" s="120">
        <f t="shared" si="66"/>
        <v>43416296</v>
      </c>
      <c r="AH101" s="120">
        <f t="shared" si="66"/>
        <v>0</v>
      </c>
      <c r="AI101" s="120">
        <f t="shared" si="66"/>
        <v>0</v>
      </c>
      <c r="AJ101" s="120">
        <f t="shared" si="67"/>
        <v>10485344</v>
      </c>
      <c r="AK101" s="120">
        <f t="shared" si="67"/>
        <v>3055815</v>
      </c>
      <c r="AL101" s="120">
        <f t="shared" si="67"/>
        <v>29875137</v>
      </c>
      <c r="AM101" s="120">
        <f t="shared" si="67"/>
        <v>43416296</v>
      </c>
      <c r="AN101" s="120">
        <f t="shared" si="67"/>
        <v>0</v>
      </c>
      <c r="AO101" s="120">
        <f t="shared" si="67"/>
        <v>0</v>
      </c>
      <c r="AP101" s="120">
        <f t="shared" si="67"/>
        <v>10485344</v>
      </c>
      <c r="AQ101" s="120">
        <f t="shared" si="67"/>
        <v>3055815</v>
      </c>
      <c r="AR101" s="120">
        <f>+AR102</f>
        <v>29875137</v>
      </c>
      <c r="AS101" s="120">
        <f t="shared" si="67"/>
        <v>0</v>
      </c>
      <c r="AT101" s="120">
        <f t="shared" si="67"/>
        <v>0</v>
      </c>
      <c r="AU101" s="120">
        <f t="shared" si="67"/>
        <v>0</v>
      </c>
      <c r="AV101" s="120">
        <f t="shared" si="67"/>
        <v>0</v>
      </c>
      <c r="AW101" s="120">
        <f t="shared" si="67"/>
        <v>0</v>
      </c>
      <c r="AX101" s="120">
        <f t="shared" si="67"/>
        <v>0</v>
      </c>
      <c r="AY101" s="120">
        <f t="shared" si="67"/>
        <v>0</v>
      </c>
      <c r="AZ101" s="120">
        <f>+AZ102</f>
        <v>43416296</v>
      </c>
      <c r="BA101" s="25"/>
    </row>
    <row r="102" spans="1:53" ht="21" customHeight="1" x14ac:dyDescent="0.2">
      <c r="A102" s="128" t="s">
        <v>249</v>
      </c>
      <c r="B102" s="134"/>
      <c r="C102" s="151" t="s">
        <v>250</v>
      </c>
      <c r="D102" s="128">
        <f t="shared" ref="D102:AH102" si="68">SUM(D103:D104)</f>
        <v>221000000</v>
      </c>
      <c r="E102" s="128">
        <f t="shared" si="68"/>
        <v>0</v>
      </c>
      <c r="F102" s="128">
        <f>SUM(F103:F104)</f>
        <v>0</v>
      </c>
      <c r="G102" s="128">
        <f t="shared" si="68"/>
        <v>221000000</v>
      </c>
      <c r="H102" s="128">
        <f t="shared" si="68"/>
        <v>0</v>
      </c>
      <c r="I102" s="128">
        <f t="shared" si="68"/>
        <v>10553400</v>
      </c>
      <c r="J102" s="128">
        <f t="shared" si="68"/>
        <v>18446400</v>
      </c>
      <c r="K102" s="128">
        <f t="shared" si="68"/>
        <v>95034359</v>
      </c>
      <c r="L102" s="128">
        <f t="shared" si="68"/>
        <v>9978833</v>
      </c>
      <c r="M102" s="128">
        <f>SUM(M103:M104)</f>
        <v>0</v>
      </c>
      <c r="N102" s="128">
        <f t="shared" si="68"/>
        <v>0</v>
      </c>
      <c r="O102" s="128">
        <f t="shared" si="68"/>
        <v>0</v>
      </c>
      <c r="P102" s="128">
        <f t="shared" si="68"/>
        <v>0</v>
      </c>
      <c r="Q102" s="128">
        <f t="shared" si="68"/>
        <v>0</v>
      </c>
      <c r="R102" s="128">
        <f t="shared" si="68"/>
        <v>0</v>
      </c>
      <c r="S102" s="128">
        <f t="shared" si="68"/>
        <v>0</v>
      </c>
      <c r="T102" s="128">
        <f t="shared" si="68"/>
        <v>134012992</v>
      </c>
      <c r="U102" s="128">
        <f t="shared" si="68"/>
        <v>0</v>
      </c>
      <c r="V102" s="128">
        <f t="shared" ref="V102:AF102" si="69">SUM(V103:V104)</f>
        <v>0</v>
      </c>
      <c r="W102" s="128">
        <f t="shared" si="69"/>
        <v>10485344</v>
      </c>
      <c r="X102" s="128">
        <f t="shared" si="69"/>
        <v>9611048</v>
      </c>
      <c r="Y102" s="128">
        <f t="shared" si="69"/>
        <v>23319904</v>
      </c>
      <c r="Z102" s="128">
        <f>SUM(Z103:Z104)</f>
        <v>0</v>
      </c>
      <c r="AA102" s="128">
        <f t="shared" si="69"/>
        <v>0</v>
      </c>
      <c r="AB102" s="128">
        <f t="shared" si="69"/>
        <v>0</v>
      </c>
      <c r="AC102" s="128">
        <f t="shared" si="69"/>
        <v>0</v>
      </c>
      <c r="AD102" s="128">
        <f t="shared" si="69"/>
        <v>0</v>
      </c>
      <c r="AE102" s="128">
        <f t="shared" si="69"/>
        <v>0</v>
      </c>
      <c r="AF102" s="128">
        <f t="shared" si="69"/>
        <v>0</v>
      </c>
      <c r="AG102" s="128">
        <f t="shared" si="68"/>
        <v>43416296</v>
      </c>
      <c r="AH102" s="128">
        <f t="shared" si="68"/>
        <v>0</v>
      </c>
      <c r="AI102" s="128">
        <f t="shared" ref="AI102:AL102" si="70">SUM(AI103:AI104)</f>
        <v>0</v>
      </c>
      <c r="AJ102" s="128">
        <f t="shared" si="70"/>
        <v>10485344</v>
      </c>
      <c r="AK102" s="128">
        <f t="shared" si="70"/>
        <v>3055815</v>
      </c>
      <c r="AL102" s="128">
        <f t="shared" si="70"/>
        <v>29875137</v>
      </c>
      <c r="AM102" s="128">
        <f>SUM(AM103:AM104)</f>
        <v>43416296</v>
      </c>
      <c r="AN102" s="128">
        <f>SUM(AN103:AN104)</f>
        <v>0</v>
      </c>
      <c r="AO102" s="128">
        <f t="shared" ref="AO102:AY102" si="71">SUM(AO103:AO104)</f>
        <v>0</v>
      </c>
      <c r="AP102" s="128">
        <f t="shared" si="71"/>
        <v>10485344</v>
      </c>
      <c r="AQ102" s="128">
        <f t="shared" si="71"/>
        <v>3055815</v>
      </c>
      <c r="AR102" s="128">
        <f>SUM(AR103:AR104)</f>
        <v>29875137</v>
      </c>
      <c r="AS102" s="128">
        <f>SUM(AS103:AS104)</f>
        <v>0</v>
      </c>
      <c r="AT102" s="128">
        <f t="shared" si="71"/>
        <v>0</v>
      </c>
      <c r="AU102" s="128">
        <f t="shared" si="71"/>
        <v>0</v>
      </c>
      <c r="AV102" s="128">
        <f t="shared" si="71"/>
        <v>0</v>
      </c>
      <c r="AW102" s="128">
        <f t="shared" si="71"/>
        <v>0</v>
      </c>
      <c r="AX102" s="128">
        <f t="shared" si="71"/>
        <v>0</v>
      </c>
      <c r="AY102" s="128">
        <f t="shared" si="71"/>
        <v>0</v>
      </c>
      <c r="AZ102" s="128">
        <f>SUM(AZ103:AZ104)</f>
        <v>43416296</v>
      </c>
      <c r="BA102" s="25"/>
    </row>
    <row r="103" spans="1:53" ht="21" customHeight="1" x14ac:dyDescent="0.2">
      <c r="A103" s="41" t="s">
        <v>251</v>
      </c>
      <c r="B103" s="139" t="s">
        <v>72</v>
      </c>
      <c r="C103" s="135" t="s">
        <v>252</v>
      </c>
      <c r="D103" s="41"/>
      <c r="E103" s="41">
        <v>0</v>
      </c>
      <c r="F103" s="41">
        <v>0</v>
      </c>
      <c r="G103" s="44">
        <f>SUM(D103:E103)-F103</f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1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f>SUM(H103:S103)</f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1">
        <v>0</v>
      </c>
      <c r="AA103" s="44">
        <v>0</v>
      </c>
      <c r="AB103" s="44">
        <v>0</v>
      </c>
      <c r="AC103" s="44">
        <v>0</v>
      </c>
      <c r="AD103" s="44">
        <v>0</v>
      </c>
      <c r="AE103" s="44">
        <v>0</v>
      </c>
      <c r="AF103" s="44">
        <v>0</v>
      </c>
      <c r="AG103" s="44">
        <f>SUM(U103:AF103)</f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f>SUM(AH103:AL103)</f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S103" s="41">
        <v>0</v>
      </c>
      <c r="AT103" s="44">
        <v>0</v>
      </c>
      <c r="AU103" s="44">
        <v>0</v>
      </c>
      <c r="AV103" s="44">
        <v>0</v>
      </c>
      <c r="AW103" s="44">
        <v>0</v>
      </c>
      <c r="AX103" s="44">
        <v>0</v>
      </c>
      <c r="AY103" s="44">
        <v>0</v>
      </c>
      <c r="AZ103" s="44">
        <f>SUM(AN103:AY103)</f>
        <v>0</v>
      </c>
      <c r="BA103" s="25"/>
    </row>
    <row r="104" spans="1:53" ht="21" customHeight="1" x14ac:dyDescent="0.2">
      <c r="A104" s="44" t="s">
        <v>253</v>
      </c>
      <c r="B104" s="137" t="s">
        <v>72</v>
      </c>
      <c r="C104" s="138" t="s">
        <v>254</v>
      </c>
      <c r="D104" s="44">
        <v>221000000</v>
      </c>
      <c r="E104" s="41">
        <v>0</v>
      </c>
      <c r="F104" s="41">
        <v>0</v>
      </c>
      <c r="G104" s="44">
        <f>SUM(D104:E104)-F104</f>
        <v>221000000</v>
      </c>
      <c r="H104" s="44">
        <v>0</v>
      </c>
      <c r="I104" s="44">
        <v>10553400</v>
      </c>
      <c r="J104" s="44">
        <v>18446400</v>
      </c>
      <c r="K104" s="44">
        <v>95034359</v>
      </c>
      <c r="L104" s="44">
        <v>9978833</v>
      </c>
      <c r="M104" s="41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f>SUM(H104:S104)</f>
        <v>134012992</v>
      </c>
      <c r="U104" s="44">
        <v>0</v>
      </c>
      <c r="V104" s="44">
        <v>0</v>
      </c>
      <c r="W104" s="44">
        <v>10485344</v>
      </c>
      <c r="X104" s="44">
        <v>9611048</v>
      </c>
      <c r="Y104" s="44">
        <v>23319904</v>
      </c>
      <c r="Z104" s="41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f>SUM(U104:AF104)</f>
        <v>43416296</v>
      </c>
      <c r="AH104" s="44">
        <v>0</v>
      </c>
      <c r="AI104" s="44">
        <v>0</v>
      </c>
      <c r="AJ104" s="44">
        <v>10485344</v>
      </c>
      <c r="AK104" s="44">
        <v>3055815</v>
      </c>
      <c r="AL104" s="44">
        <v>29875137</v>
      </c>
      <c r="AM104" s="44">
        <f>SUM(AH104:AL104)</f>
        <v>43416296</v>
      </c>
      <c r="AN104" s="44">
        <v>0</v>
      </c>
      <c r="AO104" s="44">
        <v>0</v>
      </c>
      <c r="AP104" s="44">
        <v>10485344</v>
      </c>
      <c r="AQ104" s="44">
        <v>3055815</v>
      </c>
      <c r="AR104" s="44">
        <v>29875137</v>
      </c>
      <c r="AS104" s="41">
        <v>0</v>
      </c>
      <c r="AT104" s="44">
        <v>0</v>
      </c>
      <c r="AU104" s="44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f>SUM(AN104:AY104)</f>
        <v>43416296</v>
      </c>
      <c r="BA104" s="25"/>
    </row>
    <row r="105" spans="1:53" ht="21" customHeight="1" x14ac:dyDescent="0.2">
      <c r="A105" s="152" t="s">
        <v>255</v>
      </c>
      <c r="B105" s="153"/>
      <c r="C105" s="154" t="s">
        <v>256</v>
      </c>
      <c r="D105" s="155">
        <f>+D106</f>
        <v>0</v>
      </c>
      <c r="E105" s="155">
        <f t="shared" ref="E105:AZ106" si="72">+E106</f>
        <v>0</v>
      </c>
      <c r="F105" s="156">
        <v>0</v>
      </c>
      <c r="G105" s="155">
        <f t="shared" si="72"/>
        <v>0</v>
      </c>
      <c r="H105" s="155">
        <f t="shared" si="72"/>
        <v>0</v>
      </c>
      <c r="I105" s="155">
        <f t="shared" si="72"/>
        <v>0</v>
      </c>
      <c r="J105" s="155">
        <f t="shared" si="72"/>
        <v>0</v>
      </c>
      <c r="K105" s="155">
        <f t="shared" si="72"/>
        <v>0</v>
      </c>
      <c r="L105" s="155">
        <f t="shared" si="72"/>
        <v>0</v>
      </c>
      <c r="M105" s="155">
        <f t="shared" si="72"/>
        <v>0</v>
      </c>
      <c r="N105" s="155">
        <f t="shared" si="72"/>
        <v>0</v>
      </c>
      <c r="O105" s="155">
        <f t="shared" si="72"/>
        <v>0</v>
      </c>
      <c r="P105" s="157">
        <v>0</v>
      </c>
      <c r="Q105" s="155">
        <f t="shared" si="72"/>
        <v>0</v>
      </c>
      <c r="R105" s="155">
        <f t="shared" si="72"/>
        <v>0</v>
      </c>
      <c r="S105" s="155">
        <f t="shared" si="72"/>
        <v>0</v>
      </c>
      <c r="T105" s="155">
        <f>+T106</f>
        <v>0</v>
      </c>
      <c r="U105" s="155">
        <f t="shared" si="72"/>
        <v>0</v>
      </c>
      <c r="V105" s="155">
        <f t="shared" si="72"/>
        <v>0</v>
      </c>
      <c r="W105" s="155">
        <f t="shared" si="72"/>
        <v>0</v>
      </c>
      <c r="X105" s="155">
        <f t="shared" si="72"/>
        <v>0</v>
      </c>
      <c r="Y105" s="155">
        <f t="shared" si="72"/>
        <v>0</v>
      </c>
      <c r="Z105" s="155">
        <f t="shared" si="72"/>
        <v>0</v>
      </c>
      <c r="AA105" s="155">
        <f t="shared" si="72"/>
        <v>0</v>
      </c>
      <c r="AB105" s="155">
        <f t="shared" si="72"/>
        <v>0</v>
      </c>
      <c r="AC105" s="157">
        <v>0</v>
      </c>
      <c r="AD105" s="155">
        <f t="shared" si="72"/>
        <v>0</v>
      </c>
      <c r="AE105" s="155">
        <f t="shared" si="72"/>
        <v>0</v>
      </c>
      <c r="AF105" s="155">
        <f t="shared" si="72"/>
        <v>0</v>
      </c>
      <c r="AG105" s="157">
        <f>SUM(U105:AF105)</f>
        <v>0</v>
      </c>
      <c r="AH105" s="155">
        <f t="shared" si="72"/>
        <v>0</v>
      </c>
      <c r="AI105" s="155">
        <f t="shared" si="72"/>
        <v>0</v>
      </c>
      <c r="AJ105" s="155">
        <f t="shared" si="72"/>
        <v>0</v>
      </c>
      <c r="AK105" s="155">
        <f t="shared" si="72"/>
        <v>0</v>
      </c>
      <c r="AL105" s="155">
        <f t="shared" si="72"/>
        <v>0</v>
      </c>
      <c r="AM105" s="155">
        <f t="shared" si="72"/>
        <v>0</v>
      </c>
      <c r="AN105" s="155">
        <f t="shared" si="72"/>
        <v>0</v>
      </c>
      <c r="AO105" s="155">
        <f t="shared" si="72"/>
        <v>0</v>
      </c>
      <c r="AP105" s="155">
        <f t="shared" si="72"/>
        <v>0</v>
      </c>
      <c r="AQ105" s="155">
        <f t="shared" si="72"/>
        <v>0</v>
      </c>
      <c r="AR105" s="155">
        <f>+AR106</f>
        <v>0</v>
      </c>
      <c r="AS105" s="156">
        <v>0</v>
      </c>
      <c r="AT105" s="155">
        <f t="shared" si="72"/>
        <v>0</v>
      </c>
      <c r="AU105" s="155">
        <f t="shared" si="72"/>
        <v>0</v>
      </c>
      <c r="AV105" s="157">
        <v>0</v>
      </c>
      <c r="AW105" s="155">
        <f t="shared" si="72"/>
        <v>0</v>
      </c>
      <c r="AX105" s="155">
        <f t="shared" si="72"/>
        <v>0</v>
      </c>
      <c r="AY105" s="155">
        <f t="shared" si="72"/>
        <v>0</v>
      </c>
      <c r="AZ105" s="155">
        <f t="shared" si="72"/>
        <v>0</v>
      </c>
      <c r="BA105" s="25"/>
    </row>
    <row r="106" spans="1:53" ht="21" customHeight="1" x14ac:dyDescent="0.2">
      <c r="A106" s="120" t="s">
        <v>257</v>
      </c>
      <c r="B106" s="121"/>
      <c r="C106" s="122" t="s">
        <v>258</v>
      </c>
      <c r="D106" s="120">
        <f>+D107</f>
        <v>0</v>
      </c>
      <c r="E106" s="120">
        <f t="shared" si="72"/>
        <v>0</v>
      </c>
      <c r="F106" s="120">
        <f t="shared" si="72"/>
        <v>0</v>
      </c>
      <c r="G106" s="120">
        <f t="shared" si="72"/>
        <v>0</v>
      </c>
      <c r="H106" s="120">
        <f t="shared" si="72"/>
        <v>0</v>
      </c>
      <c r="I106" s="120">
        <f t="shared" si="72"/>
        <v>0</v>
      </c>
      <c r="J106" s="120">
        <f t="shared" si="72"/>
        <v>0</v>
      </c>
      <c r="K106" s="120">
        <f t="shared" si="72"/>
        <v>0</v>
      </c>
      <c r="L106" s="120">
        <f t="shared" si="72"/>
        <v>0</v>
      </c>
      <c r="M106" s="120">
        <f t="shared" si="72"/>
        <v>0</v>
      </c>
      <c r="N106" s="120">
        <f t="shared" si="72"/>
        <v>0</v>
      </c>
      <c r="O106" s="120">
        <f t="shared" si="72"/>
        <v>0</v>
      </c>
      <c r="P106" s="120">
        <f t="shared" si="72"/>
        <v>0</v>
      </c>
      <c r="Q106" s="120">
        <f t="shared" si="72"/>
        <v>0</v>
      </c>
      <c r="R106" s="120">
        <f t="shared" si="72"/>
        <v>0</v>
      </c>
      <c r="S106" s="120">
        <f t="shared" si="72"/>
        <v>0</v>
      </c>
      <c r="T106" s="120">
        <f t="shared" si="72"/>
        <v>0</v>
      </c>
      <c r="U106" s="120">
        <f t="shared" si="72"/>
        <v>0</v>
      </c>
      <c r="V106" s="120">
        <f t="shared" si="72"/>
        <v>0</v>
      </c>
      <c r="W106" s="120">
        <f t="shared" si="72"/>
        <v>0</v>
      </c>
      <c r="X106" s="120">
        <f t="shared" si="72"/>
        <v>0</v>
      </c>
      <c r="Y106" s="120">
        <f t="shared" si="72"/>
        <v>0</v>
      </c>
      <c r="Z106" s="120">
        <f t="shared" si="72"/>
        <v>0</v>
      </c>
      <c r="AA106" s="120">
        <f t="shared" si="72"/>
        <v>0</v>
      </c>
      <c r="AB106" s="120">
        <f t="shared" si="72"/>
        <v>0</v>
      </c>
      <c r="AC106" s="120">
        <f t="shared" si="72"/>
        <v>0</v>
      </c>
      <c r="AD106" s="120">
        <f t="shared" si="72"/>
        <v>0</v>
      </c>
      <c r="AE106" s="120">
        <f t="shared" si="72"/>
        <v>0</v>
      </c>
      <c r="AF106" s="120">
        <f t="shared" si="72"/>
        <v>0</v>
      </c>
      <c r="AG106" s="120">
        <f t="shared" si="72"/>
        <v>0</v>
      </c>
      <c r="AH106" s="120">
        <f t="shared" si="72"/>
        <v>0</v>
      </c>
      <c r="AI106" s="120">
        <f t="shared" si="72"/>
        <v>0</v>
      </c>
      <c r="AJ106" s="120">
        <f t="shared" si="72"/>
        <v>0</v>
      </c>
      <c r="AK106" s="120">
        <f t="shared" si="72"/>
        <v>0</v>
      </c>
      <c r="AL106" s="120">
        <f t="shared" si="72"/>
        <v>0</v>
      </c>
      <c r="AM106" s="120">
        <f t="shared" si="72"/>
        <v>0</v>
      </c>
      <c r="AN106" s="120">
        <f t="shared" si="72"/>
        <v>0</v>
      </c>
      <c r="AO106" s="120">
        <f t="shared" si="72"/>
        <v>0</v>
      </c>
      <c r="AP106" s="120">
        <f t="shared" si="72"/>
        <v>0</v>
      </c>
      <c r="AQ106" s="120">
        <f t="shared" si="72"/>
        <v>0</v>
      </c>
      <c r="AR106" s="120">
        <f>+AR107</f>
        <v>0</v>
      </c>
      <c r="AS106" s="120">
        <f t="shared" si="72"/>
        <v>0</v>
      </c>
      <c r="AT106" s="120">
        <f t="shared" si="72"/>
        <v>0</v>
      </c>
      <c r="AU106" s="120">
        <f t="shared" si="72"/>
        <v>0</v>
      </c>
      <c r="AV106" s="120">
        <f t="shared" si="72"/>
        <v>0</v>
      </c>
      <c r="AW106" s="120">
        <f t="shared" si="72"/>
        <v>0</v>
      </c>
      <c r="AX106" s="120">
        <f t="shared" si="72"/>
        <v>0</v>
      </c>
      <c r="AY106" s="120">
        <f t="shared" si="72"/>
        <v>0</v>
      </c>
      <c r="AZ106" s="120">
        <f t="shared" si="72"/>
        <v>0</v>
      </c>
      <c r="BA106" s="25"/>
    </row>
    <row r="107" spans="1:53" ht="21" customHeight="1" x14ac:dyDescent="0.2">
      <c r="A107" s="130" t="s">
        <v>259</v>
      </c>
      <c r="B107" s="142">
        <v>10</v>
      </c>
      <c r="C107" s="143" t="s">
        <v>260</v>
      </c>
      <c r="D107" s="130"/>
      <c r="E107" s="41">
        <v>0</v>
      </c>
      <c r="F107" s="41">
        <v>0</v>
      </c>
      <c r="G107" s="44">
        <f>SUM(D107:E107)-F107</f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1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f>SUM(H107:S107)</f>
        <v>0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1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f>SUM(U107:AF107)</f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f>SUM(AH107:AL107)</f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S107" s="41">
        <v>0</v>
      </c>
      <c r="AT107" s="44">
        <v>0</v>
      </c>
      <c r="AU107" s="44">
        <v>0</v>
      </c>
      <c r="AV107" s="44">
        <v>0</v>
      </c>
      <c r="AW107" s="44">
        <v>0</v>
      </c>
      <c r="AX107" s="44">
        <v>0</v>
      </c>
      <c r="AY107" s="44">
        <v>0</v>
      </c>
      <c r="AZ107" s="44">
        <f>SUM(AN107:AY107)</f>
        <v>0</v>
      </c>
      <c r="BA107" s="25"/>
    </row>
    <row r="108" spans="1:53" s="159" customFormat="1" ht="21" customHeight="1" x14ac:dyDescent="0.2">
      <c r="A108" s="31" t="s">
        <v>261</v>
      </c>
      <c r="B108" s="32"/>
      <c r="C108" s="119" t="s">
        <v>262</v>
      </c>
      <c r="D108" s="31">
        <f>+D109</f>
        <v>750000000</v>
      </c>
      <c r="E108" s="31">
        <f t="shared" ref="E108:AZ109" si="73">+E109</f>
        <v>0</v>
      </c>
      <c r="F108" s="31">
        <f>+F109</f>
        <v>0</v>
      </c>
      <c r="G108" s="31">
        <f t="shared" si="73"/>
        <v>750000000</v>
      </c>
      <c r="H108" s="31">
        <f>+H109</f>
        <v>750000000</v>
      </c>
      <c r="I108" s="31">
        <f t="shared" si="73"/>
        <v>0</v>
      </c>
      <c r="J108" s="31">
        <f t="shared" si="73"/>
        <v>0</v>
      </c>
      <c r="K108" s="31">
        <f t="shared" si="73"/>
        <v>0</v>
      </c>
      <c r="L108" s="31">
        <f t="shared" si="73"/>
        <v>0</v>
      </c>
      <c r="M108" s="31">
        <f t="shared" si="73"/>
        <v>0</v>
      </c>
      <c r="N108" s="31">
        <f t="shared" si="73"/>
        <v>0</v>
      </c>
      <c r="O108" s="31">
        <f t="shared" si="73"/>
        <v>0</v>
      </c>
      <c r="P108" s="31">
        <f t="shared" si="73"/>
        <v>0</v>
      </c>
      <c r="Q108" s="31">
        <f t="shared" si="73"/>
        <v>0</v>
      </c>
      <c r="R108" s="31">
        <f t="shared" si="73"/>
        <v>0</v>
      </c>
      <c r="S108" s="31">
        <f t="shared" si="73"/>
        <v>0</v>
      </c>
      <c r="T108" s="31">
        <f t="shared" si="73"/>
        <v>750000000</v>
      </c>
      <c r="U108" s="31">
        <f t="shared" si="73"/>
        <v>41227536</v>
      </c>
      <c r="V108" s="31">
        <f t="shared" si="73"/>
        <v>30980801</v>
      </c>
      <c r="W108" s="31">
        <f t="shared" si="73"/>
        <v>24721473</v>
      </c>
      <c r="X108" s="31">
        <f t="shared" si="73"/>
        <v>44282623</v>
      </c>
      <c r="Y108" s="31">
        <f t="shared" si="73"/>
        <v>42490155</v>
      </c>
      <c r="Z108" s="31">
        <f t="shared" si="73"/>
        <v>0</v>
      </c>
      <c r="AA108" s="31">
        <f t="shared" si="73"/>
        <v>0</v>
      </c>
      <c r="AB108" s="31">
        <f t="shared" si="73"/>
        <v>0</v>
      </c>
      <c r="AC108" s="31">
        <f t="shared" si="73"/>
        <v>0</v>
      </c>
      <c r="AD108" s="31">
        <f t="shared" si="73"/>
        <v>0</v>
      </c>
      <c r="AE108" s="31">
        <f t="shared" si="73"/>
        <v>0</v>
      </c>
      <c r="AF108" s="31">
        <f t="shared" si="73"/>
        <v>0</v>
      </c>
      <c r="AG108" s="31">
        <f t="shared" si="73"/>
        <v>183702588</v>
      </c>
      <c r="AH108" s="31">
        <f t="shared" si="73"/>
        <v>41227536</v>
      </c>
      <c r="AI108" s="31">
        <f t="shared" si="73"/>
        <v>27461799</v>
      </c>
      <c r="AJ108" s="31">
        <f t="shared" si="73"/>
        <v>16104588</v>
      </c>
      <c r="AK108" s="31">
        <f t="shared" si="73"/>
        <v>29211382</v>
      </c>
      <c r="AL108" s="31">
        <f t="shared" si="73"/>
        <v>3404375</v>
      </c>
      <c r="AM108" s="31">
        <f t="shared" si="73"/>
        <v>117409680</v>
      </c>
      <c r="AN108" s="31">
        <f t="shared" si="73"/>
        <v>41227536</v>
      </c>
      <c r="AO108" s="31">
        <f t="shared" si="73"/>
        <v>27461799</v>
      </c>
      <c r="AP108" s="31">
        <f t="shared" si="73"/>
        <v>16104588</v>
      </c>
      <c r="AQ108" s="31">
        <f t="shared" si="73"/>
        <v>29211382</v>
      </c>
      <c r="AR108" s="31">
        <f>+AR109</f>
        <v>3404375</v>
      </c>
      <c r="AS108" s="31">
        <f t="shared" si="73"/>
        <v>0</v>
      </c>
      <c r="AT108" s="31">
        <f t="shared" si="73"/>
        <v>0</v>
      </c>
      <c r="AU108" s="31">
        <f t="shared" si="73"/>
        <v>0</v>
      </c>
      <c r="AV108" s="31">
        <f t="shared" si="73"/>
        <v>0</v>
      </c>
      <c r="AW108" s="31">
        <f t="shared" si="73"/>
        <v>0</v>
      </c>
      <c r="AX108" s="31">
        <f t="shared" si="73"/>
        <v>0</v>
      </c>
      <c r="AY108" s="31">
        <f t="shared" si="73"/>
        <v>0</v>
      </c>
      <c r="AZ108" s="31">
        <f t="shared" si="73"/>
        <v>117409680</v>
      </c>
      <c r="BA108" s="158"/>
    </row>
    <row r="109" spans="1:53" ht="21" customHeight="1" x14ac:dyDescent="0.2">
      <c r="A109" s="120" t="s">
        <v>263</v>
      </c>
      <c r="B109" s="121"/>
      <c r="C109" s="122" t="s">
        <v>264</v>
      </c>
      <c r="D109" s="120">
        <f>+D110</f>
        <v>750000000</v>
      </c>
      <c r="E109" s="120">
        <f t="shared" si="73"/>
        <v>0</v>
      </c>
      <c r="F109" s="120">
        <f t="shared" si="73"/>
        <v>0</v>
      </c>
      <c r="G109" s="120">
        <f>+G110</f>
        <v>750000000</v>
      </c>
      <c r="H109" s="120">
        <f t="shared" si="73"/>
        <v>750000000</v>
      </c>
      <c r="I109" s="120">
        <f t="shared" si="73"/>
        <v>0</v>
      </c>
      <c r="J109" s="120">
        <f t="shared" si="73"/>
        <v>0</v>
      </c>
      <c r="K109" s="120">
        <f t="shared" si="73"/>
        <v>0</v>
      </c>
      <c r="L109" s="120">
        <f t="shared" si="73"/>
        <v>0</v>
      </c>
      <c r="M109" s="120">
        <f t="shared" si="73"/>
        <v>0</v>
      </c>
      <c r="N109" s="120">
        <f t="shared" si="73"/>
        <v>0</v>
      </c>
      <c r="O109" s="120">
        <f t="shared" si="73"/>
        <v>0</v>
      </c>
      <c r="P109" s="120">
        <f t="shared" si="73"/>
        <v>0</v>
      </c>
      <c r="Q109" s="120">
        <f t="shared" si="73"/>
        <v>0</v>
      </c>
      <c r="R109" s="120">
        <f t="shared" si="73"/>
        <v>0</v>
      </c>
      <c r="S109" s="120">
        <f t="shared" si="73"/>
        <v>0</v>
      </c>
      <c r="T109" s="120">
        <f t="shared" si="73"/>
        <v>750000000</v>
      </c>
      <c r="U109" s="120">
        <f t="shared" si="73"/>
        <v>41227536</v>
      </c>
      <c r="V109" s="120">
        <f t="shared" si="73"/>
        <v>30980801</v>
      </c>
      <c r="W109" s="120">
        <f t="shared" si="73"/>
        <v>24721473</v>
      </c>
      <c r="X109" s="120">
        <f t="shared" si="73"/>
        <v>44282623</v>
      </c>
      <c r="Y109" s="120">
        <f t="shared" si="73"/>
        <v>42490155</v>
      </c>
      <c r="Z109" s="120">
        <f t="shared" si="73"/>
        <v>0</v>
      </c>
      <c r="AA109" s="120">
        <f t="shared" si="73"/>
        <v>0</v>
      </c>
      <c r="AB109" s="120">
        <f t="shared" si="73"/>
        <v>0</v>
      </c>
      <c r="AC109" s="120">
        <f t="shared" si="73"/>
        <v>0</v>
      </c>
      <c r="AD109" s="120">
        <f t="shared" si="73"/>
        <v>0</v>
      </c>
      <c r="AE109" s="120">
        <f t="shared" si="73"/>
        <v>0</v>
      </c>
      <c r="AF109" s="120">
        <f t="shared" si="73"/>
        <v>0</v>
      </c>
      <c r="AG109" s="120">
        <f t="shared" si="73"/>
        <v>183702588</v>
      </c>
      <c r="AH109" s="120">
        <f t="shared" si="73"/>
        <v>41227536</v>
      </c>
      <c r="AI109" s="120">
        <f t="shared" si="73"/>
        <v>27461799</v>
      </c>
      <c r="AJ109" s="120">
        <f t="shared" si="73"/>
        <v>16104588</v>
      </c>
      <c r="AK109" s="120">
        <f t="shared" si="73"/>
        <v>29211382</v>
      </c>
      <c r="AL109" s="120">
        <f t="shared" si="73"/>
        <v>3404375</v>
      </c>
      <c r="AM109" s="120">
        <f t="shared" si="73"/>
        <v>117409680</v>
      </c>
      <c r="AN109" s="120">
        <f t="shared" si="73"/>
        <v>41227536</v>
      </c>
      <c r="AO109" s="120">
        <f t="shared" si="73"/>
        <v>27461799</v>
      </c>
      <c r="AP109" s="120">
        <f t="shared" si="73"/>
        <v>16104588</v>
      </c>
      <c r="AQ109" s="120">
        <f>+AQ110</f>
        <v>29211382</v>
      </c>
      <c r="AR109" s="120">
        <f>+AR110</f>
        <v>3404375</v>
      </c>
      <c r="AS109" s="120">
        <f t="shared" si="73"/>
        <v>0</v>
      </c>
      <c r="AT109" s="120">
        <f t="shared" si="73"/>
        <v>0</v>
      </c>
      <c r="AU109" s="120">
        <f t="shared" si="73"/>
        <v>0</v>
      </c>
      <c r="AV109" s="120">
        <f t="shared" si="73"/>
        <v>0</v>
      </c>
      <c r="AW109" s="120">
        <f t="shared" si="73"/>
        <v>0</v>
      </c>
      <c r="AX109" s="120">
        <f t="shared" si="73"/>
        <v>0</v>
      </c>
      <c r="AY109" s="120">
        <f t="shared" si="73"/>
        <v>0</v>
      </c>
      <c r="AZ109" s="120">
        <f t="shared" si="73"/>
        <v>117409680</v>
      </c>
      <c r="BA109" s="25"/>
    </row>
    <row r="110" spans="1:53" ht="21" customHeight="1" x14ac:dyDescent="0.2">
      <c r="A110" s="128" t="s">
        <v>265</v>
      </c>
      <c r="B110" s="134"/>
      <c r="C110" s="151" t="s">
        <v>266</v>
      </c>
      <c r="D110" s="128">
        <f t="shared" ref="D110:S110" si="74">SUM(D111:D112)</f>
        <v>750000000</v>
      </c>
      <c r="E110" s="128">
        <f>SUM(E111:E112)</f>
        <v>0</v>
      </c>
      <c r="F110" s="128">
        <f t="shared" si="74"/>
        <v>0</v>
      </c>
      <c r="G110" s="128">
        <f>SUM(G111:G112)</f>
        <v>750000000</v>
      </c>
      <c r="H110" s="128">
        <f t="shared" si="74"/>
        <v>750000000</v>
      </c>
      <c r="I110" s="128">
        <f t="shared" si="74"/>
        <v>0</v>
      </c>
      <c r="J110" s="128">
        <f t="shared" si="74"/>
        <v>0</v>
      </c>
      <c r="K110" s="128">
        <f t="shared" si="74"/>
        <v>0</v>
      </c>
      <c r="L110" s="128">
        <f t="shared" si="74"/>
        <v>0</v>
      </c>
      <c r="M110" s="128">
        <f>SUM(M111:M112)</f>
        <v>0</v>
      </c>
      <c r="N110" s="128">
        <f t="shared" si="74"/>
        <v>0</v>
      </c>
      <c r="O110" s="128">
        <f t="shared" si="74"/>
        <v>0</v>
      </c>
      <c r="P110" s="128">
        <f t="shared" si="74"/>
        <v>0</v>
      </c>
      <c r="Q110" s="128">
        <f t="shared" si="74"/>
        <v>0</v>
      </c>
      <c r="R110" s="128">
        <f t="shared" si="74"/>
        <v>0</v>
      </c>
      <c r="S110" s="128">
        <f t="shared" si="74"/>
        <v>0</v>
      </c>
      <c r="T110" s="128">
        <f>SUM(T111:T112)</f>
        <v>750000000</v>
      </c>
      <c r="U110" s="128">
        <f>SUM(U111:U112)</f>
        <v>41227536</v>
      </c>
      <c r="V110" s="128">
        <f t="shared" ref="V110:AF110" si="75">SUM(V111:V112)</f>
        <v>30980801</v>
      </c>
      <c r="W110" s="128">
        <f t="shared" si="75"/>
        <v>24721473</v>
      </c>
      <c r="X110" s="128">
        <f t="shared" si="75"/>
        <v>44282623</v>
      </c>
      <c r="Y110" s="128">
        <f t="shared" si="75"/>
        <v>42490155</v>
      </c>
      <c r="Z110" s="128">
        <f>SUM(Z111:Z112)</f>
        <v>0</v>
      </c>
      <c r="AA110" s="128">
        <f t="shared" si="75"/>
        <v>0</v>
      </c>
      <c r="AB110" s="128">
        <f t="shared" si="75"/>
        <v>0</v>
      </c>
      <c r="AC110" s="128">
        <f t="shared" si="75"/>
        <v>0</v>
      </c>
      <c r="AD110" s="128">
        <f t="shared" si="75"/>
        <v>0</v>
      </c>
      <c r="AE110" s="128">
        <f t="shared" si="75"/>
        <v>0</v>
      </c>
      <c r="AF110" s="128">
        <f t="shared" si="75"/>
        <v>0</v>
      </c>
      <c r="AG110" s="128">
        <f>SUM(AG111:AG112)</f>
        <v>183702588</v>
      </c>
      <c r="AH110" s="128">
        <f>SUM(AH111:AH112)</f>
        <v>41227536</v>
      </c>
      <c r="AI110" s="128">
        <f t="shared" ref="AI110:AL110" si="76">SUM(AI111:AI112)</f>
        <v>27461799</v>
      </c>
      <c r="AJ110" s="128">
        <f t="shared" si="76"/>
        <v>16104588</v>
      </c>
      <c r="AK110" s="128">
        <f t="shared" si="76"/>
        <v>29211382</v>
      </c>
      <c r="AL110" s="128">
        <f t="shared" si="76"/>
        <v>3404375</v>
      </c>
      <c r="AM110" s="128">
        <f>SUM(AM111:AM112)</f>
        <v>117409680</v>
      </c>
      <c r="AN110" s="128">
        <f>SUM(AN111:AN112)</f>
        <v>41227536</v>
      </c>
      <c r="AO110" s="128">
        <f t="shared" ref="AO110:AY110" si="77">SUM(AO111:AO112)</f>
        <v>27461799</v>
      </c>
      <c r="AP110" s="128">
        <f t="shared" si="77"/>
        <v>16104588</v>
      </c>
      <c r="AQ110" s="128">
        <f>SUM(AQ111:AQ112)</f>
        <v>29211382</v>
      </c>
      <c r="AR110" s="128">
        <f>SUM(AR111:AR112)</f>
        <v>3404375</v>
      </c>
      <c r="AS110" s="128">
        <f>SUM(AS111:AS112)</f>
        <v>0</v>
      </c>
      <c r="AT110" s="128">
        <f t="shared" si="77"/>
        <v>0</v>
      </c>
      <c r="AU110" s="128">
        <f t="shared" si="77"/>
        <v>0</v>
      </c>
      <c r="AV110" s="128">
        <f t="shared" si="77"/>
        <v>0</v>
      </c>
      <c r="AW110" s="128">
        <f t="shared" si="77"/>
        <v>0</v>
      </c>
      <c r="AX110" s="128">
        <f t="shared" si="77"/>
        <v>0</v>
      </c>
      <c r="AY110" s="128">
        <f t="shared" si="77"/>
        <v>0</v>
      </c>
      <c r="AZ110" s="128">
        <f>SUM(AZ111:AZ112)</f>
        <v>117409680</v>
      </c>
      <c r="BA110" s="25"/>
    </row>
    <row r="111" spans="1:53" ht="21" customHeight="1" x14ac:dyDescent="0.2">
      <c r="A111" s="130" t="s">
        <v>267</v>
      </c>
      <c r="B111" s="142">
        <v>10</v>
      </c>
      <c r="C111" s="135" t="s">
        <v>268</v>
      </c>
      <c r="D111" s="41">
        <v>500000000</v>
      </c>
      <c r="E111" s="41">
        <v>0</v>
      </c>
      <c r="F111" s="41">
        <v>0</v>
      </c>
      <c r="G111" s="44">
        <f>SUM(D111:E111)-F111</f>
        <v>500000000</v>
      </c>
      <c r="H111" s="44">
        <v>500000000</v>
      </c>
      <c r="I111" s="44">
        <v>0</v>
      </c>
      <c r="J111" s="44">
        <v>0</v>
      </c>
      <c r="K111" s="44">
        <v>0</v>
      </c>
      <c r="L111" s="44">
        <v>0</v>
      </c>
      <c r="M111" s="41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f>SUM(H111:S111)</f>
        <v>500000000</v>
      </c>
      <c r="U111" s="44">
        <v>23795957</v>
      </c>
      <c r="V111" s="44">
        <v>26490469</v>
      </c>
      <c r="W111" s="44">
        <v>18872674</v>
      </c>
      <c r="X111" s="44">
        <v>36561674</v>
      </c>
      <c r="Y111" s="44">
        <v>28115592</v>
      </c>
      <c r="Z111" s="41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f>SUM(U111:AF111)</f>
        <v>133836366</v>
      </c>
      <c r="AH111" s="44">
        <v>23795957</v>
      </c>
      <c r="AI111" s="44">
        <v>24064734</v>
      </c>
      <c r="AJ111" s="44">
        <v>12927686</v>
      </c>
      <c r="AK111" s="44">
        <v>21490433</v>
      </c>
      <c r="AL111" s="44">
        <v>2808129</v>
      </c>
      <c r="AM111" s="44">
        <f>SUM(AH111:AL111)</f>
        <v>85086939</v>
      </c>
      <c r="AN111" s="44">
        <v>23795957</v>
      </c>
      <c r="AO111" s="44">
        <v>24064734</v>
      </c>
      <c r="AP111" s="44">
        <v>12927686</v>
      </c>
      <c r="AQ111" s="44">
        <v>21490433</v>
      </c>
      <c r="AR111" s="44">
        <v>2808129</v>
      </c>
      <c r="AS111" s="41">
        <v>0</v>
      </c>
      <c r="AT111" s="44">
        <v>0</v>
      </c>
      <c r="AU111" s="44">
        <v>0</v>
      </c>
      <c r="AV111" s="44">
        <v>0</v>
      </c>
      <c r="AW111" s="44">
        <v>0</v>
      </c>
      <c r="AX111" s="44">
        <v>0</v>
      </c>
      <c r="AY111" s="44">
        <v>0</v>
      </c>
      <c r="AZ111" s="44">
        <f>SUM(AN111:AY111)</f>
        <v>85086939</v>
      </c>
      <c r="BA111" s="25"/>
    </row>
    <row r="112" spans="1:53" ht="21" customHeight="1" x14ac:dyDescent="0.2">
      <c r="A112" s="146" t="s">
        <v>269</v>
      </c>
      <c r="B112" s="160">
        <v>10</v>
      </c>
      <c r="C112" s="161" t="s">
        <v>270</v>
      </c>
      <c r="D112" s="86">
        <v>250000000</v>
      </c>
      <c r="E112" s="41">
        <v>0</v>
      </c>
      <c r="F112" s="41">
        <v>0</v>
      </c>
      <c r="G112" s="44">
        <f>SUM(D112:E112)-F112</f>
        <v>250000000</v>
      </c>
      <c r="H112" s="44">
        <v>250000000</v>
      </c>
      <c r="I112" s="44">
        <v>0</v>
      </c>
      <c r="J112" s="44">
        <v>0</v>
      </c>
      <c r="K112" s="44">
        <v>0</v>
      </c>
      <c r="L112" s="44">
        <v>0</v>
      </c>
      <c r="M112" s="41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f>SUM(H112:S112)</f>
        <v>250000000</v>
      </c>
      <c r="U112" s="44">
        <v>17431579</v>
      </c>
      <c r="V112" s="44">
        <v>4490332</v>
      </c>
      <c r="W112" s="44">
        <v>5848799</v>
      </c>
      <c r="X112" s="44">
        <v>7720949</v>
      </c>
      <c r="Y112" s="44">
        <v>14374563</v>
      </c>
      <c r="Z112" s="41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f>SUM(U112:AF112)</f>
        <v>49866222</v>
      </c>
      <c r="AH112" s="44">
        <v>17431579</v>
      </c>
      <c r="AI112" s="44">
        <v>3397065</v>
      </c>
      <c r="AJ112" s="44">
        <v>3176902</v>
      </c>
      <c r="AK112" s="44">
        <v>7720949</v>
      </c>
      <c r="AL112" s="44">
        <v>596246</v>
      </c>
      <c r="AM112" s="44">
        <f>SUM(AH112:AL112)</f>
        <v>32322741</v>
      </c>
      <c r="AN112" s="44">
        <v>17431579</v>
      </c>
      <c r="AO112" s="44">
        <v>3397065</v>
      </c>
      <c r="AP112" s="44">
        <v>3176902</v>
      </c>
      <c r="AQ112" s="44">
        <v>7720949</v>
      </c>
      <c r="AR112" s="44">
        <v>596246</v>
      </c>
      <c r="AS112" s="41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44">
        <v>0</v>
      </c>
      <c r="AZ112" s="44">
        <f>SUM(AN112:AY112)</f>
        <v>32322741</v>
      </c>
      <c r="BA112" s="25"/>
    </row>
    <row r="113" spans="1:53" s="159" customFormat="1" ht="21" customHeight="1" x14ac:dyDescent="0.2">
      <c r="A113" s="31" t="s">
        <v>271</v>
      </c>
      <c r="B113" s="162"/>
      <c r="C113" s="154" t="s">
        <v>272</v>
      </c>
      <c r="D113" s="31">
        <f>+D114</f>
        <v>1163925120</v>
      </c>
      <c r="E113" s="31">
        <f t="shared" ref="E113:AZ113" si="78">+E114</f>
        <v>0</v>
      </c>
      <c r="F113" s="31">
        <f t="shared" si="78"/>
        <v>0</v>
      </c>
      <c r="G113" s="31">
        <f t="shared" si="78"/>
        <v>1163925120</v>
      </c>
      <c r="H113" s="31">
        <f t="shared" si="78"/>
        <v>0</v>
      </c>
      <c r="I113" s="31">
        <f t="shared" si="78"/>
        <v>0</v>
      </c>
      <c r="J113" s="31">
        <f t="shared" si="78"/>
        <v>0</v>
      </c>
      <c r="K113" s="31">
        <f t="shared" si="78"/>
        <v>0</v>
      </c>
      <c r="L113" s="31">
        <f t="shared" si="78"/>
        <v>0</v>
      </c>
      <c r="M113" s="31">
        <f t="shared" si="78"/>
        <v>0</v>
      </c>
      <c r="N113" s="31">
        <f t="shared" si="78"/>
        <v>0</v>
      </c>
      <c r="O113" s="31">
        <f t="shared" si="78"/>
        <v>0</v>
      </c>
      <c r="P113" s="31">
        <f t="shared" si="78"/>
        <v>0</v>
      </c>
      <c r="Q113" s="31">
        <f t="shared" si="78"/>
        <v>0</v>
      </c>
      <c r="R113" s="31">
        <f t="shared" si="78"/>
        <v>0</v>
      </c>
      <c r="S113" s="31">
        <f t="shared" si="78"/>
        <v>0</v>
      </c>
      <c r="T113" s="31">
        <f t="shared" si="78"/>
        <v>0</v>
      </c>
      <c r="U113" s="31">
        <f t="shared" si="78"/>
        <v>0</v>
      </c>
      <c r="V113" s="31">
        <f t="shared" si="78"/>
        <v>0</v>
      </c>
      <c r="W113" s="31">
        <f t="shared" si="78"/>
        <v>0</v>
      </c>
      <c r="X113" s="31">
        <f t="shared" si="78"/>
        <v>0</v>
      </c>
      <c r="Y113" s="31">
        <f t="shared" si="78"/>
        <v>0</v>
      </c>
      <c r="Z113" s="31">
        <f t="shared" si="78"/>
        <v>0</v>
      </c>
      <c r="AA113" s="31">
        <f t="shared" si="78"/>
        <v>0</v>
      </c>
      <c r="AB113" s="31">
        <f t="shared" si="78"/>
        <v>0</v>
      </c>
      <c r="AC113" s="31">
        <f t="shared" si="78"/>
        <v>0</v>
      </c>
      <c r="AD113" s="31">
        <f t="shared" si="78"/>
        <v>0</v>
      </c>
      <c r="AE113" s="31">
        <f t="shared" si="78"/>
        <v>0</v>
      </c>
      <c r="AF113" s="31">
        <f t="shared" si="78"/>
        <v>0</v>
      </c>
      <c r="AG113" s="31">
        <f t="shared" si="78"/>
        <v>0</v>
      </c>
      <c r="AH113" s="31">
        <f t="shared" si="78"/>
        <v>0</v>
      </c>
      <c r="AI113" s="31">
        <f t="shared" si="78"/>
        <v>0</v>
      </c>
      <c r="AJ113" s="31">
        <f t="shared" si="78"/>
        <v>0</v>
      </c>
      <c r="AK113" s="31">
        <f t="shared" si="78"/>
        <v>0</v>
      </c>
      <c r="AL113" s="31">
        <f t="shared" si="78"/>
        <v>0</v>
      </c>
      <c r="AM113" s="31">
        <f t="shared" si="78"/>
        <v>0</v>
      </c>
      <c r="AN113" s="31">
        <f t="shared" si="78"/>
        <v>0</v>
      </c>
      <c r="AO113" s="31">
        <f t="shared" si="78"/>
        <v>0</v>
      </c>
      <c r="AP113" s="31">
        <f t="shared" si="78"/>
        <v>0</v>
      </c>
      <c r="AQ113" s="31">
        <f t="shared" si="78"/>
        <v>0</v>
      </c>
      <c r="AR113" s="31">
        <f>+AR114</f>
        <v>0</v>
      </c>
      <c r="AS113" s="31">
        <f t="shared" si="78"/>
        <v>0</v>
      </c>
      <c r="AT113" s="31">
        <f t="shared" si="78"/>
        <v>0</v>
      </c>
      <c r="AU113" s="31">
        <f t="shared" si="78"/>
        <v>0</v>
      </c>
      <c r="AV113" s="31">
        <f t="shared" si="78"/>
        <v>0</v>
      </c>
      <c r="AW113" s="31">
        <f t="shared" si="78"/>
        <v>0</v>
      </c>
      <c r="AX113" s="31">
        <f t="shared" si="78"/>
        <v>0</v>
      </c>
      <c r="AY113" s="31">
        <f t="shared" si="78"/>
        <v>0</v>
      </c>
      <c r="AZ113" s="31">
        <f t="shared" si="78"/>
        <v>0</v>
      </c>
      <c r="BA113" s="158"/>
    </row>
    <row r="114" spans="1:53" ht="21" customHeight="1" x14ac:dyDescent="0.2">
      <c r="A114" s="163" t="s">
        <v>273</v>
      </c>
      <c r="B114" s="121"/>
      <c r="C114" s="164" t="s">
        <v>274</v>
      </c>
      <c r="D114" s="163">
        <f t="shared" ref="D114:S114" si="79">SUM(D115:D116)</f>
        <v>1163925120</v>
      </c>
      <c r="E114" s="163">
        <f t="shared" si="79"/>
        <v>0</v>
      </c>
      <c r="F114" s="163">
        <f t="shared" si="79"/>
        <v>0</v>
      </c>
      <c r="G114" s="163">
        <f t="shared" si="79"/>
        <v>1163925120</v>
      </c>
      <c r="H114" s="120">
        <f t="shared" si="79"/>
        <v>0</v>
      </c>
      <c r="I114" s="120">
        <f t="shared" si="79"/>
        <v>0</v>
      </c>
      <c r="J114" s="163">
        <f t="shared" si="79"/>
        <v>0</v>
      </c>
      <c r="K114" s="120">
        <f t="shared" si="79"/>
        <v>0</v>
      </c>
      <c r="L114" s="120">
        <f t="shared" si="79"/>
        <v>0</v>
      </c>
      <c r="M114" s="120">
        <f>SUM(M115:M116)</f>
        <v>0</v>
      </c>
      <c r="N114" s="120">
        <f t="shared" si="79"/>
        <v>0</v>
      </c>
      <c r="O114" s="120">
        <f t="shared" si="79"/>
        <v>0</v>
      </c>
      <c r="P114" s="120">
        <f t="shared" si="79"/>
        <v>0</v>
      </c>
      <c r="Q114" s="120">
        <f t="shared" si="79"/>
        <v>0</v>
      </c>
      <c r="R114" s="120">
        <f t="shared" si="79"/>
        <v>0</v>
      </c>
      <c r="S114" s="120">
        <f t="shared" si="79"/>
        <v>0</v>
      </c>
      <c r="T114" s="163">
        <f>SUM(T115:T116)</f>
        <v>0</v>
      </c>
      <c r="U114" s="120">
        <f>SUM(U115:U116)</f>
        <v>0</v>
      </c>
      <c r="V114" s="120">
        <f t="shared" ref="V114:AF114" si="80">SUM(V115:V116)</f>
        <v>0</v>
      </c>
      <c r="W114" s="163">
        <f t="shared" si="80"/>
        <v>0</v>
      </c>
      <c r="X114" s="120">
        <f t="shared" si="80"/>
        <v>0</v>
      </c>
      <c r="Y114" s="120">
        <f t="shared" si="80"/>
        <v>0</v>
      </c>
      <c r="Z114" s="120">
        <f>SUM(Z115:Z116)</f>
        <v>0</v>
      </c>
      <c r="AA114" s="120">
        <f t="shared" si="80"/>
        <v>0</v>
      </c>
      <c r="AB114" s="120">
        <f t="shared" si="80"/>
        <v>0</v>
      </c>
      <c r="AC114" s="120">
        <f t="shared" si="80"/>
        <v>0</v>
      </c>
      <c r="AD114" s="120">
        <f t="shared" si="80"/>
        <v>0</v>
      </c>
      <c r="AE114" s="120">
        <f t="shared" si="80"/>
        <v>0</v>
      </c>
      <c r="AF114" s="120">
        <f t="shared" si="80"/>
        <v>0</v>
      </c>
      <c r="AG114" s="163">
        <f>SUM(AG115:AG116)</f>
        <v>0</v>
      </c>
      <c r="AH114" s="120">
        <f>SUM(AH115:AH116)</f>
        <v>0</v>
      </c>
      <c r="AI114" s="163">
        <f t="shared" ref="AI114:AL114" si="81">SUM(AI115:AI116)</f>
        <v>0</v>
      </c>
      <c r="AJ114" s="163">
        <f t="shared" si="81"/>
        <v>0</v>
      </c>
      <c r="AK114" s="120">
        <f t="shared" si="81"/>
        <v>0</v>
      </c>
      <c r="AL114" s="120">
        <f t="shared" si="81"/>
        <v>0</v>
      </c>
      <c r="AM114" s="120">
        <f>SUM(AM115:AM116)</f>
        <v>0</v>
      </c>
      <c r="AN114" s="120">
        <f>SUM(AN115:AN116)</f>
        <v>0</v>
      </c>
      <c r="AO114" s="120">
        <f t="shared" ref="AO114:AY114" si="82">SUM(AO115:AO116)</f>
        <v>0</v>
      </c>
      <c r="AP114" s="120">
        <f t="shared" si="82"/>
        <v>0</v>
      </c>
      <c r="AQ114" s="120">
        <f t="shared" si="82"/>
        <v>0</v>
      </c>
      <c r="AR114" s="120">
        <f>SUM(AR115:AR116)</f>
        <v>0</v>
      </c>
      <c r="AS114" s="120">
        <f>SUM(AS115:AS116)</f>
        <v>0</v>
      </c>
      <c r="AT114" s="120">
        <f t="shared" si="82"/>
        <v>0</v>
      </c>
      <c r="AU114" s="120">
        <f t="shared" si="82"/>
        <v>0</v>
      </c>
      <c r="AV114" s="120">
        <f t="shared" si="82"/>
        <v>0</v>
      </c>
      <c r="AW114" s="120">
        <f t="shared" si="82"/>
        <v>0</v>
      </c>
      <c r="AX114" s="120">
        <f t="shared" si="82"/>
        <v>0</v>
      </c>
      <c r="AY114" s="120">
        <f t="shared" si="82"/>
        <v>0</v>
      </c>
      <c r="AZ114" s="120">
        <f>SUM(AZ115:AZ116)</f>
        <v>0</v>
      </c>
      <c r="BA114" s="25"/>
    </row>
    <row r="115" spans="1:53" ht="21" customHeight="1" x14ac:dyDescent="0.2">
      <c r="A115" s="44" t="s">
        <v>275</v>
      </c>
      <c r="B115" s="144">
        <v>10</v>
      </c>
      <c r="C115" s="335" t="s">
        <v>276</v>
      </c>
      <c r="D115" s="141">
        <v>1163925120</v>
      </c>
      <c r="E115" s="141">
        <v>0</v>
      </c>
      <c r="F115" s="141">
        <v>0</v>
      </c>
      <c r="G115" s="141">
        <f>SUM(D115:E115)-F115</f>
        <v>1163925120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141">
        <v>0</v>
      </c>
      <c r="R115" s="141">
        <v>0</v>
      </c>
      <c r="S115" s="141">
        <v>0</v>
      </c>
      <c r="T115" s="141">
        <f>SUM(H115:S115)</f>
        <v>0</v>
      </c>
      <c r="U115" s="141">
        <v>0</v>
      </c>
      <c r="V115" s="141">
        <v>0</v>
      </c>
      <c r="W115" s="141">
        <v>0</v>
      </c>
      <c r="X115" s="141">
        <v>0</v>
      </c>
      <c r="Y115" s="141">
        <v>0</v>
      </c>
      <c r="Z115" s="141">
        <v>0</v>
      </c>
      <c r="AA115" s="141">
        <v>0</v>
      </c>
      <c r="AB115" s="141">
        <v>0</v>
      </c>
      <c r="AC115" s="141">
        <v>0</v>
      </c>
      <c r="AD115" s="141">
        <v>0</v>
      </c>
      <c r="AE115" s="141">
        <v>0</v>
      </c>
      <c r="AF115" s="141">
        <v>0</v>
      </c>
      <c r="AG115" s="141">
        <f>SUM(U115:AF115)</f>
        <v>0</v>
      </c>
      <c r="AH115" s="141">
        <v>0</v>
      </c>
      <c r="AI115" s="141">
        <v>0</v>
      </c>
      <c r="AJ115" s="141">
        <v>0</v>
      </c>
      <c r="AK115" s="141">
        <v>0</v>
      </c>
      <c r="AL115" s="141">
        <v>0</v>
      </c>
      <c r="AM115" s="141">
        <f>SUM(AH115:AL115)</f>
        <v>0</v>
      </c>
      <c r="AN115" s="141">
        <v>0</v>
      </c>
      <c r="AO115" s="141">
        <v>0</v>
      </c>
      <c r="AP115" s="141">
        <v>0</v>
      </c>
      <c r="AQ115" s="141">
        <v>0</v>
      </c>
      <c r="AR115" s="141">
        <v>0</v>
      </c>
      <c r="AS115" s="141">
        <v>0</v>
      </c>
      <c r="AT115" s="141">
        <v>0</v>
      </c>
      <c r="AU115" s="141">
        <v>0</v>
      </c>
      <c r="AV115" s="141">
        <v>0</v>
      </c>
      <c r="AW115" s="141">
        <v>0</v>
      </c>
      <c r="AX115" s="141">
        <v>0</v>
      </c>
      <c r="AY115" s="141">
        <v>0</v>
      </c>
      <c r="AZ115" s="141">
        <f>SUM(AN115:AY115)</f>
        <v>0</v>
      </c>
      <c r="BA115" s="25"/>
    </row>
    <row r="116" spans="1:53" ht="21" customHeight="1" x14ac:dyDescent="0.2">
      <c r="A116" s="86" t="s">
        <v>277</v>
      </c>
      <c r="B116" s="142">
        <v>10</v>
      </c>
      <c r="C116" s="165" t="s">
        <v>278</v>
      </c>
      <c r="D116" s="130">
        <v>0</v>
      </c>
      <c r="E116" s="172">
        <v>0</v>
      </c>
      <c r="F116" s="172">
        <v>0</v>
      </c>
      <c r="G116" s="41">
        <f>SUM(D116:E116)-F116</f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f>SUM(H116:S116)</f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f>SUM(U116:AF116)</f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f>SUM(AH116:AL116)</f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41">
        <f>SUM(AN116:AY116)</f>
        <v>0</v>
      </c>
      <c r="BA116" s="25"/>
    </row>
    <row r="117" spans="1:53" ht="21" customHeight="1" x14ac:dyDescent="0.2">
      <c r="A117" s="27" t="s">
        <v>279</v>
      </c>
      <c r="B117" s="28"/>
      <c r="C117" s="166" t="s">
        <v>280</v>
      </c>
      <c r="D117" s="27">
        <f t="shared" ref="D117:AZ117" si="83">+D118+D122+D124</f>
        <v>1125000000</v>
      </c>
      <c r="E117" s="27">
        <f t="shared" si="83"/>
        <v>4993158</v>
      </c>
      <c r="F117" s="27">
        <f t="shared" si="83"/>
        <v>4993158</v>
      </c>
      <c r="G117" s="27">
        <f t="shared" si="83"/>
        <v>1125000000</v>
      </c>
      <c r="H117" s="27">
        <f t="shared" si="83"/>
        <v>0</v>
      </c>
      <c r="I117" s="27">
        <f t="shared" si="83"/>
        <v>208712987</v>
      </c>
      <c r="J117" s="27">
        <f t="shared" si="83"/>
        <v>89945774</v>
      </c>
      <c r="K117" s="27">
        <f t="shared" si="83"/>
        <v>-3483136</v>
      </c>
      <c r="L117" s="27">
        <f t="shared" si="83"/>
        <v>200000</v>
      </c>
      <c r="M117" s="27">
        <f t="shared" si="83"/>
        <v>0</v>
      </c>
      <c r="N117" s="27">
        <f t="shared" si="83"/>
        <v>0</v>
      </c>
      <c r="O117" s="27">
        <f t="shared" si="83"/>
        <v>0</v>
      </c>
      <c r="P117" s="27">
        <f t="shared" si="83"/>
        <v>0</v>
      </c>
      <c r="Q117" s="27">
        <f t="shared" si="83"/>
        <v>0</v>
      </c>
      <c r="R117" s="27">
        <f t="shared" si="83"/>
        <v>0</v>
      </c>
      <c r="S117" s="27">
        <f t="shared" si="83"/>
        <v>0</v>
      </c>
      <c r="T117" s="27">
        <f t="shared" si="83"/>
        <v>295375625</v>
      </c>
      <c r="U117" s="27">
        <f t="shared" si="83"/>
        <v>0</v>
      </c>
      <c r="V117" s="27">
        <f t="shared" si="83"/>
        <v>3024000</v>
      </c>
      <c r="W117" s="27">
        <f t="shared" si="83"/>
        <v>75645571</v>
      </c>
      <c r="X117" s="27">
        <f t="shared" si="83"/>
        <v>215807984</v>
      </c>
      <c r="Y117" s="27">
        <f t="shared" si="83"/>
        <v>0</v>
      </c>
      <c r="Z117" s="27">
        <f t="shared" si="83"/>
        <v>0</v>
      </c>
      <c r="AA117" s="27">
        <f t="shared" si="83"/>
        <v>0</v>
      </c>
      <c r="AB117" s="27">
        <f t="shared" si="83"/>
        <v>0</v>
      </c>
      <c r="AC117" s="27">
        <f t="shared" si="83"/>
        <v>0</v>
      </c>
      <c r="AD117" s="27">
        <f t="shared" si="83"/>
        <v>0</v>
      </c>
      <c r="AE117" s="27">
        <f t="shared" si="83"/>
        <v>0</v>
      </c>
      <c r="AF117" s="27">
        <f t="shared" si="83"/>
        <v>0</v>
      </c>
      <c r="AG117" s="27">
        <f t="shared" si="83"/>
        <v>294477555</v>
      </c>
      <c r="AH117" s="27">
        <f t="shared" si="83"/>
        <v>0</v>
      </c>
      <c r="AI117" s="27">
        <f t="shared" si="83"/>
        <v>3024000</v>
      </c>
      <c r="AJ117" s="27">
        <f t="shared" si="83"/>
        <v>75645571</v>
      </c>
      <c r="AK117" s="27">
        <f t="shared" si="83"/>
        <v>215807984</v>
      </c>
      <c r="AL117" s="27">
        <f t="shared" si="83"/>
        <v>0</v>
      </c>
      <c r="AM117" s="27">
        <f t="shared" si="83"/>
        <v>294477555</v>
      </c>
      <c r="AN117" s="27">
        <f t="shared" si="83"/>
        <v>0</v>
      </c>
      <c r="AO117" s="27">
        <f t="shared" si="83"/>
        <v>3024000</v>
      </c>
      <c r="AP117" s="27">
        <f t="shared" si="83"/>
        <v>75645571</v>
      </c>
      <c r="AQ117" s="27">
        <f t="shared" si="83"/>
        <v>215807984</v>
      </c>
      <c r="AR117" s="27">
        <f>+AR118+AR122+AR124</f>
        <v>0</v>
      </c>
      <c r="AS117" s="27">
        <f t="shared" si="83"/>
        <v>0</v>
      </c>
      <c r="AT117" s="27">
        <f t="shared" si="83"/>
        <v>0</v>
      </c>
      <c r="AU117" s="27">
        <f t="shared" si="83"/>
        <v>0</v>
      </c>
      <c r="AV117" s="27">
        <f t="shared" si="83"/>
        <v>0</v>
      </c>
      <c r="AW117" s="27">
        <f t="shared" si="83"/>
        <v>0</v>
      </c>
      <c r="AX117" s="27">
        <f t="shared" si="83"/>
        <v>0</v>
      </c>
      <c r="AY117" s="27">
        <f t="shared" si="83"/>
        <v>0</v>
      </c>
      <c r="AZ117" s="27">
        <f t="shared" si="83"/>
        <v>294477555</v>
      </c>
      <c r="BA117" s="25"/>
    </row>
    <row r="118" spans="1:53" s="159" customFormat="1" ht="21" customHeight="1" x14ac:dyDescent="0.2">
      <c r="A118" s="31" t="s">
        <v>281</v>
      </c>
      <c r="B118" s="32"/>
      <c r="C118" s="167" t="s">
        <v>282</v>
      </c>
      <c r="D118" s="31">
        <f>+D119</f>
        <v>305000000</v>
      </c>
      <c r="E118" s="31">
        <f t="shared" ref="E118:AZ118" si="84">+E119</f>
        <v>4993158</v>
      </c>
      <c r="F118" s="31">
        <f t="shared" si="84"/>
        <v>4993158</v>
      </c>
      <c r="G118" s="31">
        <f t="shared" si="84"/>
        <v>305000000</v>
      </c>
      <c r="H118" s="31">
        <f t="shared" si="84"/>
        <v>0</v>
      </c>
      <c r="I118" s="31">
        <f t="shared" si="84"/>
        <v>205108320</v>
      </c>
      <c r="J118" s="31">
        <f t="shared" si="84"/>
        <v>84645774</v>
      </c>
      <c r="K118" s="31">
        <f t="shared" si="84"/>
        <v>-3483136</v>
      </c>
      <c r="L118" s="31">
        <f t="shared" si="84"/>
        <v>200000</v>
      </c>
      <c r="M118" s="31">
        <f t="shared" si="84"/>
        <v>0</v>
      </c>
      <c r="N118" s="31">
        <f t="shared" si="84"/>
        <v>0</v>
      </c>
      <c r="O118" s="31">
        <f t="shared" si="84"/>
        <v>0</v>
      </c>
      <c r="P118" s="31">
        <f t="shared" si="84"/>
        <v>0</v>
      </c>
      <c r="Q118" s="31">
        <f t="shared" si="84"/>
        <v>0</v>
      </c>
      <c r="R118" s="31">
        <f t="shared" si="84"/>
        <v>0</v>
      </c>
      <c r="S118" s="31">
        <f t="shared" si="84"/>
        <v>0</v>
      </c>
      <c r="T118" s="31">
        <f t="shared" si="84"/>
        <v>286470958</v>
      </c>
      <c r="U118" s="31">
        <f t="shared" si="84"/>
        <v>0</v>
      </c>
      <c r="V118" s="31">
        <f t="shared" si="84"/>
        <v>2836000</v>
      </c>
      <c r="W118" s="31">
        <f t="shared" si="84"/>
        <v>66928904</v>
      </c>
      <c r="X118" s="31">
        <f t="shared" si="84"/>
        <v>215807984</v>
      </c>
      <c r="Y118" s="31">
        <f t="shared" si="84"/>
        <v>0</v>
      </c>
      <c r="Z118" s="31">
        <f t="shared" si="84"/>
        <v>0</v>
      </c>
      <c r="AA118" s="31">
        <f t="shared" si="84"/>
        <v>0</v>
      </c>
      <c r="AB118" s="31">
        <f t="shared" si="84"/>
        <v>0</v>
      </c>
      <c r="AC118" s="31">
        <f t="shared" si="84"/>
        <v>0</v>
      </c>
      <c r="AD118" s="31">
        <f t="shared" si="84"/>
        <v>0</v>
      </c>
      <c r="AE118" s="31">
        <f t="shared" si="84"/>
        <v>0</v>
      </c>
      <c r="AF118" s="31">
        <f t="shared" si="84"/>
        <v>0</v>
      </c>
      <c r="AG118" s="31">
        <f t="shared" si="84"/>
        <v>285572888</v>
      </c>
      <c r="AH118" s="31">
        <f t="shared" si="84"/>
        <v>0</v>
      </c>
      <c r="AI118" s="31">
        <f t="shared" si="84"/>
        <v>2836000</v>
      </c>
      <c r="AJ118" s="31">
        <f t="shared" si="84"/>
        <v>66928904</v>
      </c>
      <c r="AK118" s="31">
        <f t="shared" si="84"/>
        <v>215807984</v>
      </c>
      <c r="AL118" s="31">
        <f t="shared" si="84"/>
        <v>0</v>
      </c>
      <c r="AM118" s="31">
        <f t="shared" si="84"/>
        <v>285572888</v>
      </c>
      <c r="AN118" s="31">
        <f t="shared" si="84"/>
        <v>0</v>
      </c>
      <c r="AO118" s="31">
        <f t="shared" si="84"/>
        <v>2836000</v>
      </c>
      <c r="AP118" s="31">
        <f t="shared" si="84"/>
        <v>66928904</v>
      </c>
      <c r="AQ118" s="31">
        <f t="shared" si="84"/>
        <v>215807984</v>
      </c>
      <c r="AR118" s="31">
        <f>+AR119</f>
        <v>0</v>
      </c>
      <c r="AS118" s="31">
        <f t="shared" si="84"/>
        <v>0</v>
      </c>
      <c r="AT118" s="31">
        <f t="shared" si="84"/>
        <v>0</v>
      </c>
      <c r="AU118" s="31">
        <f t="shared" si="84"/>
        <v>0</v>
      </c>
      <c r="AV118" s="31">
        <f t="shared" si="84"/>
        <v>0</v>
      </c>
      <c r="AW118" s="31">
        <f t="shared" si="84"/>
        <v>0</v>
      </c>
      <c r="AX118" s="31">
        <f t="shared" si="84"/>
        <v>0</v>
      </c>
      <c r="AY118" s="31">
        <f t="shared" si="84"/>
        <v>0</v>
      </c>
      <c r="AZ118" s="31">
        <f t="shared" si="84"/>
        <v>285572888</v>
      </c>
      <c r="BA118" s="158"/>
    </row>
    <row r="119" spans="1:53" ht="21" customHeight="1" x14ac:dyDescent="0.2">
      <c r="A119" s="120" t="s">
        <v>283</v>
      </c>
      <c r="B119" s="121"/>
      <c r="C119" s="168" t="s">
        <v>284</v>
      </c>
      <c r="D119" s="120">
        <f>+D120+D121</f>
        <v>305000000</v>
      </c>
      <c r="E119" s="120">
        <f t="shared" ref="E119:AZ119" si="85">+E120+E121</f>
        <v>4993158</v>
      </c>
      <c r="F119" s="120">
        <f t="shared" si="85"/>
        <v>4993158</v>
      </c>
      <c r="G119" s="120">
        <f>+G120+G121</f>
        <v>305000000</v>
      </c>
      <c r="H119" s="120">
        <f t="shared" si="85"/>
        <v>0</v>
      </c>
      <c r="I119" s="120">
        <f t="shared" si="85"/>
        <v>205108320</v>
      </c>
      <c r="J119" s="120">
        <f t="shared" si="85"/>
        <v>84645774</v>
      </c>
      <c r="K119" s="120">
        <f t="shared" si="85"/>
        <v>-3483136</v>
      </c>
      <c r="L119" s="120">
        <f t="shared" si="85"/>
        <v>200000</v>
      </c>
      <c r="M119" s="120">
        <f>+M120+M121</f>
        <v>0</v>
      </c>
      <c r="N119" s="120">
        <f t="shared" si="85"/>
        <v>0</v>
      </c>
      <c r="O119" s="120">
        <f t="shared" si="85"/>
        <v>0</v>
      </c>
      <c r="P119" s="120">
        <f t="shared" si="85"/>
        <v>0</v>
      </c>
      <c r="Q119" s="120">
        <f t="shared" si="85"/>
        <v>0</v>
      </c>
      <c r="R119" s="120">
        <f t="shared" si="85"/>
        <v>0</v>
      </c>
      <c r="S119" s="120">
        <f t="shared" si="85"/>
        <v>0</v>
      </c>
      <c r="T119" s="120">
        <f t="shared" si="85"/>
        <v>286470958</v>
      </c>
      <c r="U119" s="120">
        <f t="shared" si="85"/>
        <v>0</v>
      </c>
      <c r="V119" s="120">
        <f t="shared" si="85"/>
        <v>2836000</v>
      </c>
      <c r="W119" s="120">
        <f t="shared" si="85"/>
        <v>66928904</v>
      </c>
      <c r="X119" s="120">
        <f t="shared" si="85"/>
        <v>215807984</v>
      </c>
      <c r="Y119" s="120">
        <f t="shared" si="85"/>
        <v>0</v>
      </c>
      <c r="Z119" s="120">
        <f>+Z120+Z121</f>
        <v>0</v>
      </c>
      <c r="AA119" s="120">
        <f t="shared" si="85"/>
        <v>0</v>
      </c>
      <c r="AB119" s="120">
        <f t="shared" si="85"/>
        <v>0</v>
      </c>
      <c r="AC119" s="120">
        <f t="shared" si="85"/>
        <v>0</v>
      </c>
      <c r="AD119" s="120">
        <f t="shared" si="85"/>
        <v>0</v>
      </c>
      <c r="AE119" s="120">
        <f t="shared" si="85"/>
        <v>0</v>
      </c>
      <c r="AF119" s="120">
        <f t="shared" si="85"/>
        <v>0</v>
      </c>
      <c r="AG119" s="120">
        <f t="shared" si="85"/>
        <v>285572888</v>
      </c>
      <c r="AH119" s="120">
        <f t="shared" si="85"/>
        <v>0</v>
      </c>
      <c r="AI119" s="120">
        <f t="shared" si="85"/>
        <v>2836000</v>
      </c>
      <c r="AJ119" s="120">
        <f t="shared" si="85"/>
        <v>66928904</v>
      </c>
      <c r="AK119" s="120">
        <f t="shared" si="85"/>
        <v>215807984</v>
      </c>
      <c r="AL119" s="120">
        <f t="shared" si="85"/>
        <v>0</v>
      </c>
      <c r="AM119" s="120">
        <f t="shared" si="85"/>
        <v>285572888</v>
      </c>
      <c r="AN119" s="120">
        <f t="shared" si="85"/>
        <v>0</v>
      </c>
      <c r="AO119" s="120">
        <f t="shared" si="85"/>
        <v>2836000</v>
      </c>
      <c r="AP119" s="120">
        <f t="shared" si="85"/>
        <v>66928904</v>
      </c>
      <c r="AQ119" s="120">
        <f t="shared" si="85"/>
        <v>215807984</v>
      </c>
      <c r="AR119" s="120">
        <f>+AR120+AR121</f>
        <v>0</v>
      </c>
      <c r="AS119" s="120">
        <f>+AS120+AS121</f>
        <v>0</v>
      </c>
      <c r="AT119" s="120">
        <f t="shared" si="85"/>
        <v>0</v>
      </c>
      <c r="AU119" s="120">
        <f t="shared" si="85"/>
        <v>0</v>
      </c>
      <c r="AV119" s="120">
        <f t="shared" si="85"/>
        <v>0</v>
      </c>
      <c r="AW119" s="120">
        <f t="shared" si="85"/>
        <v>0</v>
      </c>
      <c r="AX119" s="120">
        <f t="shared" si="85"/>
        <v>0</v>
      </c>
      <c r="AY119" s="120">
        <f t="shared" si="85"/>
        <v>0</v>
      </c>
      <c r="AZ119" s="120">
        <f t="shared" si="85"/>
        <v>285572888</v>
      </c>
      <c r="BA119" s="25"/>
    </row>
    <row r="120" spans="1:53" ht="21" customHeight="1" x14ac:dyDescent="0.2">
      <c r="A120" s="141" t="s">
        <v>285</v>
      </c>
      <c r="B120" s="142">
        <v>10</v>
      </c>
      <c r="C120" s="143" t="s">
        <v>286</v>
      </c>
      <c r="D120" s="41">
        <v>280000000</v>
      </c>
      <c r="E120" s="41">
        <v>4993158</v>
      </c>
      <c r="F120" s="41">
        <v>0</v>
      </c>
      <c r="G120" s="44">
        <f>SUM(D120:E120)-F120</f>
        <v>284993158</v>
      </c>
      <c r="H120" s="44">
        <v>0</v>
      </c>
      <c r="I120" s="44">
        <v>205108320</v>
      </c>
      <c r="J120" s="44">
        <v>78367974</v>
      </c>
      <c r="K120" s="44">
        <v>1516864</v>
      </c>
      <c r="L120" s="44">
        <v>0</v>
      </c>
      <c r="M120" s="41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f>SUM(H120:S120)</f>
        <v>284993158</v>
      </c>
      <c r="U120" s="44">
        <v>0</v>
      </c>
      <c r="V120" s="44">
        <v>2836000</v>
      </c>
      <c r="W120" s="44">
        <v>66928904</v>
      </c>
      <c r="X120" s="44">
        <v>215005184</v>
      </c>
      <c r="Y120" s="44">
        <v>0</v>
      </c>
      <c r="Z120" s="41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f>SUM(U120:AF120)</f>
        <v>284770088</v>
      </c>
      <c r="AH120" s="44">
        <v>0</v>
      </c>
      <c r="AI120" s="44">
        <v>2836000</v>
      </c>
      <c r="AJ120" s="44">
        <v>66928904</v>
      </c>
      <c r="AK120" s="44">
        <v>215005184</v>
      </c>
      <c r="AL120" s="44">
        <v>0</v>
      </c>
      <c r="AM120" s="44">
        <f>SUM(AH120:AL120)</f>
        <v>284770088</v>
      </c>
      <c r="AN120" s="44">
        <v>0</v>
      </c>
      <c r="AO120" s="44">
        <v>2836000</v>
      </c>
      <c r="AP120" s="44">
        <v>66928904</v>
      </c>
      <c r="AQ120" s="44">
        <v>215005184</v>
      </c>
      <c r="AR120" s="44">
        <v>0</v>
      </c>
      <c r="AS120" s="41">
        <v>0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f>SUM(AN120:AY120)</f>
        <v>284770088</v>
      </c>
      <c r="BA120" s="25"/>
    </row>
    <row r="121" spans="1:53" ht="21" customHeight="1" x14ac:dyDescent="0.2">
      <c r="A121" s="169" t="s">
        <v>287</v>
      </c>
      <c r="B121" s="147">
        <v>10</v>
      </c>
      <c r="C121" s="170" t="s">
        <v>288</v>
      </c>
      <c r="D121" s="146">
        <v>25000000</v>
      </c>
      <c r="E121" s="41">
        <v>0</v>
      </c>
      <c r="F121" s="41">
        <v>4993158</v>
      </c>
      <c r="G121" s="146">
        <f>SUM(D121:E121)-F121</f>
        <v>20006842</v>
      </c>
      <c r="H121" s="44">
        <v>0</v>
      </c>
      <c r="I121" s="44">
        <v>0</v>
      </c>
      <c r="J121" s="146">
        <v>6277800</v>
      </c>
      <c r="K121" s="44">
        <v>-5000000</v>
      </c>
      <c r="L121" s="44">
        <v>200000</v>
      </c>
      <c r="M121" s="41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146">
        <f>SUM(H121:S121)</f>
        <v>1477800</v>
      </c>
      <c r="U121" s="44">
        <v>0</v>
      </c>
      <c r="V121" s="44">
        <v>0</v>
      </c>
      <c r="W121" s="146">
        <v>0</v>
      </c>
      <c r="X121" s="44">
        <v>802800</v>
      </c>
      <c r="Y121" s="44">
        <v>0</v>
      </c>
      <c r="Z121" s="41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146">
        <f>SUM(U121:AF121)</f>
        <v>802800</v>
      </c>
      <c r="AH121" s="44">
        <v>0</v>
      </c>
      <c r="AI121" s="146">
        <v>0</v>
      </c>
      <c r="AJ121" s="146">
        <v>0</v>
      </c>
      <c r="AK121" s="44">
        <v>802800</v>
      </c>
      <c r="AL121" s="44">
        <v>0</v>
      </c>
      <c r="AM121" s="146">
        <f>SUM(AH121:AL121)</f>
        <v>802800</v>
      </c>
      <c r="AN121" s="44">
        <v>0</v>
      </c>
      <c r="AO121" s="44">
        <v>0</v>
      </c>
      <c r="AP121" s="146">
        <v>0</v>
      </c>
      <c r="AQ121" s="44">
        <v>802800</v>
      </c>
      <c r="AR121" s="44">
        <v>0</v>
      </c>
      <c r="AS121" s="41">
        <v>0</v>
      </c>
      <c r="AT121" s="44">
        <v>0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146">
        <f>SUM(AN121:AY121)</f>
        <v>802800</v>
      </c>
      <c r="BA121" s="25"/>
    </row>
    <row r="122" spans="1:53" ht="21" customHeight="1" x14ac:dyDescent="0.2">
      <c r="A122" s="31" t="s">
        <v>289</v>
      </c>
      <c r="B122" s="32"/>
      <c r="C122" s="167" t="s">
        <v>290</v>
      </c>
      <c r="D122" s="171">
        <f>+D123</f>
        <v>800000000</v>
      </c>
      <c r="E122" s="31">
        <f t="shared" ref="E122:AX122" si="86">+E123</f>
        <v>0</v>
      </c>
      <c r="F122" s="31">
        <f t="shared" si="86"/>
        <v>0</v>
      </c>
      <c r="G122" s="31">
        <f>+G123</f>
        <v>800000000</v>
      </c>
      <c r="H122" s="31">
        <f t="shared" si="86"/>
        <v>0</v>
      </c>
      <c r="I122" s="31">
        <f t="shared" si="86"/>
        <v>0</v>
      </c>
      <c r="J122" s="31">
        <f t="shared" si="86"/>
        <v>0</v>
      </c>
      <c r="K122" s="31">
        <f t="shared" si="86"/>
        <v>0</v>
      </c>
      <c r="L122" s="31">
        <f t="shared" si="86"/>
        <v>0</v>
      </c>
      <c r="M122" s="31">
        <f t="shared" si="86"/>
        <v>0</v>
      </c>
      <c r="N122" s="31">
        <f t="shared" si="86"/>
        <v>0</v>
      </c>
      <c r="O122" s="31">
        <f t="shared" si="86"/>
        <v>0</v>
      </c>
      <c r="P122" s="31">
        <f t="shared" si="86"/>
        <v>0</v>
      </c>
      <c r="Q122" s="31">
        <f t="shared" si="86"/>
        <v>0</v>
      </c>
      <c r="R122" s="31">
        <f t="shared" si="86"/>
        <v>0</v>
      </c>
      <c r="S122" s="31">
        <f>+S123</f>
        <v>0</v>
      </c>
      <c r="T122" s="31">
        <f>+T123</f>
        <v>0</v>
      </c>
      <c r="U122" s="31">
        <f t="shared" si="86"/>
        <v>0</v>
      </c>
      <c r="V122" s="31">
        <f t="shared" si="86"/>
        <v>0</v>
      </c>
      <c r="W122" s="31">
        <f t="shared" si="86"/>
        <v>0</v>
      </c>
      <c r="X122" s="31">
        <f>+X123</f>
        <v>0</v>
      </c>
      <c r="Y122" s="31">
        <f t="shared" si="86"/>
        <v>0</v>
      </c>
      <c r="Z122" s="31">
        <f t="shared" si="86"/>
        <v>0</v>
      </c>
      <c r="AA122" s="31">
        <f t="shared" si="86"/>
        <v>0</v>
      </c>
      <c r="AB122" s="31">
        <f t="shared" si="86"/>
        <v>0</v>
      </c>
      <c r="AC122" s="31">
        <f t="shared" si="86"/>
        <v>0</v>
      </c>
      <c r="AD122" s="31">
        <f t="shared" si="86"/>
        <v>0</v>
      </c>
      <c r="AE122" s="31">
        <f t="shared" si="86"/>
        <v>0</v>
      </c>
      <c r="AF122" s="31">
        <f>+AF123</f>
        <v>0</v>
      </c>
      <c r="AG122" s="31">
        <f>+AG123</f>
        <v>0</v>
      </c>
      <c r="AH122" s="31">
        <f t="shared" si="86"/>
        <v>0</v>
      </c>
      <c r="AI122" s="31">
        <f t="shared" si="86"/>
        <v>0</v>
      </c>
      <c r="AJ122" s="31">
        <f t="shared" si="86"/>
        <v>0</v>
      </c>
      <c r="AK122" s="31">
        <f t="shared" si="86"/>
        <v>0</v>
      </c>
      <c r="AL122" s="31">
        <f t="shared" si="86"/>
        <v>0</v>
      </c>
      <c r="AM122" s="31">
        <f>+AM123</f>
        <v>0</v>
      </c>
      <c r="AN122" s="31">
        <f t="shared" si="86"/>
        <v>0</v>
      </c>
      <c r="AO122" s="31">
        <f t="shared" si="86"/>
        <v>0</v>
      </c>
      <c r="AP122" s="31">
        <f t="shared" si="86"/>
        <v>0</v>
      </c>
      <c r="AQ122" s="31">
        <f t="shared" si="86"/>
        <v>0</v>
      </c>
      <c r="AR122" s="31">
        <f>+AR123</f>
        <v>0</v>
      </c>
      <c r="AS122" s="31">
        <f t="shared" si="86"/>
        <v>0</v>
      </c>
      <c r="AT122" s="31">
        <f t="shared" si="86"/>
        <v>0</v>
      </c>
      <c r="AU122" s="31">
        <f t="shared" si="86"/>
        <v>0</v>
      </c>
      <c r="AV122" s="31">
        <f t="shared" si="86"/>
        <v>0</v>
      </c>
      <c r="AW122" s="31">
        <f t="shared" si="86"/>
        <v>0</v>
      </c>
      <c r="AX122" s="31">
        <f t="shared" si="86"/>
        <v>0</v>
      </c>
      <c r="AY122" s="31">
        <f>+AY123</f>
        <v>0</v>
      </c>
      <c r="AZ122" s="31">
        <f>+AZ123</f>
        <v>0</v>
      </c>
      <c r="BA122" s="25"/>
    </row>
    <row r="123" spans="1:53" ht="21" customHeight="1" x14ac:dyDescent="0.2">
      <c r="A123" s="172" t="s">
        <v>291</v>
      </c>
      <c r="B123" s="173">
        <v>11</v>
      </c>
      <c r="C123" s="174" t="s">
        <v>292</v>
      </c>
      <c r="D123" s="41">
        <v>800000000</v>
      </c>
      <c r="E123" s="41">
        <v>0</v>
      </c>
      <c r="F123" s="41">
        <v>0</v>
      </c>
      <c r="G123" s="44">
        <f>SUM(D123:E123)-F123</f>
        <v>800000000</v>
      </c>
      <c r="H123" s="175"/>
      <c r="I123" s="44">
        <v>0</v>
      </c>
      <c r="J123" s="44">
        <v>0</v>
      </c>
      <c r="K123" s="44">
        <v>0</v>
      </c>
      <c r="L123" s="44">
        <v>0</v>
      </c>
      <c r="M123" s="41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f>SUM(H123:S123)</f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1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f>SUM(U123:AF123)</f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f>SUM(AH123:AL123)</f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1">
        <v>0</v>
      </c>
      <c r="AT123" s="44"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f>SUM(AN123:AY123)</f>
        <v>0</v>
      </c>
      <c r="BA123" s="25"/>
    </row>
    <row r="124" spans="1:53" ht="21" customHeight="1" x14ac:dyDescent="0.2">
      <c r="A124" s="31" t="s">
        <v>293</v>
      </c>
      <c r="B124" s="32">
        <v>10</v>
      </c>
      <c r="C124" s="167" t="s">
        <v>294</v>
      </c>
      <c r="D124" s="31">
        <f>+D125</f>
        <v>20000000</v>
      </c>
      <c r="E124" s="31">
        <f t="shared" ref="E124:AZ124" si="87">+E125</f>
        <v>0</v>
      </c>
      <c r="F124" s="31">
        <f t="shared" si="87"/>
        <v>0</v>
      </c>
      <c r="G124" s="31">
        <f>+G125</f>
        <v>20000000</v>
      </c>
      <c r="H124" s="31">
        <f t="shared" si="87"/>
        <v>0</v>
      </c>
      <c r="I124" s="31">
        <f t="shared" si="87"/>
        <v>3604667</v>
      </c>
      <c r="J124" s="31">
        <f t="shared" si="87"/>
        <v>5300000</v>
      </c>
      <c r="K124" s="31">
        <f t="shared" si="87"/>
        <v>0</v>
      </c>
      <c r="L124" s="31">
        <f t="shared" si="87"/>
        <v>0</v>
      </c>
      <c r="M124" s="31">
        <f t="shared" si="87"/>
        <v>0</v>
      </c>
      <c r="N124" s="31">
        <f t="shared" si="87"/>
        <v>0</v>
      </c>
      <c r="O124" s="31">
        <f t="shared" si="87"/>
        <v>0</v>
      </c>
      <c r="P124" s="31">
        <f t="shared" si="87"/>
        <v>0</v>
      </c>
      <c r="Q124" s="31">
        <f t="shared" si="87"/>
        <v>0</v>
      </c>
      <c r="R124" s="31">
        <f t="shared" si="87"/>
        <v>0</v>
      </c>
      <c r="S124" s="31">
        <f t="shared" si="87"/>
        <v>0</v>
      </c>
      <c r="T124" s="31">
        <f t="shared" si="87"/>
        <v>8904667</v>
      </c>
      <c r="U124" s="31">
        <f t="shared" si="87"/>
        <v>0</v>
      </c>
      <c r="V124" s="31">
        <f t="shared" si="87"/>
        <v>188000</v>
      </c>
      <c r="W124" s="31">
        <f t="shared" si="87"/>
        <v>8716667</v>
      </c>
      <c r="X124" s="31">
        <f t="shared" si="87"/>
        <v>0</v>
      </c>
      <c r="Y124" s="31">
        <f t="shared" si="87"/>
        <v>0</v>
      </c>
      <c r="Z124" s="31">
        <f t="shared" si="87"/>
        <v>0</v>
      </c>
      <c r="AA124" s="31">
        <f t="shared" si="87"/>
        <v>0</v>
      </c>
      <c r="AB124" s="31">
        <f t="shared" si="87"/>
        <v>0</v>
      </c>
      <c r="AC124" s="31">
        <f t="shared" si="87"/>
        <v>0</v>
      </c>
      <c r="AD124" s="31">
        <f t="shared" si="87"/>
        <v>0</v>
      </c>
      <c r="AE124" s="31">
        <f t="shared" si="87"/>
        <v>0</v>
      </c>
      <c r="AF124" s="31">
        <f t="shared" si="87"/>
        <v>0</v>
      </c>
      <c r="AG124" s="31">
        <f t="shared" si="87"/>
        <v>8904667</v>
      </c>
      <c r="AH124" s="31">
        <f t="shared" si="87"/>
        <v>0</v>
      </c>
      <c r="AI124" s="31">
        <f t="shared" si="87"/>
        <v>188000</v>
      </c>
      <c r="AJ124" s="31">
        <f t="shared" si="87"/>
        <v>8716667</v>
      </c>
      <c r="AK124" s="31">
        <f t="shared" si="87"/>
        <v>0</v>
      </c>
      <c r="AL124" s="31">
        <f t="shared" si="87"/>
        <v>0</v>
      </c>
      <c r="AM124" s="31">
        <f t="shared" si="87"/>
        <v>8904667</v>
      </c>
      <c r="AN124" s="31">
        <f t="shared" si="87"/>
        <v>0</v>
      </c>
      <c r="AO124" s="31">
        <f t="shared" si="87"/>
        <v>188000</v>
      </c>
      <c r="AP124" s="31">
        <f t="shared" si="87"/>
        <v>8716667</v>
      </c>
      <c r="AQ124" s="31">
        <f t="shared" si="87"/>
        <v>0</v>
      </c>
      <c r="AR124" s="31">
        <f>+AR125</f>
        <v>0</v>
      </c>
      <c r="AS124" s="31">
        <f t="shared" si="87"/>
        <v>0</v>
      </c>
      <c r="AT124" s="31">
        <f t="shared" si="87"/>
        <v>0</v>
      </c>
      <c r="AU124" s="31">
        <f t="shared" si="87"/>
        <v>0</v>
      </c>
      <c r="AV124" s="31">
        <f t="shared" si="87"/>
        <v>0</v>
      </c>
      <c r="AW124" s="31">
        <f t="shared" si="87"/>
        <v>0</v>
      </c>
      <c r="AX124" s="31">
        <f t="shared" si="87"/>
        <v>0</v>
      </c>
      <c r="AY124" s="31">
        <f t="shared" si="87"/>
        <v>0</v>
      </c>
      <c r="AZ124" s="31">
        <f t="shared" si="87"/>
        <v>8904667</v>
      </c>
      <c r="BA124" s="25"/>
    </row>
    <row r="125" spans="1:53" ht="21" customHeight="1" x14ac:dyDescent="0.2">
      <c r="A125" s="169" t="s">
        <v>295</v>
      </c>
      <c r="B125" s="173">
        <v>10</v>
      </c>
      <c r="C125" s="165" t="s">
        <v>296</v>
      </c>
      <c r="D125" s="130">
        <v>20000000</v>
      </c>
      <c r="E125" s="41">
        <v>0</v>
      </c>
      <c r="F125" s="41">
        <v>0</v>
      </c>
      <c r="G125" s="44">
        <f>SUM(D125:E125)-F125</f>
        <v>20000000</v>
      </c>
      <c r="H125" s="44">
        <v>0</v>
      </c>
      <c r="I125" s="44">
        <v>3604667</v>
      </c>
      <c r="J125" s="44">
        <v>5300000</v>
      </c>
      <c r="K125" s="44">
        <v>0</v>
      </c>
      <c r="L125" s="44">
        <v>0</v>
      </c>
      <c r="M125" s="41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f>SUM(H125:S125)</f>
        <v>8904667</v>
      </c>
      <c r="U125" s="44">
        <v>0</v>
      </c>
      <c r="V125" s="44">
        <v>188000</v>
      </c>
      <c r="W125" s="44">
        <v>8716667</v>
      </c>
      <c r="X125" s="44">
        <v>0</v>
      </c>
      <c r="Y125" s="44">
        <v>0</v>
      </c>
      <c r="Z125" s="41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f>SUM(U125:AF125)</f>
        <v>8904667</v>
      </c>
      <c r="AH125" s="44">
        <v>0</v>
      </c>
      <c r="AI125" s="44">
        <v>188000</v>
      </c>
      <c r="AJ125" s="44">
        <v>8716667</v>
      </c>
      <c r="AK125" s="44">
        <v>0</v>
      </c>
      <c r="AL125" s="44">
        <v>0</v>
      </c>
      <c r="AM125" s="44">
        <f>SUM(AH125:AL125)</f>
        <v>8904667</v>
      </c>
      <c r="AN125" s="44">
        <v>0</v>
      </c>
      <c r="AO125" s="44">
        <v>188000</v>
      </c>
      <c r="AP125" s="44">
        <v>8716667</v>
      </c>
      <c r="AQ125" s="44">
        <v>0</v>
      </c>
      <c r="AR125" s="44">
        <v>0</v>
      </c>
      <c r="AS125" s="41">
        <v>0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f>SUM(AN125:AY125)</f>
        <v>8904667</v>
      </c>
      <c r="BA125" s="25"/>
    </row>
    <row r="126" spans="1:53" s="33" customFormat="1" ht="21" customHeight="1" x14ac:dyDescent="0.2">
      <c r="A126" s="176" t="s">
        <v>297</v>
      </c>
      <c r="B126" s="24"/>
      <c r="C126" s="177" t="s">
        <v>298</v>
      </c>
      <c r="D126" s="23">
        <f t="shared" ref="D126:AZ126" si="88">SUM(D127:D137)</f>
        <v>194597506983</v>
      </c>
      <c r="E126" s="23">
        <f t="shared" si="88"/>
        <v>0</v>
      </c>
      <c r="F126" s="23">
        <f t="shared" si="88"/>
        <v>0</v>
      </c>
      <c r="G126" s="23">
        <f t="shared" si="88"/>
        <v>194597506983</v>
      </c>
      <c r="H126" s="23">
        <f>SUM(H127:H137)</f>
        <v>148375026248.86002</v>
      </c>
      <c r="I126" s="177">
        <f t="shared" si="88"/>
        <v>24777050424.129997</v>
      </c>
      <c r="J126" s="23">
        <f t="shared" si="88"/>
        <v>7261906357.3699999</v>
      </c>
      <c r="K126" s="23">
        <f t="shared" si="88"/>
        <v>3304888828.71</v>
      </c>
      <c r="L126" s="23">
        <f t="shared" si="88"/>
        <v>-219527856.78999996</v>
      </c>
      <c r="M126" s="23">
        <f t="shared" si="88"/>
        <v>0</v>
      </c>
      <c r="N126" s="23">
        <f t="shared" si="88"/>
        <v>0</v>
      </c>
      <c r="O126" s="23">
        <f t="shared" si="88"/>
        <v>0</v>
      </c>
      <c r="P126" s="23">
        <f t="shared" si="88"/>
        <v>0</v>
      </c>
      <c r="Q126" s="23">
        <f t="shared" si="88"/>
        <v>0</v>
      </c>
      <c r="R126" s="23">
        <f t="shared" si="88"/>
        <v>0</v>
      </c>
      <c r="S126" s="23">
        <f t="shared" si="88"/>
        <v>0</v>
      </c>
      <c r="T126" s="23">
        <f t="shared" si="88"/>
        <v>183499344002.28003</v>
      </c>
      <c r="U126" s="23">
        <f t="shared" si="88"/>
        <v>94554976609.930008</v>
      </c>
      <c r="V126" s="23">
        <f t="shared" si="88"/>
        <v>27886763206.18</v>
      </c>
      <c r="W126" s="23">
        <f t="shared" si="88"/>
        <v>14736522874.26</v>
      </c>
      <c r="X126" s="23">
        <f t="shared" si="88"/>
        <v>5889409992.4399996</v>
      </c>
      <c r="Y126" s="23">
        <f t="shared" si="88"/>
        <v>3914738856.4699998</v>
      </c>
      <c r="Z126" s="23">
        <f t="shared" si="88"/>
        <v>0</v>
      </c>
      <c r="AA126" s="23">
        <f t="shared" si="88"/>
        <v>0</v>
      </c>
      <c r="AB126" s="23">
        <f t="shared" si="88"/>
        <v>0</v>
      </c>
      <c r="AC126" s="23">
        <f t="shared" si="88"/>
        <v>0</v>
      </c>
      <c r="AD126" s="23">
        <f t="shared" si="88"/>
        <v>0</v>
      </c>
      <c r="AE126" s="23">
        <f t="shared" si="88"/>
        <v>0</v>
      </c>
      <c r="AF126" s="23">
        <f t="shared" si="88"/>
        <v>0</v>
      </c>
      <c r="AG126" s="23">
        <f t="shared" si="88"/>
        <v>146982411539.28</v>
      </c>
      <c r="AH126" s="23">
        <f t="shared" si="88"/>
        <v>1427883330.98</v>
      </c>
      <c r="AI126" s="177">
        <f t="shared" si="88"/>
        <v>8993012353.6599998</v>
      </c>
      <c r="AJ126" s="23">
        <f t="shared" si="88"/>
        <v>13274877896.719999</v>
      </c>
      <c r="AK126" s="23">
        <f t="shared" si="88"/>
        <v>14783215139.519999</v>
      </c>
      <c r="AL126" s="177">
        <f t="shared" si="88"/>
        <v>14312975076.990002</v>
      </c>
      <c r="AM126" s="23">
        <f t="shared" si="88"/>
        <v>52791963797.87001</v>
      </c>
      <c r="AN126" s="23">
        <f t="shared" si="88"/>
        <v>1427883330.98</v>
      </c>
      <c r="AO126" s="23">
        <f t="shared" si="88"/>
        <v>8992382611.6599998</v>
      </c>
      <c r="AP126" s="23">
        <f t="shared" si="88"/>
        <v>13275507638.719999</v>
      </c>
      <c r="AQ126" s="23">
        <f t="shared" si="88"/>
        <v>14779779139.519999</v>
      </c>
      <c r="AR126" s="23">
        <f>SUM(AR127:AR137)</f>
        <v>14316411076.990002</v>
      </c>
      <c r="AS126" s="23">
        <f t="shared" si="88"/>
        <v>0</v>
      </c>
      <c r="AT126" s="23">
        <f t="shared" si="88"/>
        <v>0</v>
      </c>
      <c r="AU126" s="23">
        <f t="shared" si="88"/>
        <v>0</v>
      </c>
      <c r="AV126" s="23">
        <f t="shared" si="88"/>
        <v>0</v>
      </c>
      <c r="AW126" s="23">
        <f t="shared" si="88"/>
        <v>0</v>
      </c>
      <c r="AX126" s="23">
        <f t="shared" si="88"/>
        <v>0</v>
      </c>
      <c r="AY126" s="23">
        <f t="shared" si="88"/>
        <v>0</v>
      </c>
      <c r="AZ126" s="23">
        <f t="shared" si="88"/>
        <v>52791963797.87001</v>
      </c>
      <c r="BA126" s="25"/>
    </row>
    <row r="127" spans="1:53" ht="21" customHeight="1" x14ac:dyDescent="0.2">
      <c r="A127" s="178" t="s">
        <v>299</v>
      </c>
      <c r="B127" s="137">
        <v>10</v>
      </c>
      <c r="C127" s="179" t="s">
        <v>300</v>
      </c>
      <c r="D127" s="44">
        <v>2250000000</v>
      </c>
      <c r="E127" s="44">
        <v>0</v>
      </c>
      <c r="F127" s="44">
        <v>0</v>
      </c>
      <c r="G127" s="44">
        <f t="shared" ref="G127:G137" si="89">SUM(D127:E127)-F127</f>
        <v>2250000000</v>
      </c>
      <c r="H127" s="44">
        <v>1572385633.3299999</v>
      </c>
      <c r="I127" s="44">
        <v>232684333</v>
      </c>
      <c r="J127" s="44">
        <v>48880000</v>
      </c>
      <c r="K127" s="44">
        <v>249149527.34</v>
      </c>
      <c r="L127" s="77">
        <v>82666033.329999998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81">
        <f>SUM(H127:S127)</f>
        <v>2185765527</v>
      </c>
      <c r="U127" s="44">
        <v>711974733.33000004</v>
      </c>
      <c r="V127" s="44">
        <v>794819545.66999996</v>
      </c>
      <c r="W127" s="44">
        <v>227633600</v>
      </c>
      <c r="X127" s="44">
        <v>73180000</v>
      </c>
      <c r="Y127" s="77">
        <v>172312094.99000001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81">
        <f t="shared" ref="AG127:AG137" si="90">SUM(U127:AF127)</f>
        <v>1979919973.99</v>
      </c>
      <c r="AH127" s="44">
        <v>0</v>
      </c>
      <c r="AI127" s="44">
        <v>17815940.329999998</v>
      </c>
      <c r="AJ127" s="44">
        <v>107027005.33</v>
      </c>
      <c r="AK127" s="44">
        <v>150626633.33000001</v>
      </c>
      <c r="AL127" s="44">
        <v>161759666.66</v>
      </c>
      <c r="AM127" s="44">
        <f t="shared" ref="AM127:AM137" si="91">SUM(AH127:AL127)</f>
        <v>437229245.64999998</v>
      </c>
      <c r="AN127" s="44">
        <v>0</v>
      </c>
      <c r="AO127" s="44">
        <v>17815940.329999998</v>
      </c>
      <c r="AP127" s="44">
        <v>107027005.33</v>
      </c>
      <c r="AQ127" s="44">
        <v>150626633.33000001</v>
      </c>
      <c r="AR127" s="44">
        <v>161759666.66</v>
      </c>
      <c r="AS127" s="44">
        <v>0</v>
      </c>
      <c r="AT127" s="44">
        <v>0</v>
      </c>
      <c r="AU127" s="44">
        <v>0</v>
      </c>
      <c r="AV127" s="44">
        <v>0</v>
      </c>
      <c r="AW127" s="44">
        <v>0</v>
      </c>
      <c r="AX127" s="44">
        <v>0</v>
      </c>
      <c r="AY127" s="44">
        <v>0</v>
      </c>
      <c r="AZ127" s="44">
        <f t="shared" ref="AZ127:AZ137" si="92">SUM(AN127:AY127)</f>
        <v>437229245.64999998</v>
      </c>
      <c r="BA127" s="25"/>
    </row>
    <row r="128" spans="1:53" ht="21" customHeight="1" x14ac:dyDescent="0.2">
      <c r="A128" s="178" t="s">
        <v>301</v>
      </c>
      <c r="B128" s="137">
        <v>10</v>
      </c>
      <c r="C128" s="179" t="s">
        <v>300</v>
      </c>
      <c r="D128" s="44">
        <v>14000000000</v>
      </c>
      <c r="E128" s="44">
        <v>0</v>
      </c>
      <c r="F128" s="44">
        <v>0</v>
      </c>
      <c r="G128" s="44">
        <f t="shared" si="89"/>
        <v>14000000000</v>
      </c>
      <c r="H128" s="44">
        <v>7651295447.8400002</v>
      </c>
      <c r="I128" s="44">
        <v>3523519805.1700001</v>
      </c>
      <c r="J128" s="44">
        <v>410449223.72000003</v>
      </c>
      <c r="K128" s="44">
        <v>1381207711.6700001</v>
      </c>
      <c r="L128" s="77">
        <v>236983411.66999999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81">
        <f>SUM(H128:S128)</f>
        <v>13203455600.07</v>
      </c>
      <c r="U128" s="44">
        <v>4734419763.5</v>
      </c>
      <c r="V128" s="44">
        <v>5271088277.5100002</v>
      </c>
      <c r="W128" s="44">
        <v>942932517</v>
      </c>
      <c r="X128" s="44">
        <v>59483948.670000002</v>
      </c>
      <c r="Y128" s="77">
        <v>132228822.67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81">
        <f t="shared" si="90"/>
        <v>11140153329.35</v>
      </c>
      <c r="AH128" s="44">
        <v>0</v>
      </c>
      <c r="AI128" s="44">
        <v>129740880.5</v>
      </c>
      <c r="AJ128" s="44">
        <v>816467975.77999997</v>
      </c>
      <c r="AK128" s="44">
        <v>1103362173.3699999</v>
      </c>
      <c r="AL128" s="44">
        <v>1161211938.3299999</v>
      </c>
      <c r="AM128" s="44">
        <f t="shared" si="91"/>
        <v>3210782967.9799995</v>
      </c>
      <c r="AN128" s="44">
        <v>0</v>
      </c>
      <c r="AO128" s="44">
        <v>129740880.5</v>
      </c>
      <c r="AP128" s="44">
        <v>816467975.77999997</v>
      </c>
      <c r="AQ128" s="44">
        <v>1103362173.3699999</v>
      </c>
      <c r="AR128" s="44">
        <v>1161211938.3299999</v>
      </c>
      <c r="AS128" s="44">
        <v>0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f t="shared" si="92"/>
        <v>3210782967.9799995</v>
      </c>
      <c r="BA128" s="25"/>
    </row>
    <row r="129" spans="1:53" ht="21" customHeight="1" x14ac:dyDescent="0.2">
      <c r="A129" s="178" t="s">
        <v>302</v>
      </c>
      <c r="B129" s="137">
        <v>10</v>
      </c>
      <c r="C129" s="179" t="s">
        <v>300</v>
      </c>
      <c r="D129" s="44">
        <v>4150000000</v>
      </c>
      <c r="E129" s="44">
        <v>0</v>
      </c>
      <c r="F129" s="44">
        <v>0</v>
      </c>
      <c r="G129" s="44">
        <f t="shared" si="89"/>
        <v>4150000000</v>
      </c>
      <c r="H129" s="44">
        <v>2944318500</v>
      </c>
      <c r="I129" s="44">
        <v>1032628302</v>
      </c>
      <c r="J129" s="44">
        <v>0</v>
      </c>
      <c r="K129" s="44">
        <v>171510000</v>
      </c>
      <c r="L129" s="77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81">
        <f t="shared" ref="T129:T137" si="93">SUM(H129:S129)</f>
        <v>4148456802</v>
      </c>
      <c r="U129" s="44">
        <v>2311149000</v>
      </c>
      <c r="V129" s="44">
        <v>1347384504</v>
      </c>
      <c r="W129" s="44">
        <v>279885257</v>
      </c>
      <c r="X129" s="44">
        <v>75909543.329999998</v>
      </c>
      <c r="Y129" s="77">
        <v>59603398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81">
        <f t="shared" si="90"/>
        <v>4073931702.3299999</v>
      </c>
      <c r="AH129" s="44">
        <v>0</v>
      </c>
      <c r="AI129" s="44">
        <v>41361173.32</v>
      </c>
      <c r="AJ129" s="44">
        <v>292660712.32999998</v>
      </c>
      <c r="AK129" s="44">
        <v>395561700.32999998</v>
      </c>
      <c r="AL129" s="44">
        <v>399610867</v>
      </c>
      <c r="AM129" s="44">
        <f t="shared" si="91"/>
        <v>1129194452.98</v>
      </c>
      <c r="AN129" s="44">
        <v>0</v>
      </c>
      <c r="AO129" s="44">
        <v>41361173.32</v>
      </c>
      <c r="AP129" s="44">
        <v>292660712.32999998</v>
      </c>
      <c r="AQ129" s="44">
        <v>395561700.32999998</v>
      </c>
      <c r="AR129" s="44">
        <v>399610867</v>
      </c>
      <c r="AS129" s="44">
        <v>0</v>
      </c>
      <c r="AT129" s="44">
        <v>0</v>
      </c>
      <c r="AU129" s="44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f t="shared" si="92"/>
        <v>1129194452.98</v>
      </c>
      <c r="BA129" s="25"/>
    </row>
    <row r="130" spans="1:53" ht="21" customHeight="1" x14ac:dyDescent="0.2">
      <c r="A130" s="178" t="s">
        <v>303</v>
      </c>
      <c r="B130" s="137">
        <v>10</v>
      </c>
      <c r="C130" s="179" t="s">
        <v>300</v>
      </c>
      <c r="D130" s="44">
        <v>2950000000</v>
      </c>
      <c r="E130" s="44">
        <v>0</v>
      </c>
      <c r="F130" s="44">
        <v>0</v>
      </c>
      <c r="G130" s="44">
        <f t="shared" si="89"/>
        <v>2950000000</v>
      </c>
      <c r="H130" s="44">
        <v>2239191700</v>
      </c>
      <c r="I130" s="44">
        <v>388521043</v>
      </c>
      <c r="J130" s="44">
        <v>62657899</v>
      </c>
      <c r="K130" s="44">
        <v>187354690.5</v>
      </c>
      <c r="L130" s="77">
        <v>28990600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81">
        <f t="shared" si="93"/>
        <v>2906715932.5</v>
      </c>
      <c r="U130" s="44">
        <v>1272903200</v>
      </c>
      <c r="V130" s="44">
        <v>1016615243</v>
      </c>
      <c r="W130" s="44">
        <v>76006867</v>
      </c>
      <c r="X130" s="44">
        <v>109870450</v>
      </c>
      <c r="Y130" s="77">
        <v>221590224</v>
      </c>
      <c r="Z130" s="78">
        <v>0</v>
      </c>
      <c r="AA130" s="78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81">
        <f t="shared" si="90"/>
        <v>2696985984</v>
      </c>
      <c r="AH130" s="44">
        <v>0</v>
      </c>
      <c r="AI130" s="44">
        <v>12644787.67</v>
      </c>
      <c r="AJ130" s="44">
        <v>199700402</v>
      </c>
      <c r="AK130" s="44">
        <v>222789590</v>
      </c>
      <c r="AL130" s="44">
        <v>233146426</v>
      </c>
      <c r="AM130" s="44">
        <f t="shared" si="91"/>
        <v>668281205.66999996</v>
      </c>
      <c r="AN130" s="44">
        <v>0</v>
      </c>
      <c r="AO130" s="44">
        <v>12644787.67</v>
      </c>
      <c r="AP130" s="44">
        <v>199700402</v>
      </c>
      <c r="AQ130" s="44">
        <v>222789590</v>
      </c>
      <c r="AR130" s="44">
        <v>233146426</v>
      </c>
      <c r="AS130" s="44">
        <v>0</v>
      </c>
      <c r="AT130" s="44">
        <v>0</v>
      </c>
      <c r="AU130" s="44">
        <v>0</v>
      </c>
      <c r="AV130" s="44">
        <v>0</v>
      </c>
      <c r="AW130" s="44">
        <v>0</v>
      </c>
      <c r="AX130" s="44">
        <v>0</v>
      </c>
      <c r="AY130" s="44">
        <v>0</v>
      </c>
      <c r="AZ130" s="44">
        <f t="shared" si="92"/>
        <v>668281205.66999996</v>
      </c>
      <c r="BA130" s="25"/>
    </row>
    <row r="131" spans="1:53" ht="21" customHeight="1" x14ac:dyDescent="0.2">
      <c r="A131" s="178" t="s">
        <v>304</v>
      </c>
      <c r="B131" s="137">
        <v>10</v>
      </c>
      <c r="C131" s="179" t="s">
        <v>300</v>
      </c>
      <c r="D131" s="44">
        <v>27300300000</v>
      </c>
      <c r="E131" s="44">
        <v>0</v>
      </c>
      <c r="F131" s="44">
        <v>0</v>
      </c>
      <c r="G131" s="44">
        <f t="shared" si="89"/>
        <v>27300300000</v>
      </c>
      <c r="H131" s="44">
        <v>12493435573.98</v>
      </c>
      <c r="I131" s="44">
        <v>9607022953</v>
      </c>
      <c r="J131" s="44">
        <v>1027321304.96</v>
      </c>
      <c r="K131" s="44">
        <v>777431588.60000002</v>
      </c>
      <c r="L131" s="77">
        <v>-57275532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81">
        <f t="shared" si="93"/>
        <v>23847935888.539997</v>
      </c>
      <c r="U131" s="44">
        <v>5262360086.6400003</v>
      </c>
      <c r="V131" s="44">
        <v>10119665104.67</v>
      </c>
      <c r="W131" s="44">
        <v>5698364123.5299997</v>
      </c>
      <c r="X131" s="44">
        <v>414586813.64999998</v>
      </c>
      <c r="Y131" s="77">
        <v>248588761.87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81">
        <f t="shared" si="90"/>
        <v>21743564890.360001</v>
      </c>
      <c r="AH131" s="44">
        <v>39603114</v>
      </c>
      <c r="AI131" s="44">
        <v>562414779.66999996</v>
      </c>
      <c r="AJ131" s="44">
        <v>2403789494.2800002</v>
      </c>
      <c r="AK131" s="44">
        <v>2661995308.9699998</v>
      </c>
      <c r="AL131" s="44">
        <v>2206538874.8499999</v>
      </c>
      <c r="AM131" s="44">
        <f t="shared" si="91"/>
        <v>7874341571.7700005</v>
      </c>
      <c r="AN131" s="44">
        <v>39603114</v>
      </c>
      <c r="AO131" s="44">
        <v>561785037.66999996</v>
      </c>
      <c r="AP131" s="44">
        <v>2404419236.2800002</v>
      </c>
      <c r="AQ131" s="44">
        <v>2659159308.9699998</v>
      </c>
      <c r="AR131" s="44">
        <v>2209374874.8499999</v>
      </c>
      <c r="AS131" s="44">
        <v>0</v>
      </c>
      <c r="AT131" s="44">
        <v>0</v>
      </c>
      <c r="AU131" s="44">
        <v>0</v>
      </c>
      <c r="AV131" s="44">
        <v>0</v>
      </c>
      <c r="AW131" s="44">
        <v>0</v>
      </c>
      <c r="AX131" s="44">
        <v>0</v>
      </c>
      <c r="AY131" s="44">
        <v>0</v>
      </c>
      <c r="AZ131" s="44">
        <f t="shared" si="92"/>
        <v>7874341571.7700005</v>
      </c>
      <c r="BA131" s="180"/>
    </row>
    <row r="132" spans="1:53" ht="21" customHeight="1" x14ac:dyDescent="0.2">
      <c r="A132" s="178" t="s">
        <v>305</v>
      </c>
      <c r="B132" s="137">
        <v>10</v>
      </c>
      <c r="C132" s="179" t="s">
        <v>300</v>
      </c>
      <c r="D132" s="44">
        <v>116661606983</v>
      </c>
      <c r="E132" s="44">
        <v>0</v>
      </c>
      <c r="F132" s="44">
        <v>0</v>
      </c>
      <c r="G132" s="44">
        <f t="shared" si="89"/>
        <v>116661606983</v>
      </c>
      <c r="H132" s="44">
        <v>100624500678.89</v>
      </c>
      <c r="I132" s="44">
        <v>6450435704.6300001</v>
      </c>
      <c r="J132" s="44">
        <v>4679069429.6899996</v>
      </c>
      <c r="K132" s="44">
        <v>628765788.94000006</v>
      </c>
      <c r="L132" s="77">
        <v>-777184702.78999996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81">
        <f t="shared" si="93"/>
        <v>111605586899.36002</v>
      </c>
      <c r="U132" s="44">
        <v>73112743662.300003</v>
      </c>
      <c r="V132" s="44">
        <v>2580959294</v>
      </c>
      <c r="W132" s="44">
        <v>2412954057.73</v>
      </c>
      <c r="X132" s="44">
        <v>4080384368.1199999</v>
      </c>
      <c r="Y132" s="77">
        <v>798677853.34000003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81">
        <f t="shared" si="90"/>
        <v>82985719235.48999</v>
      </c>
      <c r="AH132" s="44">
        <v>1388280216.98</v>
      </c>
      <c r="AI132" s="44">
        <v>7723309004.3400002</v>
      </c>
      <c r="AJ132" s="44">
        <v>8274860625.4200001</v>
      </c>
      <c r="AK132" s="44">
        <v>8664878647.4799995</v>
      </c>
      <c r="AL132" s="44">
        <v>8665537001.8600006</v>
      </c>
      <c r="AM132" s="44">
        <f t="shared" si="91"/>
        <v>34716865496.080002</v>
      </c>
      <c r="AN132" s="44">
        <v>1388280216.98</v>
      </c>
      <c r="AO132" s="44">
        <v>7723309004.3400002</v>
      </c>
      <c r="AP132" s="44">
        <v>8274860625.4200001</v>
      </c>
      <c r="AQ132" s="44">
        <v>8664278647.4799995</v>
      </c>
      <c r="AR132" s="44">
        <v>8666137001.8600006</v>
      </c>
      <c r="AS132" s="44">
        <v>0</v>
      </c>
      <c r="AT132" s="44">
        <v>0</v>
      </c>
      <c r="AU132" s="44">
        <v>0</v>
      </c>
      <c r="AV132" s="44">
        <v>0</v>
      </c>
      <c r="AW132" s="44">
        <v>0</v>
      </c>
      <c r="AX132" s="44">
        <v>0</v>
      </c>
      <c r="AY132" s="44">
        <v>0</v>
      </c>
      <c r="AZ132" s="44">
        <f t="shared" si="92"/>
        <v>34716865496.080002</v>
      </c>
      <c r="BA132" s="180"/>
    </row>
    <row r="133" spans="1:53" ht="21" customHeight="1" x14ac:dyDescent="0.2">
      <c r="A133" s="178" t="s">
        <v>306</v>
      </c>
      <c r="B133" s="137">
        <v>10</v>
      </c>
      <c r="C133" s="179" t="s">
        <v>300</v>
      </c>
      <c r="D133" s="44">
        <v>500000000</v>
      </c>
      <c r="E133" s="44">
        <v>0</v>
      </c>
      <c r="F133" s="44">
        <v>0</v>
      </c>
      <c r="G133" s="44">
        <f t="shared" si="89"/>
        <v>500000000</v>
      </c>
      <c r="H133" s="44">
        <v>133499997</v>
      </c>
      <c r="I133" s="44">
        <v>0</v>
      </c>
      <c r="J133" s="44">
        <v>97000000</v>
      </c>
      <c r="K133" s="44">
        <v>60330733</v>
      </c>
      <c r="L133" s="77">
        <v>21410000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81">
        <f t="shared" si="93"/>
        <v>312240730</v>
      </c>
      <c r="U133" s="44">
        <v>0</v>
      </c>
      <c r="V133" s="44">
        <v>128363000</v>
      </c>
      <c r="W133" s="44">
        <v>0</v>
      </c>
      <c r="X133" s="44">
        <v>89930733</v>
      </c>
      <c r="Y133" s="77">
        <v>62400000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81">
        <f t="shared" si="90"/>
        <v>280693733</v>
      </c>
      <c r="AH133" s="44">
        <v>0</v>
      </c>
      <c r="AI133" s="44">
        <v>0</v>
      </c>
      <c r="AJ133" s="44">
        <v>9673733</v>
      </c>
      <c r="AK133" s="44">
        <v>11162000</v>
      </c>
      <c r="AL133" s="44">
        <v>11828666.67</v>
      </c>
      <c r="AM133" s="44">
        <f t="shared" si="91"/>
        <v>32664399.670000002</v>
      </c>
      <c r="AN133" s="44">
        <v>0</v>
      </c>
      <c r="AO133" s="44">
        <v>0</v>
      </c>
      <c r="AP133" s="44">
        <v>9673733</v>
      </c>
      <c r="AQ133" s="44">
        <v>11162000</v>
      </c>
      <c r="AR133" s="44">
        <v>11828666.67</v>
      </c>
      <c r="AS133" s="44">
        <v>0</v>
      </c>
      <c r="AT133" s="44">
        <v>0</v>
      </c>
      <c r="AU133" s="44">
        <v>0</v>
      </c>
      <c r="AV133" s="44">
        <v>0</v>
      </c>
      <c r="AW133" s="44">
        <v>0</v>
      </c>
      <c r="AX133" s="44">
        <v>0</v>
      </c>
      <c r="AY133" s="44">
        <v>0</v>
      </c>
      <c r="AZ133" s="44">
        <f t="shared" si="92"/>
        <v>32664399.670000002</v>
      </c>
      <c r="BA133" s="180"/>
    </row>
    <row r="134" spans="1:53" s="182" customFormat="1" ht="21" customHeight="1" x14ac:dyDescent="0.2">
      <c r="A134" s="178" t="s">
        <v>307</v>
      </c>
      <c r="B134" s="137">
        <v>10</v>
      </c>
      <c r="C134" s="179" t="s">
        <v>308</v>
      </c>
      <c r="D134" s="44">
        <v>7485600000</v>
      </c>
      <c r="E134" s="44">
        <v>0</v>
      </c>
      <c r="F134" s="44">
        <v>0</v>
      </c>
      <c r="G134" s="44">
        <f t="shared" si="89"/>
        <v>7485600000</v>
      </c>
      <c r="H134" s="44">
        <v>4681359357.1599998</v>
      </c>
      <c r="I134" s="44">
        <v>1451403364.3299999</v>
      </c>
      <c r="J134" s="44">
        <v>554696000</v>
      </c>
      <c r="K134" s="44">
        <v>180416666.66999999</v>
      </c>
      <c r="L134" s="77">
        <v>132224768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81">
        <f t="shared" si="93"/>
        <v>7000100156.1599998</v>
      </c>
      <c r="U134" s="44">
        <v>3430824801.1599998</v>
      </c>
      <c r="V134" s="44">
        <v>2434948873.3299999</v>
      </c>
      <c r="W134" s="44">
        <v>303265917</v>
      </c>
      <c r="X134" s="44">
        <v>55623621.670000002</v>
      </c>
      <c r="Y134" s="77">
        <v>90505955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81">
        <f t="shared" si="90"/>
        <v>6315169168.1599998</v>
      </c>
      <c r="AH134" s="44">
        <v>0</v>
      </c>
      <c r="AI134" s="44">
        <v>172062363.16</v>
      </c>
      <c r="AJ134" s="44">
        <v>466951306.33999997</v>
      </c>
      <c r="AK134" s="44">
        <v>583029891.89999998</v>
      </c>
      <c r="AL134" s="44">
        <v>598104912.33000004</v>
      </c>
      <c r="AM134" s="44">
        <f t="shared" si="91"/>
        <v>1820148473.73</v>
      </c>
      <c r="AN134" s="44">
        <v>0</v>
      </c>
      <c r="AO134" s="44">
        <v>172062363.16</v>
      </c>
      <c r="AP134" s="44">
        <v>466951306.33999997</v>
      </c>
      <c r="AQ134" s="44">
        <v>583029891.89999998</v>
      </c>
      <c r="AR134" s="44">
        <v>598104912.33000004</v>
      </c>
      <c r="AS134" s="44">
        <v>0</v>
      </c>
      <c r="AT134" s="44">
        <v>0</v>
      </c>
      <c r="AU134" s="44">
        <v>0</v>
      </c>
      <c r="AV134" s="44">
        <v>0</v>
      </c>
      <c r="AW134" s="44">
        <v>0</v>
      </c>
      <c r="AX134" s="44">
        <v>0</v>
      </c>
      <c r="AY134" s="44">
        <v>0</v>
      </c>
      <c r="AZ134" s="44">
        <f t="shared" si="92"/>
        <v>1820148473.73</v>
      </c>
      <c r="BA134" s="181"/>
    </row>
    <row r="135" spans="1:53" s="182" customFormat="1" ht="21" customHeight="1" x14ac:dyDescent="0.2">
      <c r="A135" s="178" t="s">
        <v>309</v>
      </c>
      <c r="B135" s="137">
        <v>10</v>
      </c>
      <c r="C135" s="179" t="s">
        <v>308</v>
      </c>
      <c r="D135" s="44">
        <v>18000000000</v>
      </c>
      <c r="E135" s="44">
        <v>0</v>
      </c>
      <c r="F135" s="44">
        <v>0</v>
      </c>
      <c r="G135" s="44">
        <f t="shared" si="89"/>
        <v>18000000000</v>
      </c>
      <c r="H135" s="44">
        <v>15913539360.66</v>
      </c>
      <c r="I135" s="44">
        <v>2040334919</v>
      </c>
      <c r="J135" s="44">
        <v>-48667500</v>
      </c>
      <c r="K135" s="44">
        <v>-650277878.00999999</v>
      </c>
      <c r="L135" s="77">
        <v>-30542435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81">
        <f t="shared" si="93"/>
        <v>17224386466.650002</v>
      </c>
      <c r="U135" s="44">
        <v>3597101363</v>
      </c>
      <c r="V135" s="44">
        <v>4192919364</v>
      </c>
      <c r="W135" s="44">
        <v>4706980535</v>
      </c>
      <c r="X135" s="44">
        <v>701695734</v>
      </c>
      <c r="Y135" s="77">
        <v>2021035080</v>
      </c>
      <c r="Z135" s="78">
        <v>0</v>
      </c>
      <c r="AA135" s="78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81">
        <f t="shared" si="90"/>
        <v>15219732076</v>
      </c>
      <c r="AH135" s="44">
        <v>0</v>
      </c>
      <c r="AI135" s="44">
        <v>332143424.67000002</v>
      </c>
      <c r="AJ135" s="44">
        <v>698046642.24000001</v>
      </c>
      <c r="AK135" s="44">
        <v>966681081.13999999</v>
      </c>
      <c r="AL135" s="44">
        <v>845823390.28999996</v>
      </c>
      <c r="AM135" s="44">
        <f t="shared" si="91"/>
        <v>2842694538.3400002</v>
      </c>
      <c r="AN135" s="44">
        <v>0</v>
      </c>
      <c r="AO135" s="44">
        <v>332143424.67000002</v>
      </c>
      <c r="AP135" s="44">
        <v>698046642.24000001</v>
      </c>
      <c r="AQ135" s="44">
        <v>966681081.13999999</v>
      </c>
      <c r="AR135" s="44">
        <v>845823390.28999996</v>
      </c>
      <c r="AS135" s="44">
        <v>0</v>
      </c>
      <c r="AT135" s="44">
        <v>0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f t="shared" si="92"/>
        <v>2842694538.3400002</v>
      </c>
      <c r="BA135" s="181"/>
    </row>
    <row r="136" spans="1:53" s="182" customFormat="1" ht="21" customHeight="1" x14ac:dyDescent="0.2">
      <c r="A136" s="178" t="s">
        <v>310</v>
      </c>
      <c r="B136" s="137">
        <v>10</v>
      </c>
      <c r="C136" s="179" t="s">
        <v>308</v>
      </c>
      <c r="D136" s="44">
        <v>800000000</v>
      </c>
      <c r="E136" s="44">
        <v>0</v>
      </c>
      <c r="F136" s="44">
        <v>0</v>
      </c>
      <c r="G136" s="44">
        <f t="shared" si="89"/>
        <v>800000000</v>
      </c>
      <c r="H136" s="44">
        <v>93000000</v>
      </c>
      <c r="I136" s="44">
        <v>0</v>
      </c>
      <c r="J136" s="44">
        <v>58000000</v>
      </c>
      <c r="K136" s="44">
        <v>299000000</v>
      </c>
      <c r="L136" s="77">
        <v>143200000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81">
        <f t="shared" si="93"/>
        <v>593200000</v>
      </c>
      <c r="U136" s="44">
        <v>93000000</v>
      </c>
      <c r="V136" s="44">
        <v>0</v>
      </c>
      <c r="W136" s="44">
        <v>38000000</v>
      </c>
      <c r="X136" s="44">
        <v>228744780</v>
      </c>
      <c r="Y136" s="77">
        <v>107796666.59999999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81">
        <f t="shared" si="90"/>
        <v>467541446.60000002</v>
      </c>
      <c r="AH136" s="44">
        <v>0</v>
      </c>
      <c r="AI136" s="44">
        <v>0</v>
      </c>
      <c r="AJ136" s="44">
        <v>0</v>
      </c>
      <c r="AK136" s="44">
        <v>14094780</v>
      </c>
      <c r="AL136" s="44">
        <v>18713333</v>
      </c>
      <c r="AM136" s="44">
        <f t="shared" si="91"/>
        <v>32808113</v>
      </c>
      <c r="AN136" s="44">
        <v>0</v>
      </c>
      <c r="AO136" s="44">
        <v>0</v>
      </c>
      <c r="AP136" s="44">
        <v>0</v>
      </c>
      <c r="AQ136" s="44">
        <v>14094780</v>
      </c>
      <c r="AR136" s="44">
        <v>18713333</v>
      </c>
      <c r="AS136" s="44">
        <v>0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44">
        <v>0</v>
      </c>
      <c r="AZ136" s="44">
        <f>SUM(AN136:AY136)</f>
        <v>32808113</v>
      </c>
      <c r="BA136" s="181"/>
    </row>
    <row r="137" spans="1:53" ht="21" customHeight="1" x14ac:dyDescent="0.2">
      <c r="A137" s="183" t="s">
        <v>311</v>
      </c>
      <c r="B137" s="184">
        <v>10</v>
      </c>
      <c r="C137" s="185" t="s">
        <v>308</v>
      </c>
      <c r="D137" s="86">
        <v>500000000</v>
      </c>
      <c r="E137" s="44">
        <v>0</v>
      </c>
      <c r="F137" s="44">
        <v>0</v>
      </c>
      <c r="G137" s="86">
        <f t="shared" si="89"/>
        <v>500000000</v>
      </c>
      <c r="H137" s="86">
        <v>28500000</v>
      </c>
      <c r="I137" s="86">
        <v>50500000</v>
      </c>
      <c r="J137" s="86">
        <v>372500000</v>
      </c>
      <c r="K137" s="86">
        <v>20000000</v>
      </c>
      <c r="L137" s="87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1">
        <f t="shared" si="93"/>
        <v>471500000</v>
      </c>
      <c r="U137" s="86">
        <v>28500000</v>
      </c>
      <c r="V137" s="86">
        <v>0</v>
      </c>
      <c r="W137" s="86">
        <v>50500000</v>
      </c>
      <c r="X137" s="86">
        <v>0</v>
      </c>
      <c r="Y137" s="87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89">
        <v>0</v>
      </c>
      <c r="AG137" s="93">
        <f t="shared" si="90"/>
        <v>79000000</v>
      </c>
      <c r="AH137" s="86">
        <v>0</v>
      </c>
      <c r="AI137" s="86">
        <v>1520000</v>
      </c>
      <c r="AJ137" s="86">
        <v>5700000</v>
      </c>
      <c r="AK137" s="86">
        <v>9033333</v>
      </c>
      <c r="AL137" s="86">
        <v>10700000</v>
      </c>
      <c r="AM137" s="86">
        <f t="shared" si="91"/>
        <v>26953333</v>
      </c>
      <c r="AN137" s="86">
        <v>0</v>
      </c>
      <c r="AO137" s="86">
        <v>1520000</v>
      </c>
      <c r="AP137" s="86">
        <v>5700000</v>
      </c>
      <c r="AQ137" s="86">
        <v>9033333</v>
      </c>
      <c r="AR137" s="44">
        <v>10700000</v>
      </c>
      <c r="AS137" s="86">
        <v>0</v>
      </c>
      <c r="AT137" s="86">
        <v>0</v>
      </c>
      <c r="AU137" s="86">
        <v>0</v>
      </c>
      <c r="AV137" s="86">
        <v>0</v>
      </c>
      <c r="AW137" s="86">
        <v>0</v>
      </c>
      <c r="AX137" s="86">
        <v>0</v>
      </c>
      <c r="AY137" s="86">
        <v>0</v>
      </c>
      <c r="AZ137" s="86">
        <f t="shared" si="92"/>
        <v>26953333</v>
      </c>
      <c r="BA137" s="25"/>
    </row>
    <row r="138" spans="1:53" s="7" customFormat="1" ht="20.25" customHeight="1" x14ac:dyDescent="0.2">
      <c r="A138" s="310" t="s">
        <v>312</v>
      </c>
      <c r="B138" s="310"/>
      <c r="C138" s="310"/>
      <c r="D138" s="187">
        <f t="shared" ref="D138:AZ138" si="94">+D126+D7</f>
        <v>348316432103</v>
      </c>
      <c r="E138" s="187">
        <f t="shared" si="94"/>
        <v>552549541</v>
      </c>
      <c r="F138" s="187">
        <f t="shared" si="94"/>
        <v>552549541</v>
      </c>
      <c r="G138" s="187">
        <f t="shared" si="94"/>
        <v>348316432103</v>
      </c>
      <c r="H138" s="187">
        <f t="shared" si="94"/>
        <v>293882808556.54004</v>
      </c>
      <c r="I138" s="187">
        <f t="shared" si="94"/>
        <v>27184359658.119995</v>
      </c>
      <c r="J138" s="187">
        <f t="shared" si="94"/>
        <v>9846429763.9699993</v>
      </c>
      <c r="K138" s="187">
        <f t="shared" si="94"/>
        <v>3886228172.4700003</v>
      </c>
      <c r="L138" s="187">
        <f t="shared" si="94"/>
        <v>-246879968.62999997</v>
      </c>
      <c r="M138" s="187">
        <f t="shared" si="94"/>
        <v>0</v>
      </c>
      <c r="N138" s="187">
        <f t="shared" si="94"/>
        <v>0</v>
      </c>
      <c r="O138" s="187">
        <f t="shared" si="94"/>
        <v>0</v>
      </c>
      <c r="P138" s="187">
        <f t="shared" si="94"/>
        <v>0</v>
      </c>
      <c r="Q138" s="187">
        <f t="shared" si="94"/>
        <v>0</v>
      </c>
      <c r="R138" s="187">
        <f t="shared" si="94"/>
        <v>0</v>
      </c>
      <c r="S138" s="187">
        <f t="shared" si="94"/>
        <v>0</v>
      </c>
      <c r="T138" s="187">
        <f>+T126+T7</f>
        <v>334552946182.47003</v>
      </c>
      <c r="U138" s="187">
        <f t="shared" si="94"/>
        <v>110196938439.87001</v>
      </c>
      <c r="V138" s="187">
        <f t="shared" si="94"/>
        <v>37436714380.389999</v>
      </c>
      <c r="W138" s="187">
        <f t="shared" si="94"/>
        <v>24399393125.110001</v>
      </c>
      <c r="X138" s="187">
        <f t="shared" si="94"/>
        <v>16112884319.110001</v>
      </c>
      <c r="Y138" s="187">
        <f t="shared" si="94"/>
        <v>14723114087.869999</v>
      </c>
      <c r="Z138" s="187">
        <f t="shared" si="94"/>
        <v>0</v>
      </c>
      <c r="AA138" s="187">
        <f t="shared" si="94"/>
        <v>0</v>
      </c>
      <c r="AB138" s="187">
        <f t="shared" si="94"/>
        <v>0</v>
      </c>
      <c r="AC138" s="187">
        <f t="shared" si="94"/>
        <v>0</v>
      </c>
      <c r="AD138" s="187">
        <f t="shared" si="94"/>
        <v>0</v>
      </c>
      <c r="AE138" s="187">
        <f t="shared" si="94"/>
        <v>0</v>
      </c>
      <c r="AF138" s="187">
        <f t="shared" si="94"/>
        <v>0</v>
      </c>
      <c r="AG138" s="187">
        <f t="shared" si="94"/>
        <v>202869044352.35001</v>
      </c>
      <c r="AH138" s="187">
        <f t="shared" si="94"/>
        <v>9227898667.8199997</v>
      </c>
      <c r="AI138" s="187">
        <f t="shared" si="94"/>
        <v>18410267649.41</v>
      </c>
      <c r="AJ138" s="187">
        <f t="shared" si="94"/>
        <v>25263243550.199997</v>
      </c>
      <c r="AK138" s="187">
        <f t="shared" si="94"/>
        <v>24398159922.939999</v>
      </c>
      <c r="AL138" s="187">
        <f t="shared" si="94"/>
        <v>24976061484.02</v>
      </c>
      <c r="AM138" s="187">
        <f t="shared" si="94"/>
        <v>102275631274.39001</v>
      </c>
      <c r="AN138" s="187">
        <f t="shared" si="94"/>
        <v>9227815288.8199997</v>
      </c>
      <c r="AO138" s="187">
        <f t="shared" si="94"/>
        <v>18406759186.41</v>
      </c>
      <c r="AP138" s="187">
        <f t="shared" si="94"/>
        <v>25266835392.199997</v>
      </c>
      <c r="AQ138" s="187">
        <f t="shared" si="94"/>
        <v>24394723922.939999</v>
      </c>
      <c r="AR138" s="187">
        <f>+AR126+AR7</f>
        <v>24805981340.02</v>
      </c>
      <c r="AS138" s="187">
        <f t="shared" si="94"/>
        <v>0</v>
      </c>
      <c r="AT138" s="187">
        <f t="shared" si="94"/>
        <v>0</v>
      </c>
      <c r="AU138" s="187">
        <f t="shared" si="94"/>
        <v>0</v>
      </c>
      <c r="AV138" s="187">
        <f t="shared" si="94"/>
        <v>0</v>
      </c>
      <c r="AW138" s="187">
        <f t="shared" si="94"/>
        <v>0</v>
      </c>
      <c r="AX138" s="187">
        <f t="shared" si="94"/>
        <v>0</v>
      </c>
      <c r="AY138" s="187">
        <f t="shared" si="94"/>
        <v>0</v>
      </c>
      <c r="AZ138" s="187">
        <f t="shared" si="94"/>
        <v>102102115130.39001</v>
      </c>
      <c r="BA138" s="25"/>
    </row>
    <row r="139" spans="1:53" x14ac:dyDescent="0.2">
      <c r="D139" s="189"/>
      <c r="E139" s="189"/>
      <c r="F139" s="189"/>
      <c r="G139" s="189"/>
      <c r="Y139" s="189"/>
    </row>
    <row r="140" spans="1:53" x14ac:dyDescent="0.2"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</row>
    <row r="141" spans="1:53" ht="13.5" customHeight="1" x14ac:dyDescent="0.2">
      <c r="R141" s="189"/>
    </row>
    <row r="142" spans="1:53" ht="13.5" customHeight="1" x14ac:dyDescent="0.2"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Z142" s="190"/>
    </row>
    <row r="143" spans="1:53" s="189" customFormat="1" ht="13.5" customHeight="1" x14ac:dyDescent="0.2">
      <c r="A143" s="284"/>
      <c r="B143" s="285"/>
      <c r="T143" s="286"/>
      <c r="BA143" s="287"/>
    </row>
    <row r="144" spans="1:53" ht="13.5" customHeight="1" x14ac:dyDescent="0.2"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2"/>
      <c r="AV144" s="191"/>
      <c r="AW144" s="191"/>
      <c r="AX144" s="191"/>
      <c r="AY144" s="191"/>
      <c r="AZ144" s="191"/>
    </row>
    <row r="145" spans="3:60" ht="13.5" customHeight="1" x14ac:dyDescent="0.25">
      <c r="AB145" s="193"/>
      <c r="BA145" s="194"/>
      <c r="BB145" s="194"/>
      <c r="BC145" s="194"/>
      <c r="BD145" s="194"/>
      <c r="BE145" s="194"/>
      <c r="BF145" s="194"/>
      <c r="BG145" s="194"/>
      <c r="BH145" s="194"/>
    </row>
    <row r="146" spans="3:60" ht="13.5" customHeight="1" x14ac:dyDescent="0.25">
      <c r="AB146" s="193"/>
      <c r="BA146" s="194"/>
      <c r="BB146" s="194"/>
      <c r="BC146" s="194"/>
      <c r="BD146" s="194"/>
      <c r="BE146" s="194"/>
      <c r="BF146" s="194"/>
      <c r="BG146" s="194"/>
      <c r="BH146" s="194"/>
    </row>
    <row r="147" spans="3:60" ht="13.5" customHeight="1" x14ac:dyDescent="0.25">
      <c r="AB147" s="193"/>
      <c r="BC147" s="194"/>
    </row>
    <row r="148" spans="3:60" ht="13.5" customHeight="1" x14ac:dyDescent="0.2">
      <c r="AB148" s="193"/>
    </row>
    <row r="149" spans="3:60" ht="13.5" customHeight="1" x14ac:dyDescent="0.2">
      <c r="AB149" s="193"/>
    </row>
    <row r="150" spans="3:60" ht="13.5" customHeight="1" x14ac:dyDescent="0.2"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95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</row>
    <row r="151" spans="3:60" ht="13.5" customHeight="1" x14ac:dyDescent="0.2"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95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</row>
    <row r="152" spans="3:60" ht="13.5" customHeight="1" x14ac:dyDescent="0.2">
      <c r="AB152" s="193"/>
    </row>
    <row r="153" spans="3:60" ht="13.5" customHeight="1" x14ac:dyDescent="0.2">
      <c r="AB153" s="193"/>
    </row>
    <row r="154" spans="3:60" ht="13.5" customHeight="1" x14ac:dyDescent="0.2">
      <c r="C154" s="196"/>
      <c r="AB154" s="193"/>
      <c r="BA154" s="5"/>
    </row>
    <row r="155" spans="3:60" ht="13.5" customHeight="1" x14ac:dyDescent="0.2">
      <c r="C155" s="196"/>
      <c r="AB155" s="193"/>
      <c r="BA155" s="5"/>
    </row>
    <row r="156" spans="3:60" ht="13.5" customHeight="1" x14ac:dyDescent="0.2">
      <c r="C156" s="196"/>
      <c r="R156" s="197"/>
      <c r="BA156" s="5"/>
    </row>
    <row r="157" spans="3:60" ht="13.5" customHeight="1" x14ac:dyDescent="0.2">
      <c r="C157" s="196"/>
      <c r="R157" s="197"/>
      <c r="BA157" s="5"/>
    </row>
    <row r="158" spans="3:60" x14ac:dyDescent="0.2">
      <c r="C158" s="196"/>
      <c r="D158" s="197"/>
      <c r="BA158" s="5"/>
    </row>
    <row r="159" spans="3:60" x14ac:dyDescent="0.2">
      <c r="C159" s="196"/>
      <c r="BA159" s="5"/>
    </row>
    <row r="161" spans="3:3" x14ac:dyDescent="0.2">
      <c r="C161" s="196"/>
    </row>
    <row r="163" spans="3:3" x14ac:dyDescent="0.2">
      <c r="C163" s="196"/>
    </row>
    <row r="166" spans="3:3" x14ac:dyDescent="0.2">
      <c r="C166" s="196"/>
    </row>
    <row r="169" spans="3:3" x14ac:dyDescent="0.2">
      <c r="C169" s="196"/>
    </row>
  </sheetData>
  <autoFilter ref="A6:BH140" xr:uid="{ADDE986D-845C-4202-9F0F-9413A92BFDA3}"/>
  <mergeCells count="11">
    <mergeCell ref="AY4:AZ4"/>
    <mergeCell ref="D5:G5"/>
    <mergeCell ref="Y5:AE5"/>
    <mergeCell ref="AY5:AZ5"/>
    <mergeCell ref="A138:C138"/>
    <mergeCell ref="D1:AX1"/>
    <mergeCell ref="AY1:AZ1"/>
    <mergeCell ref="D2:AX2"/>
    <mergeCell ref="AY2:AZ2"/>
    <mergeCell ref="D3:AX3"/>
    <mergeCell ref="AY3:AZ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G122:G126 T122:T126 AG122:AG126 AG105:AG107 AZ107 G85:AZ85 G56:AZ58 T107 G75 T75 AG75 T65 AG65 AZ65 AZ75" formula="1"/>
    <ignoredError sqref="E32:F33 D33 D92:AF92 AH92:AY92" formulaRange="1"/>
    <ignoredError sqref="B34:B41 B23:B31 B12:B21 B59:B64 B66:B70 B82:B83 B86:B91 B103:B104 B46:B51 B57 B55:B56" numberStoredAsText="1"/>
    <ignoredError sqref="AG92 AZ9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0178-5BAA-4BA7-9FA7-2AD3010B71CC}">
  <sheetPr>
    <tabColor theme="0" tint="-0.249977111117893"/>
  </sheetPr>
  <dimension ref="A1:AG23"/>
  <sheetViews>
    <sheetView showGridLines="0" showZeros="0" zoomScale="98" zoomScaleNormal="98" workbookViewId="0">
      <pane xSplit="3" ySplit="6" topLeftCell="D7" activePane="bottomRight" state="frozen"/>
      <selection activeCell="A70" sqref="A70"/>
      <selection pane="topRight" activeCell="A70" sqref="A70"/>
      <selection pane="bottomLeft" activeCell="A70" sqref="A70"/>
      <selection pane="bottomRight" activeCell="Q11" sqref="Q11:Q15"/>
    </sheetView>
  </sheetViews>
  <sheetFormatPr baseColWidth="10" defaultRowHeight="11.25" x14ac:dyDescent="0.2"/>
  <cols>
    <col min="1" max="1" width="19" style="201" customWidth="1"/>
    <col min="2" max="2" width="4" style="201" bestFit="1" customWidth="1"/>
    <col min="3" max="3" width="55" style="201" bestFit="1" customWidth="1"/>
    <col min="4" max="4" width="12.42578125" style="209" customWidth="1"/>
    <col min="5" max="5" width="13.42578125" style="209" hidden="1" customWidth="1"/>
    <col min="6" max="6" width="13.42578125" style="201" hidden="1" customWidth="1"/>
    <col min="7" max="8" width="12.42578125" style="201" hidden="1" customWidth="1"/>
    <col min="9" max="9" width="12.42578125" style="201" customWidth="1"/>
    <col min="10" max="16" width="12.42578125" style="201" hidden="1" customWidth="1"/>
    <col min="17" max="17" width="13.7109375" style="201" customWidth="1"/>
    <col min="18" max="18" width="15.28515625" style="201" customWidth="1"/>
    <col min="19" max="16384" width="11.42578125" style="201"/>
  </cols>
  <sheetData>
    <row r="1" spans="1:33" ht="21" customHeight="1" x14ac:dyDescent="0.25">
      <c r="A1" s="198"/>
      <c r="B1" s="199"/>
      <c r="C1" s="200"/>
      <c r="D1" s="318" t="s">
        <v>313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20"/>
      <c r="P1" s="321" t="s">
        <v>1</v>
      </c>
      <c r="Q1" s="322"/>
    </row>
    <row r="2" spans="1:33" ht="21" customHeight="1" x14ac:dyDescent="0.2">
      <c r="A2" s="202"/>
      <c r="B2" s="203"/>
      <c r="C2" s="204"/>
      <c r="D2" s="323" t="s">
        <v>2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  <c r="P2" s="326" t="s">
        <v>3</v>
      </c>
      <c r="Q2" s="327"/>
    </row>
    <row r="3" spans="1:33" ht="21" customHeight="1" thickBot="1" x14ac:dyDescent="0.25">
      <c r="A3" s="205"/>
      <c r="B3" s="206"/>
      <c r="C3" s="207"/>
      <c r="D3" s="323" t="s">
        <v>314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5"/>
      <c r="P3" s="328"/>
      <c r="Q3" s="329"/>
    </row>
    <row r="4" spans="1:33" ht="12.75" x14ac:dyDescent="0.2">
      <c r="A4" s="208" t="s">
        <v>5</v>
      </c>
      <c r="E4" s="210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311" t="s">
        <v>315</v>
      </c>
      <c r="Q4" s="312"/>
    </row>
    <row r="5" spans="1:33" ht="13.5" thickBot="1" x14ac:dyDescent="0.25">
      <c r="A5" s="208" t="s">
        <v>316</v>
      </c>
      <c r="E5" s="212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313"/>
      <c r="Q5" s="314"/>
    </row>
    <row r="6" spans="1:33" ht="22.5" x14ac:dyDescent="0.2">
      <c r="A6" s="21" t="s">
        <v>9</v>
      </c>
      <c r="B6" s="21" t="s">
        <v>10</v>
      </c>
      <c r="C6" s="21" t="s">
        <v>11</v>
      </c>
      <c r="D6" s="21" t="s">
        <v>317</v>
      </c>
      <c r="E6" s="213" t="s">
        <v>48</v>
      </c>
      <c r="F6" s="213" t="s">
        <v>49</v>
      </c>
      <c r="G6" s="213" t="s">
        <v>50</v>
      </c>
      <c r="H6" s="213" t="s">
        <v>51</v>
      </c>
      <c r="I6" s="213" t="s">
        <v>52</v>
      </c>
      <c r="J6" s="213" t="s">
        <v>53</v>
      </c>
      <c r="K6" s="213" t="s">
        <v>54</v>
      </c>
      <c r="L6" s="213" t="s">
        <v>55</v>
      </c>
      <c r="M6" s="213" t="s">
        <v>56</v>
      </c>
      <c r="N6" s="213" t="s">
        <v>57</v>
      </c>
      <c r="O6" s="213" t="s">
        <v>58</v>
      </c>
      <c r="P6" s="213" t="s">
        <v>59</v>
      </c>
      <c r="Q6" s="213" t="s">
        <v>60</v>
      </c>
    </row>
    <row r="7" spans="1:33" s="214" customFormat="1" ht="12.75" x14ac:dyDescent="0.2">
      <c r="A7" s="23" t="s">
        <v>61</v>
      </c>
      <c r="B7" s="23"/>
      <c r="C7" s="23" t="s">
        <v>62</v>
      </c>
      <c r="D7" s="23">
        <f>+D8</f>
        <v>154682951</v>
      </c>
      <c r="E7" s="23">
        <f>+E8</f>
        <v>154682951</v>
      </c>
      <c r="F7" s="23">
        <f t="shared" ref="F7:Q7" si="0">+F8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154682951</v>
      </c>
    </row>
    <row r="8" spans="1:33" s="214" customFormat="1" ht="12.75" x14ac:dyDescent="0.2">
      <c r="A8" s="27" t="s">
        <v>243</v>
      </c>
      <c r="B8" s="27"/>
      <c r="C8" s="27" t="s">
        <v>244</v>
      </c>
      <c r="D8" s="27">
        <f t="shared" ref="D8:Q8" si="1">+D10</f>
        <v>154682951</v>
      </c>
      <c r="E8" s="27">
        <f t="shared" si="1"/>
        <v>154682951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154682951</v>
      </c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s="211" customFormat="1" ht="23.25" customHeight="1" x14ac:dyDescent="0.2">
      <c r="A9" s="149" t="s">
        <v>271</v>
      </c>
      <c r="B9" s="32"/>
      <c r="C9" s="119" t="s">
        <v>272</v>
      </c>
      <c r="D9" s="120">
        <f>+D10</f>
        <v>154682951</v>
      </c>
      <c r="E9" s="120">
        <f>+E10</f>
        <v>154682951</v>
      </c>
      <c r="F9" s="120">
        <f t="shared" ref="F9:P9" si="2">+F10</f>
        <v>0</v>
      </c>
      <c r="G9" s="120">
        <f t="shared" si="2"/>
        <v>0</v>
      </c>
      <c r="H9" s="120">
        <f t="shared" si="2"/>
        <v>0</v>
      </c>
      <c r="I9" s="120">
        <f t="shared" si="2"/>
        <v>0</v>
      </c>
      <c r="J9" s="120">
        <f t="shared" si="2"/>
        <v>0</v>
      </c>
      <c r="K9" s="215">
        <v>0</v>
      </c>
      <c r="L9" s="120">
        <f t="shared" si="2"/>
        <v>0</v>
      </c>
      <c r="M9" s="120">
        <f t="shared" si="2"/>
        <v>0</v>
      </c>
      <c r="N9" s="120">
        <f t="shared" si="2"/>
        <v>0</v>
      </c>
      <c r="O9" s="120">
        <f t="shared" si="2"/>
        <v>0</v>
      </c>
      <c r="P9" s="120">
        <f t="shared" si="2"/>
        <v>0</v>
      </c>
      <c r="Q9" s="120">
        <f>+Q10</f>
        <v>154682951</v>
      </c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 spans="1:33" ht="23.25" customHeight="1" x14ac:dyDescent="0.2">
      <c r="A10" s="216" t="s">
        <v>273</v>
      </c>
      <c r="B10" s="217"/>
      <c r="C10" s="216" t="s">
        <v>274</v>
      </c>
      <c r="D10" s="218">
        <f>D11</f>
        <v>154682951</v>
      </c>
      <c r="E10" s="218">
        <f>E11</f>
        <v>154682951</v>
      </c>
      <c r="F10" s="218">
        <f t="shared" ref="F10:P10" si="3">F11</f>
        <v>0</v>
      </c>
      <c r="G10" s="218">
        <f t="shared" si="3"/>
        <v>0</v>
      </c>
      <c r="H10" s="218">
        <f t="shared" si="3"/>
        <v>0</v>
      </c>
      <c r="I10" s="218">
        <f t="shared" si="3"/>
        <v>0</v>
      </c>
      <c r="J10" s="218">
        <f t="shared" si="3"/>
        <v>0</v>
      </c>
      <c r="K10" s="218">
        <f t="shared" si="3"/>
        <v>0</v>
      </c>
      <c r="L10" s="218">
        <f t="shared" si="3"/>
        <v>0</v>
      </c>
      <c r="M10" s="218">
        <f t="shared" si="3"/>
        <v>0</v>
      </c>
      <c r="N10" s="218">
        <f t="shared" si="3"/>
        <v>0</v>
      </c>
      <c r="O10" s="218">
        <f t="shared" si="3"/>
        <v>0</v>
      </c>
      <c r="P10" s="218">
        <f t="shared" si="3"/>
        <v>0</v>
      </c>
      <c r="Q10" s="218">
        <f>Q11</f>
        <v>154682951</v>
      </c>
    </row>
    <row r="11" spans="1:33" ht="22.5" customHeight="1" x14ac:dyDescent="0.2">
      <c r="A11" s="219" t="s">
        <v>275</v>
      </c>
      <c r="B11" s="220" t="s">
        <v>72</v>
      </c>
      <c r="C11" s="221" t="s">
        <v>276</v>
      </c>
      <c r="D11" s="222">
        <v>154682951</v>
      </c>
      <c r="E11" s="223">
        <v>154682951</v>
      </c>
      <c r="F11" s="223">
        <v>0</v>
      </c>
      <c r="G11" s="223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0</v>
      </c>
      <c r="M11" s="223">
        <v>0</v>
      </c>
      <c r="N11" s="223">
        <v>0</v>
      </c>
      <c r="O11" s="223">
        <v>0</v>
      </c>
      <c r="P11" s="223">
        <v>0</v>
      </c>
      <c r="Q11" s="223">
        <f>SUM(E11:P11)</f>
        <v>154682951</v>
      </c>
    </row>
    <row r="12" spans="1:33" ht="12.75" x14ac:dyDescent="0.2">
      <c r="A12" s="224" t="s">
        <v>297</v>
      </c>
      <c r="B12" s="186"/>
      <c r="C12" s="187" t="s">
        <v>298</v>
      </c>
      <c r="D12" s="187">
        <f>SUM(D13:D15)</f>
        <v>80802117.480000004</v>
      </c>
      <c r="E12" s="187">
        <f>SUM(E13:E15)</f>
        <v>69553717.480000004</v>
      </c>
      <c r="F12" s="187">
        <f>SUM(F13:F15)</f>
        <v>11248400</v>
      </c>
      <c r="G12" s="187">
        <f t="shared" ref="G12:Q12" si="4">SUM(G13:G15)</f>
        <v>0</v>
      </c>
      <c r="H12" s="187">
        <f t="shared" si="4"/>
        <v>0</v>
      </c>
      <c r="I12" s="187">
        <f t="shared" si="4"/>
        <v>0</v>
      </c>
      <c r="J12" s="187">
        <f t="shared" si="4"/>
        <v>0</v>
      </c>
      <c r="K12" s="187">
        <f t="shared" si="4"/>
        <v>0</v>
      </c>
      <c r="L12" s="187">
        <f t="shared" si="4"/>
        <v>0</v>
      </c>
      <c r="M12" s="187">
        <f t="shared" si="4"/>
        <v>0</v>
      </c>
      <c r="N12" s="187">
        <f t="shared" si="4"/>
        <v>0</v>
      </c>
      <c r="O12" s="187">
        <f t="shared" si="4"/>
        <v>0</v>
      </c>
      <c r="P12" s="187">
        <f t="shared" si="4"/>
        <v>0</v>
      </c>
      <c r="Q12" s="187">
        <f t="shared" si="4"/>
        <v>80802117.480000004</v>
      </c>
    </row>
    <row r="13" spans="1:33" ht="34.5" customHeight="1" x14ac:dyDescent="0.2">
      <c r="A13" s="222" t="s">
        <v>304</v>
      </c>
      <c r="B13" s="220" t="s">
        <v>72</v>
      </c>
      <c r="C13" s="225" t="s">
        <v>300</v>
      </c>
      <c r="D13" s="226">
        <v>68735131</v>
      </c>
      <c r="E13" s="223">
        <v>57486731</v>
      </c>
      <c r="F13" s="223">
        <v>11248400</v>
      </c>
      <c r="G13" s="223">
        <v>0</v>
      </c>
      <c r="H13" s="223">
        <v>0</v>
      </c>
      <c r="I13" s="223"/>
      <c r="J13" s="223"/>
      <c r="K13" s="223"/>
      <c r="L13" s="223"/>
      <c r="M13" s="223"/>
      <c r="N13" s="223"/>
      <c r="O13" s="223"/>
      <c r="P13" s="223"/>
      <c r="Q13" s="223">
        <f>SUM(E13:P13)</f>
        <v>68735131</v>
      </c>
    </row>
    <row r="14" spans="1:33" ht="34.5" customHeight="1" x14ac:dyDescent="0.2">
      <c r="A14" s="222" t="s">
        <v>305</v>
      </c>
      <c r="B14" s="227" t="s">
        <v>72</v>
      </c>
      <c r="C14" s="228" t="s">
        <v>300</v>
      </c>
      <c r="D14" s="222">
        <v>9266986.4800000004</v>
      </c>
      <c r="E14" s="223">
        <v>9266986.4800000004</v>
      </c>
      <c r="F14" s="223">
        <v>0</v>
      </c>
      <c r="G14" s="223">
        <v>0</v>
      </c>
      <c r="H14" s="223">
        <v>0</v>
      </c>
      <c r="I14" s="223"/>
      <c r="J14" s="223"/>
      <c r="K14" s="223"/>
      <c r="L14" s="223"/>
      <c r="M14" s="223"/>
      <c r="N14" s="223"/>
      <c r="O14" s="223"/>
      <c r="P14" s="223"/>
      <c r="Q14" s="223">
        <f t="shared" ref="Q14:Q15" si="5">SUM(E14:P14)</f>
        <v>9266986.4800000004</v>
      </c>
    </row>
    <row r="15" spans="1:33" ht="34.5" customHeight="1" x14ac:dyDescent="0.2">
      <c r="A15" s="222" t="s">
        <v>307</v>
      </c>
      <c r="B15" s="229" t="s">
        <v>72</v>
      </c>
      <c r="C15" s="230" t="s">
        <v>308</v>
      </c>
      <c r="D15" s="231">
        <v>2800000</v>
      </c>
      <c r="E15" s="223">
        <v>2800000</v>
      </c>
      <c r="F15" s="223">
        <v>0</v>
      </c>
      <c r="G15" s="223">
        <v>0</v>
      </c>
      <c r="H15" s="223">
        <v>0</v>
      </c>
      <c r="I15" s="223"/>
      <c r="J15" s="223"/>
      <c r="K15" s="223"/>
      <c r="L15" s="223"/>
      <c r="M15" s="223"/>
      <c r="N15" s="223"/>
      <c r="O15" s="223"/>
      <c r="P15" s="223"/>
      <c r="Q15" s="223">
        <f t="shared" si="5"/>
        <v>2800000</v>
      </c>
    </row>
    <row r="16" spans="1:33" s="211" customFormat="1" ht="17.25" customHeight="1" x14ac:dyDescent="0.2">
      <c r="A16" s="315" t="s">
        <v>318</v>
      </c>
      <c r="B16" s="316"/>
      <c r="C16" s="317"/>
      <c r="D16" s="232">
        <f t="shared" ref="D16:Q16" si="6">+D7+D12</f>
        <v>235485068.48000002</v>
      </c>
      <c r="E16" s="232">
        <f t="shared" si="6"/>
        <v>224236668.48000002</v>
      </c>
      <c r="F16" s="232">
        <f t="shared" si="6"/>
        <v>11248400</v>
      </c>
      <c r="G16" s="232">
        <f t="shared" si="6"/>
        <v>0</v>
      </c>
      <c r="H16" s="232">
        <f t="shared" si="6"/>
        <v>0</v>
      </c>
      <c r="I16" s="232">
        <f t="shared" si="6"/>
        <v>0</v>
      </c>
      <c r="J16" s="232">
        <f t="shared" si="6"/>
        <v>0</v>
      </c>
      <c r="K16" s="232">
        <f t="shared" si="6"/>
        <v>0</v>
      </c>
      <c r="L16" s="232">
        <f t="shared" si="6"/>
        <v>0</v>
      </c>
      <c r="M16" s="232">
        <f t="shared" si="6"/>
        <v>0</v>
      </c>
      <c r="N16" s="232">
        <f t="shared" si="6"/>
        <v>0</v>
      </c>
      <c r="O16" s="232">
        <f t="shared" si="6"/>
        <v>0</v>
      </c>
      <c r="P16" s="232">
        <f t="shared" si="6"/>
        <v>0</v>
      </c>
      <c r="Q16" s="232">
        <f t="shared" si="6"/>
        <v>235485068.48000002</v>
      </c>
    </row>
    <row r="17" spans="4:19" s="182" customFormat="1" x14ac:dyDescent="0.2">
      <c r="D17" s="243"/>
      <c r="E17" s="243"/>
      <c r="S17" s="5"/>
    </row>
    <row r="18" spans="4:19" s="182" customFormat="1" x14ac:dyDescent="0.2">
      <c r="D18" s="243"/>
      <c r="E18" s="288"/>
      <c r="F18" s="288"/>
      <c r="Q18" s="288"/>
    </row>
    <row r="19" spans="4:19" s="182" customFormat="1" x14ac:dyDescent="0.2">
      <c r="D19" s="243"/>
      <c r="E19" s="243"/>
      <c r="Q19" s="288"/>
    </row>
    <row r="20" spans="4:19" s="182" customFormat="1" x14ac:dyDescent="0.2">
      <c r="D20" s="243"/>
      <c r="E20" s="243"/>
      <c r="F20" s="282"/>
      <c r="Q20" s="288"/>
    </row>
    <row r="21" spans="4:19" s="182" customFormat="1" x14ac:dyDescent="0.2">
      <c r="D21" s="243"/>
      <c r="E21" s="243"/>
    </row>
    <row r="23" spans="4:19" x14ac:dyDescent="0.2">
      <c r="E23" s="209">
        <v>0</v>
      </c>
      <c r="Q23" s="209">
        <f>D16-Q16</f>
        <v>0</v>
      </c>
    </row>
  </sheetData>
  <mergeCells count="9">
    <mergeCell ref="P4:Q4"/>
    <mergeCell ref="P5:Q5"/>
    <mergeCell ref="A16:C16"/>
    <mergeCell ref="D1:O1"/>
    <mergeCell ref="P1:Q1"/>
    <mergeCell ref="D2:O2"/>
    <mergeCell ref="P2:Q2"/>
    <mergeCell ref="D3:O3"/>
    <mergeCell ref="P3:Q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Q8:Q10 D8:I8" formula="1"/>
    <ignoredError sqref="B11:B15" numberStoredAsText="1"/>
    <ignoredError sqref="Q11:Q15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76F0-8283-412A-8374-943B7A91EA07}">
  <sheetPr>
    <tabColor theme="0" tint="-0.249977111117893"/>
  </sheetPr>
  <dimension ref="A1:AH83"/>
  <sheetViews>
    <sheetView zoomScale="96" zoomScaleNormal="96" workbookViewId="0">
      <pane ySplit="6" topLeftCell="A43" activePane="bottomLeft" state="frozen"/>
      <selection activeCell="C1" sqref="C1"/>
      <selection pane="bottomLeft" activeCell="E10" sqref="E10"/>
    </sheetView>
  </sheetViews>
  <sheetFormatPr baseColWidth="10" defaultRowHeight="11.25" x14ac:dyDescent="0.2"/>
  <cols>
    <col min="1" max="1" width="23.42578125" style="182" customWidth="1"/>
    <col min="2" max="2" width="4" style="182" bestFit="1" customWidth="1"/>
    <col min="3" max="3" width="69" style="182" customWidth="1"/>
    <col min="4" max="4" width="16.42578125" style="182" customWidth="1"/>
    <col min="5" max="5" width="16.42578125" style="243" customWidth="1"/>
    <col min="6" max="9" width="16.42578125" style="243" hidden="1" customWidth="1"/>
    <col min="10" max="10" width="16.42578125" style="243" customWidth="1"/>
    <col min="11" max="17" width="16.42578125" style="243" hidden="1" customWidth="1"/>
    <col min="18" max="18" width="16.42578125" style="243" customWidth="1"/>
    <col min="19" max="19" width="16.42578125" style="243" hidden="1" customWidth="1"/>
    <col min="20" max="20" width="16.42578125" style="182" hidden="1" customWidth="1"/>
    <col min="21" max="21" width="17.85546875" style="182" hidden="1" customWidth="1"/>
    <col min="22" max="22" width="16.42578125" style="182" hidden="1" customWidth="1"/>
    <col min="23" max="23" width="16.42578125" style="182" customWidth="1"/>
    <col min="24" max="30" width="16.42578125" style="182" hidden="1" customWidth="1"/>
    <col min="31" max="31" width="16.42578125" style="182" customWidth="1"/>
    <col min="32" max="32" width="17.140625" style="182" customWidth="1"/>
    <col min="33" max="33" width="15.28515625" style="182" bestFit="1" customWidth="1"/>
    <col min="34" max="34" width="18.7109375" style="182" bestFit="1" customWidth="1"/>
    <col min="35" max="36" width="12" style="182" bestFit="1" customWidth="1"/>
    <col min="37" max="16384" width="11.42578125" style="182"/>
  </cols>
  <sheetData>
    <row r="1" spans="1:34" ht="22.5" customHeight="1" x14ac:dyDescent="0.25">
      <c r="A1" s="233"/>
      <c r="B1" s="234"/>
      <c r="C1" s="235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294" t="s">
        <v>319</v>
      </c>
      <c r="AE1" s="295"/>
    </row>
    <row r="2" spans="1:34" ht="22.5" customHeight="1" x14ac:dyDescent="0.2">
      <c r="A2" s="236"/>
      <c r="B2" s="237"/>
      <c r="C2" s="238"/>
      <c r="D2" s="332" t="s">
        <v>2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298" t="s">
        <v>3</v>
      </c>
      <c r="AE2" s="299"/>
    </row>
    <row r="3" spans="1:34" ht="22.5" customHeight="1" thickBot="1" x14ac:dyDescent="0.25">
      <c r="A3" s="239"/>
      <c r="B3" s="240"/>
      <c r="C3" s="241"/>
      <c r="D3" s="332" t="s">
        <v>320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3"/>
      <c r="AE3" s="334"/>
    </row>
    <row r="4" spans="1:34" ht="12.75" x14ac:dyDescent="0.2">
      <c r="A4" s="242" t="s">
        <v>5</v>
      </c>
      <c r="S4" s="244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302" t="s">
        <v>321</v>
      </c>
      <c r="AE4" s="303"/>
    </row>
    <row r="5" spans="1:34" ht="13.5" thickBot="1" x14ac:dyDescent="0.25">
      <c r="A5" s="242" t="s">
        <v>322</v>
      </c>
      <c r="S5" s="246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308"/>
      <c r="AE5" s="309"/>
    </row>
    <row r="6" spans="1:34" s="249" customFormat="1" ht="24" x14ac:dyDescent="0.2">
      <c r="A6" s="247" t="s">
        <v>9</v>
      </c>
      <c r="B6" s="247" t="s">
        <v>10</v>
      </c>
      <c r="C6" s="247" t="s">
        <v>11</v>
      </c>
      <c r="D6" s="247" t="s">
        <v>323</v>
      </c>
      <c r="E6" s="247" t="s">
        <v>324</v>
      </c>
      <c r="F6" s="248" t="s">
        <v>42</v>
      </c>
      <c r="G6" s="248" t="s">
        <v>43</v>
      </c>
      <c r="H6" s="248" t="s">
        <v>44</v>
      </c>
      <c r="I6" s="248" t="s">
        <v>45</v>
      </c>
      <c r="J6" s="248" t="s">
        <v>46</v>
      </c>
      <c r="K6" s="248" t="s">
        <v>325</v>
      </c>
      <c r="L6" s="248" t="s">
        <v>326</v>
      </c>
      <c r="M6" s="248" t="s">
        <v>327</v>
      </c>
      <c r="N6" s="248" t="s">
        <v>328</v>
      </c>
      <c r="O6" s="248" t="s">
        <v>329</v>
      </c>
      <c r="P6" s="248" t="s">
        <v>330</v>
      </c>
      <c r="Q6" s="248" t="s">
        <v>331</v>
      </c>
      <c r="R6" s="248" t="s">
        <v>47</v>
      </c>
      <c r="S6" s="248" t="s">
        <v>48</v>
      </c>
      <c r="T6" s="248" t="s">
        <v>49</v>
      </c>
      <c r="U6" s="248" t="s">
        <v>50</v>
      </c>
      <c r="V6" s="248" t="s">
        <v>51</v>
      </c>
      <c r="W6" s="248" t="s">
        <v>52</v>
      </c>
      <c r="X6" s="248" t="s">
        <v>53</v>
      </c>
      <c r="Y6" s="248" t="s">
        <v>54</v>
      </c>
      <c r="Z6" s="248" t="s">
        <v>55</v>
      </c>
      <c r="AA6" s="248" t="s">
        <v>56</v>
      </c>
      <c r="AB6" s="248" t="s">
        <v>57</v>
      </c>
      <c r="AC6" s="248" t="s">
        <v>58</v>
      </c>
      <c r="AD6" s="248" t="s">
        <v>59</v>
      </c>
      <c r="AE6" s="248" t="s">
        <v>60</v>
      </c>
    </row>
    <row r="7" spans="1:34" s="249" customFormat="1" ht="23.25" customHeight="1" x14ac:dyDescent="0.2">
      <c r="A7" s="250" t="s">
        <v>61</v>
      </c>
      <c r="B7" s="250"/>
      <c r="C7" s="250" t="s">
        <v>62</v>
      </c>
      <c r="D7" s="250">
        <f t="shared" ref="D7:AD7" si="0">+D8+D13+D40</f>
        <v>1691829016.4900002</v>
      </c>
      <c r="E7" s="250">
        <f t="shared" si="0"/>
        <v>1685619890.4900002</v>
      </c>
      <c r="F7" s="250">
        <f t="shared" si="0"/>
        <v>310498905.38999999</v>
      </c>
      <c r="G7" s="250">
        <f>+G8+G13+G40</f>
        <v>586558073.76999998</v>
      </c>
      <c r="H7" s="250">
        <f>+H8+H13+H40</f>
        <v>13870770.75</v>
      </c>
      <c r="I7" s="250">
        <f t="shared" ref="I7:Q7" si="1">+I8+I13+I40</f>
        <v>322423010</v>
      </c>
      <c r="J7" s="250">
        <f t="shared" si="1"/>
        <v>83244402</v>
      </c>
      <c r="K7" s="250">
        <f t="shared" si="1"/>
        <v>0</v>
      </c>
      <c r="L7" s="250">
        <f t="shared" si="1"/>
        <v>0</v>
      </c>
      <c r="M7" s="250">
        <f t="shared" si="1"/>
        <v>0</v>
      </c>
      <c r="N7" s="250">
        <f t="shared" si="1"/>
        <v>0</v>
      </c>
      <c r="O7" s="250">
        <f t="shared" si="1"/>
        <v>0</v>
      </c>
      <c r="P7" s="250">
        <f t="shared" si="1"/>
        <v>0</v>
      </c>
      <c r="Q7" s="250">
        <f t="shared" si="1"/>
        <v>0</v>
      </c>
      <c r="R7" s="250">
        <f t="shared" si="0"/>
        <v>1316595161.9099998</v>
      </c>
      <c r="S7" s="250">
        <f t="shared" si="0"/>
        <v>11094873.02</v>
      </c>
      <c r="T7" s="250">
        <f t="shared" si="0"/>
        <v>326398481.69</v>
      </c>
      <c r="U7" s="250">
        <f t="shared" si="0"/>
        <v>561726614.45000005</v>
      </c>
      <c r="V7" s="250">
        <f t="shared" si="0"/>
        <v>282489550.75</v>
      </c>
      <c r="W7" s="250">
        <f>+W8+W13+W40</f>
        <v>59603422</v>
      </c>
      <c r="X7" s="250">
        <f t="shared" si="0"/>
        <v>0</v>
      </c>
      <c r="Y7" s="250">
        <f t="shared" si="0"/>
        <v>0</v>
      </c>
      <c r="Z7" s="250">
        <f t="shared" si="0"/>
        <v>0</v>
      </c>
      <c r="AA7" s="250">
        <f t="shared" si="0"/>
        <v>0</v>
      </c>
      <c r="AB7" s="250">
        <f t="shared" si="0"/>
        <v>0</v>
      </c>
      <c r="AC7" s="250">
        <f t="shared" si="0"/>
        <v>0</v>
      </c>
      <c r="AD7" s="250">
        <f t="shared" si="0"/>
        <v>0</v>
      </c>
      <c r="AE7" s="250">
        <f>+AE8+AE13+AE40</f>
        <v>1241312941.9099998</v>
      </c>
      <c r="AF7" s="251"/>
    </row>
    <row r="8" spans="1:34" s="253" customFormat="1" ht="18" customHeight="1" x14ac:dyDescent="0.2">
      <c r="A8" s="117" t="s">
        <v>63</v>
      </c>
      <c r="B8" s="113"/>
      <c r="C8" s="252" t="s">
        <v>64</v>
      </c>
      <c r="D8" s="117">
        <f>+D9</f>
        <v>2322079</v>
      </c>
      <c r="E8" s="117">
        <f t="shared" ref="E8:AE9" si="2">+E9</f>
        <v>2162990</v>
      </c>
      <c r="F8" s="117">
        <f t="shared" si="2"/>
        <v>0</v>
      </c>
      <c r="G8" s="117">
        <f>+G9</f>
        <v>0</v>
      </c>
      <c r="H8" s="117">
        <f t="shared" si="2"/>
        <v>2162990</v>
      </c>
      <c r="I8" s="117">
        <f t="shared" si="2"/>
        <v>0</v>
      </c>
      <c r="J8" s="117">
        <f t="shared" si="2"/>
        <v>0</v>
      </c>
      <c r="K8" s="117">
        <f t="shared" si="2"/>
        <v>0</v>
      </c>
      <c r="L8" s="117">
        <f t="shared" si="2"/>
        <v>0</v>
      </c>
      <c r="M8" s="117">
        <f t="shared" si="2"/>
        <v>0</v>
      </c>
      <c r="N8" s="117">
        <f t="shared" si="2"/>
        <v>0</v>
      </c>
      <c r="O8" s="117">
        <f t="shared" si="2"/>
        <v>0</v>
      </c>
      <c r="P8" s="117">
        <f t="shared" si="2"/>
        <v>0</v>
      </c>
      <c r="Q8" s="117">
        <f t="shared" si="2"/>
        <v>0</v>
      </c>
      <c r="R8" s="117">
        <f t="shared" si="2"/>
        <v>2162990</v>
      </c>
      <c r="S8" s="117">
        <f t="shared" si="2"/>
        <v>0</v>
      </c>
      <c r="T8" s="117">
        <f t="shared" si="2"/>
        <v>0</v>
      </c>
      <c r="U8" s="117">
        <f t="shared" si="2"/>
        <v>2162990</v>
      </c>
      <c r="V8" s="117">
        <f t="shared" si="2"/>
        <v>0</v>
      </c>
      <c r="W8" s="117">
        <f t="shared" si="2"/>
        <v>0</v>
      </c>
      <c r="X8" s="117">
        <f t="shared" si="2"/>
        <v>0</v>
      </c>
      <c r="Y8" s="117">
        <f t="shared" si="2"/>
        <v>0</v>
      </c>
      <c r="Z8" s="117">
        <f t="shared" si="2"/>
        <v>0</v>
      </c>
      <c r="AA8" s="117">
        <f t="shared" si="2"/>
        <v>0</v>
      </c>
      <c r="AB8" s="117">
        <f t="shared" si="2"/>
        <v>0</v>
      </c>
      <c r="AC8" s="117">
        <f t="shared" si="2"/>
        <v>0</v>
      </c>
      <c r="AD8" s="117">
        <f t="shared" si="2"/>
        <v>0</v>
      </c>
      <c r="AE8" s="117">
        <f t="shared" si="2"/>
        <v>2162990</v>
      </c>
      <c r="AF8" s="251"/>
    </row>
    <row r="9" spans="1:34" s="253" customFormat="1" ht="18" customHeight="1" x14ac:dyDescent="0.2">
      <c r="A9" s="31" t="s">
        <v>65</v>
      </c>
      <c r="B9" s="32"/>
      <c r="C9" s="119" t="s">
        <v>66</v>
      </c>
      <c r="D9" s="31">
        <f>+D10</f>
        <v>2322079</v>
      </c>
      <c r="E9" s="31">
        <f>+E10</f>
        <v>2162990</v>
      </c>
      <c r="F9" s="31">
        <f t="shared" si="2"/>
        <v>0</v>
      </c>
      <c r="G9" s="31">
        <f>+G10</f>
        <v>0</v>
      </c>
      <c r="H9" s="31">
        <f t="shared" si="2"/>
        <v>2162990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  <c r="P9" s="31">
        <f t="shared" si="2"/>
        <v>0</v>
      </c>
      <c r="Q9" s="31">
        <f t="shared" si="2"/>
        <v>0</v>
      </c>
      <c r="R9" s="31">
        <f t="shared" si="2"/>
        <v>2162990</v>
      </c>
      <c r="S9" s="31">
        <f t="shared" si="2"/>
        <v>0</v>
      </c>
      <c r="T9" s="31">
        <f t="shared" si="2"/>
        <v>0</v>
      </c>
      <c r="U9" s="31">
        <f t="shared" si="2"/>
        <v>2162990</v>
      </c>
      <c r="V9" s="31">
        <f t="shared" si="2"/>
        <v>0</v>
      </c>
      <c r="W9" s="31">
        <f t="shared" si="2"/>
        <v>0</v>
      </c>
      <c r="X9" s="31">
        <f t="shared" si="2"/>
        <v>0</v>
      </c>
      <c r="Y9" s="31">
        <f t="shared" si="2"/>
        <v>0</v>
      </c>
      <c r="Z9" s="31">
        <f t="shared" si="2"/>
        <v>0</v>
      </c>
      <c r="AA9" s="31">
        <f t="shared" si="2"/>
        <v>0</v>
      </c>
      <c r="AB9" s="31">
        <f t="shared" si="2"/>
        <v>0</v>
      </c>
      <c r="AC9" s="31">
        <f t="shared" si="2"/>
        <v>0</v>
      </c>
      <c r="AD9" s="31">
        <f t="shared" si="2"/>
        <v>0</v>
      </c>
      <c r="AE9" s="31">
        <f t="shared" si="2"/>
        <v>2162990</v>
      </c>
      <c r="AF9" s="251"/>
      <c r="AG9" s="254"/>
      <c r="AH9" s="255"/>
    </row>
    <row r="10" spans="1:34" s="253" customFormat="1" ht="18" customHeight="1" x14ac:dyDescent="0.2">
      <c r="A10" s="31" t="s">
        <v>67</v>
      </c>
      <c r="B10" s="32"/>
      <c r="C10" s="119" t="s">
        <v>68</v>
      </c>
      <c r="D10" s="31">
        <f>+D11</f>
        <v>2322079</v>
      </c>
      <c r="E10" s="31">
        <f t="shared" ref="E10:AE10" si="3">+E12</f>
        <v>2162990</v>
      </c>
      <c r="F10" s="31">
        <f>+F11</f>
        <v>0</v>
      </c>
      <c r="G10" s="31">
        <f>+G11</f>
        <v>0</v>
      </c>
      <c r="H10" s="31">
        <f t="shared" si="3"/>
        <v>2162990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31">
        <f t="shared" si="3"/>
        <v>0</v>
      </c>
      <c r="P10" s="31">
        <f t="shared" si="3"/>
        <v>0</v>
      </c>
      <c r="Q10" s="31">
        <f t="shared" si="3"/>
        <v>0</v>
      </c>
      <c r="R10" s="31">
        <f t="shared" si="3"/>
        <v>2162990</v>
      </c>
      <c r="S10" s="31">
        <f t="shared" si="3"/>
        <v>0</v>
      </c>
      <c r="T10" s="31">
        <f t="shared" si="3"/>
        <v>0</v>
      </c>
      <c r="U10" s="31">
        <f t="shared" si="3"/>
        <v>2162990</v>
      </c>
      <c r="V10" s="31">
        <f t="shared" si="3"/>
        <v>0</v>
      </c>
      <c r="W10" s="31">
        <f t="shared" si="3"/>
        <v>0</v>
      </c>
      <c r="X10" s="31">
        <f t="shared" si="3"/>
        <v>0</v>
      </c>
      <c r="Y10" s="31">
        <f t="shared" si="3"/>
        <v>0</v>
      </c>
      <c r="Z10" s="31">
        <f t="shared" si="3"/>
        <v>0</v>
      </c>
      <c r="AA10" s="31">
        <f t="shared" si="3"/>
        <v>0</v>
      </c>
      <c r="AB10" s="31">
        <f t="shared" si="3"/>
        <v>0</v>
      </c>
      <c r="AC10" s="31">
        <f t="shared" si="3"/>
        <v>0</v>
      </c>
      <c r="AD10" s="31">
        <f t="shared" si="3"/>
        <v>0</v>
      </c>
      <c r="AE10" s="31">
        <f t="shared" si="3"/>
        <v>2162990</v>
      </c>
      <c r="AF10" s="251"/>
      <c r="AG10" s="254"/>
      <c r="AH10" s="255"/>
    </row>
    <row r="11" spans="1:34" s="253" customFormat="1" ht="18" customHeight="1" x14ac:dyDescent="0.2">
      <c r="A11" s="256" t="s">
        <v>69</v>
      </c>
      <c r="B11" s="257"/>
      <c r="C11" s="258" t="s">
        <v>70</v>
      </c>
      <c r="D11" s="256">
        <f>+D12</f>
        <v>2322079</v>
      </c>
      <c r="E11" s="256">
        <f>SUM(E12)</f>
        <v>2162990</v>
      </c>
      <c r="F11" s="256">
        <f>SUM(F12)</f>
        <v>0</v>
      </c>
      <c r="G11" s="256">
        <f>SUM(G12)</f>
        <v>0</v>
      </c>
      <c r="H11" s="256">
        <f t="shared" ref="H11:AE11" si="4">SUM(H12)</f>
        <v>2162990</v>
      </c>
      <c r="I11" s="256">
        <f t="shared" si="4"/>
        <v>0</v>
      </c>
      <c r="J11" s="256">
        <f t="shared" si="4"/>
        <v>0</v>
      </c>
      <c r="K11" s="256">
        <f t="shared" si="4"/>
        <v>0</v>
      </c>
      <c r="L11" s="256">
        <f t="shared" si="4"/>
        <v>0</v>
      </c>
      <c r="M11" s="256">
        <f t="shared" si="4"/>
        <v>0</v>
      </c>
      <c r="N11" s="256">
        <f t="shared" si="4"/>
        <v>0</v>
      </c>
      <c r="O11" s="256">
        <f t="shared" si="4"/>
        <v>0</v>
      </c>
      <c r="P11" s="256">
        <f t="shared" si="4"/>
        <v>0</v>
      </c>
      <c r="Q11" s="256">
        <f t="shared" si="4"/>
        <v>0</v>
      </c>
      <c r="R11" s="256">
        <f t="shared" si="4"/>
        <v>2162990</v>
      </c>
      <c r="S11" s="256">
        <f t="shared" si="4"/>
        <v>0</v>
      </c>
      <c r="T11" s="256">
        <f t="shared" si="4"/>
        <v>0</v>
      </c>
      <c r="U11" s="256">
        <f t="shared" si="4"/>
        <v>2162990</v>
      </c>
      <c r="V11" s="256">
        <f t="shared" si="4"/>
        <v>0</v>
      </c>
      <c r="W11" s="256">
        <f>SUM(W12)</f>
        <v>0</v>
      </c>
      <c r="X11" s="256">
        <f t="shared" si="4"/>
        <v>0</v>
      </c>
      <c r="Y11" s="256">
        <f t="shared" si="4"/>
        <v>0</v>
      </c>
      <c r="Z11" s="256">
        <f t="shared" si="4"/>
        <v>0</v>
      </c>
      <c r="AA11" s="256">
        <f t="shared" si="4"/>
        <v>0</v>
      </c>
      <c r="AB11" s="256">
        <f t="shared" si="4"/>
        <v>0</v>
      </c>
      <c r="AC11" s="256">
        <f t="shared" si="4"/>
        <v>0</v>
      </c>
      <c r="AD11" s="256">
        <f t="shared" si="4"/>
        <v>0</v>
      </c>
      <c r="AE11" s="256">
        <f t="shared" si="4"/>
        <v>2162990</v>
      </c>
      <c r="AF11" s="251"/>
      <c r="AG11" s="254"/>
      <c r="AH11" s="255"/>
    </row>
    <row r="12" spans="1:34" s="245" customFormat="1" ht="18" customHeight="1" x14ac:dyDescent="0.2">
      <c r="A12" s="128" t="s">
        <v>86</v>
      </c>
      <c r="B12" s="134">
        <v>10</v>
      </c>
      <c r="C12" s="128" t="s">
        <v>87</v>
      </c>
      <c r="D12" s="128">
        <v>2322079</v>
      </c>
      <c r="E12" s="128">
        <v>2162990</v>
      </c>
      <c r="F12" s="128">
        <v>0</v>
      </c>
      <c r="G12" s="128">
        <v>0</v>
      </c>
      <c r="H12" s="128">
        <v>2162990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f>SUM(F12:Q12)</f>
        <v>2162990</v>
      </c>
      <c r="S12" s="128">
        <v>0</v>
      </c>
      <c r="T12" s="128">
        <v>0</v>
      </c>
      <c r="U12" s="128">
        <v>2162990</v>
      </c>
      <c r="V12" s="128">
        <v>0</v>
      </c>
      <c r="W12" s="128">
        <v>0</v>
      </c>
      <c r="X12" s="128"/>
      <c r="Y12" s="128"/>
      <c r="Z12" s="128"/>
      <c r="AA12" s="128"/>
      <c r="AB12" s="128"/>
      <c r="AC12" s="128"/>
      <c r="AD12" s="128"/>
      <c r="AE12" s="128">
        <f>SUM(S12:AD12)</f>
        <v>2162990</v>
      </c>
      <c r="AF12" s="243"/>
      <c r="AG12" s="259"/>
      <c r="AH12" s="260"/>
    </row>
    <row r="13" spans="1:34" s="253" customFormat="1" ht="18" customHeight="1" x14ac:dyDescent="0.2">
      <c r="A13" s="117" t="s">
        <v>132</v>
      </c>
      <c r="B13" s="113"/>
      <c r="C13" s="252" t="s">
        <v>133</v>
      </c>
      <c r="D13" s="117">
        <f t="shared" ref="D13:AE13" si="5">+D14+D18</f>
        <v>1638700946.4900002</v>
      </c>
      <c r="E13" s="117">
        <f t="shared" si="5"/>
        <v>1632650909.4900002</v>
      </c>
      <c r="F13" s="117">
        <f t="shared" si="5"/>
        <v>310498905.38999999</v>
      </c>
      <c r="G13" s="117">
        <f>+G14+G18</f>
        <v>586558073.76999998</v>
      </c>
      <c r="H13" s="117">
        <f>+H14+H18</f>
        <v>5201700.75</v>
      </c>
      <c r="I13" s="117">
        <f>+I14+I18</f>
        <v>322423010</v>
      </c>
      <c r="J13" s="117">
        <f t="shared" ref="J13:Q13" si="6">+J14+J18</f>
        <v>73992182</v>
      </c>
      <c r="K13" s="117">
        <f t="shared" si="6"/>
        <v>0</v>
      </c>
      <c r="L13" s="117">
        <f t="shared" si="6"/>
        <v>0</v>
      </c>
      <c r="M13" s="117">
        <f t="shared" si="6"/>
        <v>0</v>
      </c>
      <c r="N13" s="117">
        <f t="shared" si="6"/>
        <v>0</v>
      </c>
      <c r="O13" s="117">
        <f t="shared" si="6"/>
        <v>0</v>
      </c>
      <c r="P13" s="117">
        <f t="shared" si="6"/>
        <v>0</v>
      </c>
      <c r="Q13" s="117">
        <f t="shared" si="6"/>
        <v>0</v>
      </c>
      <c r="R13" s="117">
        <f>+R14+R18</f>
        <v>1298673871.9099998</v>
      </c>
      <c r="S13" s="117">
        <f>+S14+S18</f>
        <v>11094873.02</v>
      </c>
      <c r="T13" s="117">
        <f>+T14+T18</f>
        <v>326398481.69</v>
      </c>
      <c r="U13" s="117">
        <f t="shared" ref="U13:AD13" si="7">+U14+U18</f>
        <v>559563624.45000005</v>
      </c>
      <c r="V13" s="117">
        <f t="shared" si="7"/>
        <v>275983470.75</v>
      </c>
      <c r="W13" s="117">
        <f>+W14+W18</f>
        <v>59603422</v>
      </c>
      <c r="X13" s="117">
        <f t="shared" si="7"/>
        <v>0</v>
      </c>
      <c r="Y13" s="117">
        <f t="shared" si="7"/>
        <v>0</v>
      </c>
      <c r="Z13" s="117">
        <f t="shared" si="7"/>
        <v>0</v>
      </c>
      <c r="AA13" s="117">
        <f t="shared" si="7"/>
        <v>0</v>
      </c>
      <c r="AB13" s="117">
        <f t="shared" si="7"/>
        <v>0</v>
      </c>
      <c r="AC13" s="117">
        <f t="shared" si="7"/>
        <v>0</v>
      </c>
      <c r="AD13" s="117">
        <f t="shared" si="7"/>
        <v>0</v>
      </c>
      <c r="AE13" s="117">
        <f t="shared" si="5"/>
        <v>1232643871.9099998</v>
      </c>
      <c r="AF13" s="251"/>
      <c r="AG13" s="254"/>
      <c r="AH13" s="255"/>
    </row>
    <row r="14" spans="1:34" s="253" customFormat="1" ht="18" customHeight="1" x14ac:dyDescent="0.2">
      <c r="A14" s="31" t="s">
        <v>134</v>
      </c>
      <c r="B14" s="32"/>
      <c r="C14" s="119" t="s">
        <v>135</v>
      </c>
      <c r="D14" s="31">
        <f t="shared" ref="D14:Q16" si="8">+D15</f>
        <v>115763101</v>
      </c>
      <c r="E14" s="31">
        <f t="shared" si="8"/>
        <v>115763101</v>
      </c>
      <c r="F14" s="31">
        <f t="shared" si="8"/>
        <v>0</v>
      </c>
      <c r="G14" s="31">
        <f>+G15</f>
        <v>115763101</v>
      </c>
      <c r="H14" s="31">
        <f t="shared" si="8"/>
        <v>0</v>
      </c>
      <c r="I14" s="31">
        <f t="shared" si="8"/>
        <v>0</v>
      </c>
      <c r="J14" s="31">
        <f t="shared" si="8"/>
        <v>0</v>
      </c>
      <c r="K14" s="31">
        <f t="shared" si="8"/>
        <v>0</v>
      </c>
      <c r="L14" s="31">
        <f t="shared" si="8"/>
        <v>0</v>
      </c>
      <c r="M14" s="31">
        <f t="shared" si="8"/>
        <v>0</v>
      </c>
      <c r="N14" s="31">
        <f t="shared" si="8"/>
        <v>0</v>
      </c>
      <c r="O14" s="31">
        <f t="shared" si="8"/>
        <v>0</v>
      </c>
      <c r="P14" s="31">
        <f t="shared" si="8"/>
        <v>0</v>
      </c>
      <c r="Q14" s="31">
        <f t="shared" si="8"/>
        <v>0</v>
      </c>
      <c r="R14" s="31">
        <f>+R15</f>
        <v>115763101</v>
      </c>
      <c r="S14" s="31">
        <f>+S15</f>
        <v>0</v>
      </c>
      <c r="T14" s="31">
        <f t="shared" ref="T14:AE14" si="9">+T15</f>
        <v>0</v>
      </c>
      <c r="U14" s="31">
        <f t="shared" si="9"/>
        <v>115763101</v>
      </c>
      <c r="V14" s="31">
        <f t="shared" si="9"/>
        <v>0</v>
      </c>
      <c r="W14" s="31">
        <f t="shared" si="9"/>
        <v>0</v>
      </c>
      <c r="X14" s="31">
        <f t="shared" si="9"/>
        <v>0</v>
      </c>
      <c r="Y14" s="31">
        <f t="shared" si="9"/>
        <v>0</v>
      </c>
      <c r="Z14" s="31">
        <f t="shared" si="9"/>
        <v>0</v>
      </c>
      <c r="AA14" s="31">
        <f t="shared" si="9"/>
        <v>0</v>
      </c>
      <c r="AB14" s="31">
        <f t="shared" si="9"/>
        <v>0</v>
      </c>
      <c r="AC14" s="31">
        <f t="shared" si="9"/>
        <v>0</v>
      </c>
      <c r="AD14" s="31">
        <f t="shared" si="9"/>
        <v>0</v>
      </c>
      <c r="AE14" s="31">
        <f t="shared" si="9"/>
        <v>115763101</v>
      </c>
      <c r="AF14" s="251"/>
      <c r="AG14" s="254"/>
      <c r="AH14" s="261"/>
    </row>
    <row r="15" spans="1:34" s="253" customFormat="1" ht="18" customHeight="1" x14ac:dyDescent="0.2">
      <c r="A15" s="31" t="s">
        <v>136</v>
      </c>
      <c r="B15" s="262"/>
      <c r="C15" s="167" t="s">
        <v>137</v>
      </c>
      <c r="D15" s="31">
        <f t="shared" si="8"/>
        <v>115763101</v>
      </c>
      <c r="E15" s="31">
        <f t="shared" si="8"/>
        <v>115763101</v>
      </c>
      <c r="F15" s="31">
        <f>+F16</f>
        <v>0</v>
      </c>
      <c r="G15" s="31">
        <f>SUM(G16)</f>
        <v>115763101</v>
      </c>
      <c r="H15" s="31">
        <f>SUM(H16)</f>
        <v>0</v>
      </c>
      <c r="I15" s="31">
        <f t="shared" ref="I15:Q16" si="10">SUM(I16)</f>
        <v>0</v>
      </c>
      <c r="J15" s="31">
        <f t="shared" si="10"/>
        <v>0</v>
      </c>
      <c r="K15" s="31">
        <f t="shared" si="10"/>
        <v>0</v>
      </c>
      <c r="L15" s="31">
        <f t="shared" si="10"/>
        <v>0</v>
      </c>
      <c r="M15" s="31">
        <f t="shared" si="10"/>
        <v>0</v>
      </c>
      <c r="N15" s="31">
        <f t="shared" si="10"/>
        <v>0</v>
      </c>
      <c r="O15" s="31">
        <f t="shared" si="10"/>
        <v>0</v>
      </c>
      <c r="P15" s="31">
        <f t="shared" si="10"/>
        <v>0</v>
      </c>
      <c r="Q15" s="31">
        <f t="shared" si="10"/>
        <v>0</v>
      </c>
      <c r="R15" s="31">
        <f>SUM(R16)</f>
        <v>115763101</v>
      </c>
      <c r="S15" s="31">
        <f>SUM(S16)</f>
        <v>0</v>
      </c>
      <c r="T15" s="31">
        <f t="shared" ref="T15:AE16" si="11">SUM(T16)</f>
        <v>0</v>
      </c>
      <c r="U15" s="31">
        <f t="shared" si="11"/>
        <v>115763101</v>
      </c>
      <c r="V15" s="31">
        <f t="shared" si="11"/>
        <v>0</v>
      </c>
      <c r="W15" s="31">
        <f t="shared" si="11"/>
        <v>0</v>
      </c>
      <c r="X15" s="31">
        <f t="shared" si="11"/>
        <v>0</v>
      </c>
      <c r="Y15" s="31">
        <f t="shared" si="11"/>
        <v>0</v>
      </c>
      <c r="Z15" s="31">
        <f t="shared" si="11"/>
        <v>0</v>
      </c>
      <c r="AA15" s="31">
        <f t="shared" si="11"/>
        <v>0</v>
      </c>
      <c r="AB15" s="31">
        <f t="shared" si="11"/>
        <v>0</v>
      </c>
      <c r="AC15" s="31">
        <f t="shared" si="11"/>
        <v>0</v>
      </c>
      <c r="AD15" s="31">
        <f t="shared" si="11"/>
        <v>0</v>
      </c>
      <c r="AE15" s="31">
        <f t="shared" si="11"/>
        <v>115763101</v>
      </c>
      <c r="AF15" s="251"/>
      <c r="AG15" s="254"/>
      <c r="AH15" s="255"/>
    </row>
    <row r="16" spans="1:34" s="253" customFormat="1" ht="18" customHeight="1" x14ac:dyDescent="0.2">
      <c r="A16" s="256" t="s">
        <v>142</v>
      </c>
      <c r="B16" s="257"/>
      <c r="C16" s="263" t="s">
        <v>143</v>
      </c>
      <c r="D16" s="256">
        <f t="shared" si="8"/>
        <v>115763101</v>
      </c>
      <c r="E16" s="256">
        <f t="shared" si="8"/>
        <v>115763101</v>
      </c>
      <c r="F16" s="256">
        <f>SUM(F17)</f>
        <v>0</v>
      </c>
      <c r="G16" s="256">
        <f>SUM(G17)</f>
        <v>115763101</v>
      </c>
      <c r="H16" s="256">
        <f>SUM(H17)</f>
        <v>0</v>
      </c>
      <c r="I16" s="256">
        <f t="shared" si="10"/>
        <v>0</v>
      </c>
      <c r="J16" s="256">
        <f t="shared" si="10"/>
        <v>0</v>
      </c>
      <c r="K16" s="256">
        <f t="shared" si="10"/>
        <v>0</v>
      </c>
      <c r="L16" s="256">
        <f t="shared" si="10"/>
        <v>0</v>
      </c>
      <c r="M16" s="256">
        <f t="shared" si="10"/>
        <v>0</v>
      </c>
      <c r="N16" s="256">
        <f t="shared" si="10"/>
        <v>0</v>
      </c>
      <c r="O16" s="256">
        <f t="shared" si="10"/>
        <v>0</v>
      </c>
      <c r="P16" s="256">
        <f t="shared" si="10"/>
        <v>0</v>
      </c>
      <c r="Q16" s="256">
        <f t="shared" si="10"/>
        <v>0</v>
      </c>
      <c r="R16" s="256">
        <f>SUM(R17)</f>
        <v>115763101</v>
      </c>
      <c r="S16" s="256">
        <f>SUM(S17)</f>
        <v>0</v>
      </c>
      <c r="T16" s="256">
        <f t="shared" si="11"/>
        <v>0</v>
      </c>
      <c r="U16" s="256">
        <f t="shared" si="11"/>
        <v>115763101</v>
      </c>
      <c r="V16" s="256">
        <f t="shared" si="11"/>
        <v>0</v>
      </c>
      <c r="W16" s="256">
        <f t="shared" si="11"/>
        <v>0</v>
      </c>
      <c r="X16" s="256">
        <f t="shared" si="11"/>
        <v>0</v>
      </c>
      <c r="Y16" s="256">
        <f t="shared" si="11"/>
        <v>0</v>
      </c>
      <c r="Z16" s="256">
        <f t="shared" si="11"/>
        <v>0</v>
      </c>
      <c r="AA16" s="256">
        <f t="shared" si="11"/>
        <v>0</v>
      </c>
      <c r="AB16" s="256">
        <f t="shared" si="11"/>
        <v>0</v>
      </c>
      <c r="AC16" s="256">
        <f t="shared" si="11"/>
        <v>0</v>
      </c>
      <c r="AD16" s="256">
        <f t="shared" si="11"/>
        <v>0</v>
      </c>
      <c r="AE16" s="256">
        <f>SUM(AE17)</f>
        <v>115763101</v>
      </c>
      <c r="AF16" s="251"/>
      <c r="AG16" s="254"/>
      <c r="AH16" s="255"/>
    </row>
    <row r="17" spans="1:34" s="245" customFormat="1" ht="18" customHeight="1" x14ac:dyDescent="0.2">
      <c r="A17" s="128" t="s">
        <v>150</v>
      </c>
      <c r="B17" s="134">
        <v>10</v>
      </c>
      <c r="C17" s="151" t="s">
        <v>151</v>
      </c>
      <c r="D17" s="128">
        <v>115763101</v>
      </c>
      <c r="E17" s="128">
        <v>115763101</v>
      </c>
      <c r="F17" s="128">
        <v>0</v>
      </c>
      <c r="G17" s="128">
        <v>115763101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f>SUM(F17:Q17)</f>
        <v>115763101</v>
      </c>
      <c r="S17" s="128">
        <v>0</v>
      </c>
      <c r="T17" s="128">
        <v>0</v>
      </c>
      <c r="U17" s="128">
        <v>115763101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f>SUM(S17:AD17)</f>
        <v>115763101</v>
      </c>
      <c r="AF17" s="243"/>
      <c r="AG17" s="259"/>
      <c r="AH17" s="260"/>
    </row>
    <row r="18" spans="1:34" s="253" customFormat="1" ht="18" customHeight="1" x14ac:dyDescent="0.2">
      <c r="A18" s="31" t="s">
        <v>152</v>
      </c>
      <c r="B18" s="32"/>
      <c r="C18" s="119" t="s">
        <v>153</v>
      </c>
      <c r="D18" s="31">
        <f>+D19+D22+D24</f>
        <v>1522937845.4900002</v>
      </c>
      <c r="E18" s="31">
        <f t="shared" ref="E18:AD18" si="12">+E19+E24</f>
        <v>1516887808.4900002</v>
      </c>
      <c r="F18" s="31">
        <f t="shared" si="12"/>
        <v>310498905.38999999</v>
      </c>
      <c r="G18" s="31">
        <f>+G19+G24</f>
        <v>470794972.76999998</v>
      </c>
      <c r="H18" s="31">
        <f t="shared" si="12"/>
        <v>5201700.75</v>
      </c>
      <c r="I18" s="31">
        <f>+I19+I24</f>
        <v>322423010</v>
      </c>
      <c r="J18" s="31">
        <f t="shared" si="12"/>
        <v>73992182</v>
      </c>
      <c r="K18" s="31">
        <f t="shared" si="12"/>
        <v>0</v>
      </c>
      <c r="L18" s="31">
        <f t="shared" si="12"/>
        <v>0</v>
      </c>
      <c r="M18" s="31">
        <f t="shared" si="12"/>
        <v>0</v>
      </c>
      <c r="N18" s="31">
        <f t="shared" si="12"/>
        <v>0</v>
      </c>
      <c r="O18" s="31">
        <f t="shared" si="12"/>
        <v>0</v>
      </c>
      <c r="P18" s="31">
        <f t="shared" si="12"/>
        <v>0</v>
      </c>
      <c r="Q18" s="31">
        <f t="shared" si="12"/>
        <v>0</v>
      </c>
      <c r="R18" s="31">
        <f>+R19+R24</f>
        <v>1182910770.9099998</v>
      </c>
      <c r="S18" s="31">
        <f>+S19+S24</f>
        <v>11094873.02</v>
      </c>
      <c r="T18" s="31">
        <f>+T19+T24</f>
        <v>326398481.69</v>
      </c>
      <c r="U18" s="31">
        <f t="shared" si="12"/>
        <v>443800523.44999999</v>
      </c>
      <c r="V18" s="31">
        <f>+V19+V24</f>
        <v>275983470.75</v>
      </c>
      <c r="W18" s="31">
        <f>+W19+W24</f>
        <v>59603422</v>
      </c>
      <c r="X18" s="31">
        <f t="shared" si="12"/>
        <v>0</v>
      </c>
      <c r="Y18" s="31">
        <f t="shared" si="12"/>
        <v>0</v>
      </c>
      <c r="Z18" s="31">
        <f t="shared" si="12"/>
        <v>0</v>
      </c>
      <c r="AA18" s="31">
        <f t="shared" si="12"/>
        <v>0</v>
      </c>
      <c r="AB18" s="31">
        <f t="shared" si="12"/>
        <v>0</v>
      </c>
      <c r="AC18" s="31">
        <f t="shared" si="12"/>
        <v>0</v>
      </c>
      <c r="AD18" s="31">
        <f t="shared" si="12"/>
        <v>0</v>
      </c>
      <c r="AE18" s="31">
        <f>SUM(AE19+AE24)</f>
        <v>1116880770.9099998</v>
      </c>
      <c r="AF18" s="251"/>
      <c r="AG18" s="254"/>
      <c r="AH18" s="255"/>
    </row>
    <row r="19" spans="1:34" s="253" customFormat="1" ht="18" customHeight="1" x14ac:dyDescent="0.2">
      <c r="A19" s="31" t="s">
        <v>154</v>
      </c>
      <c r="B19" s="262"/>
      <c r="C19" s="167" t="s">
        <v>155</v>
      </c>
      <c r="D19" s="31">
        <f>+D20</f>
        <v>61625432</v>
      </c>
      <c r="E19" s="31">
        <f>+E20+E22</f>
        <v>70315054.370000005</v>
      </c>
      <c r="F19" s="31">
        <f>+F20+F22</f>
        <v>58216236</v>
      </c>
      <c r="G19" s="31">
        <f>+G20+G22</f>
        <v>2457398</v>
      </c>
      <c r="H19" s="31">
        <f>+H20+H22</f>
        <v>0</v>
      </c>
      <c r="I19" s="31">
        <f t="shared" ref="I19:Q19" si="13">+I20+I22</f>
        <v>0</v>
      </c>
      <c r="J19" s="31">
        <f t="shared" si="13"/>
        <v>0</v>
      </c>
      <c r="K19" s="31">
        <f t="shared" si="13"/>
        <v>0</v>
      </c>
      <c r="L19" s="31">
        <f t="shared" si="13"/>
        <v>0</v>
      </c>
      <c r="M19" s="31">
        <f t="shared" si="13"/>
        <v>0</v>
      </c>
      <c r="N19" s="31">
        <f t="shared" si="13"/>
        <v>0</v>
      </c>
      <c r="O19" s="31">
        <f t="shared" si="13"/>
        <v>0</v>
      </c>
      <c r="P19" s="31">
        <f t="shared" si="13"/>
        <v>0</v>
      </c>
      <c r="Q19" s="31">
        <f t="shared" si="13"/>
        <v>0</v>
      </c>
      <c r="R19" s="31">
        <f>SUM(R20+R22)</f>
        <v>60673634</v>
      </c>
      <c r="S19" s="31">
        <f t="shared" ref="S19:AD20" si="14">SUM(S20)</f>
        <v>0</v>
      </c>
      <c r="T19" s="31">
        <f>SUM(T20+T22)</f>
        <v>58216236</v>
      </c>
      <c r="U19" s="31">
        <f>SUM(U20)+U22</f>
        <v>2457398</v>
      </c>
      <c r="V19" s="31">
        <f t="shared" si="14"/>
        <v>0</v>
      </c>
      <c r="W19" s="31">
        <f t="shared" si="14"/>
        <v>0</v>
      </c>
      <c r="X19" s="31">
        <f t="shared" si="14"/>
        <v>0</v>
      </c>
      <c r="Y19" s="31">
        <f t="shared" si="14"/>
        <v>0</v>
      </c>
      <c r="Z19" s="31">
        <f t="shared" si="14"/>
        <v>0</v>
      </c>
      <c r="AA19" s="31">
        <f t="shared" si="14"/>
        <v>0</v>
      </c>
      <c r="AB19" s="31">
        <f t="shared" si="14"/>
        <v>0</v>
      </c>
      <c r="AC19" s="31">
        <f t="shared" si="14"/>
        <v>0</v>
      </c>
      <c r="AD19" s="31">
        <f t="shared" si="14"/>
        <v>0</v>
      </c>
      <c r="AE19" s="31">
        <f>SUM(AE20+AE22)</f>
        <v>60673634</v>
      </c>
      <c r="AF19" s="251"/>
    </row>
    <row r="20" spans="1:34" s="253" customFormat="1" ht="17.25" customHeight="1" x14ac:dyDescent="0.2">
      <c r="A20" s="256" t="s">
        <v>160</v>
      </c>
      <c r="B20" s="257"/>
      <c r="C20" s="263" t="s">
        <v>161</v>
      </c>
      <c r="D20" s="256">
        <f>+D21</f>
        <v>61625432</v>
      </c>
      <c r="E20" s="256">
        <f>+E21</f>
        <v>61625432</v>
      </c>
      <c r="F20" s="256">
        <f>SUM(F21)</f>
        <v>58216236</v>
      </c>
      <c r="G20" s="256">
        <f>SUM(G21)</f>
        <v>0</v>
      </c>
      <c r="H20" s="256">
        <f>SUM(H21)</f>
        <v>0</v>
      </c>
      <c r="I20" s="256">
        <f t="shared" ref="I20:Q20" si="15">SUM(I21)</f>
        <v>0</v>
      </c>
      <c r="J20" s="256">
        <f t="shared" si="15"/>
        <v>0</v>
      </c>
      <c r="K20" s="256">
        <f t="shared" si="15"/>
        <v>0</v>
      </c>
      <c r="L20" s="256">
        <f t="shared" si="15"/>
        <v>0</v>
      </c>
      <c r="M20" s="256">
        <f t="shared" si="15"/>
        <v>0</v>
      </c>
      <c r="N20" s="256">
        <f t="shared" si="15"/>
        <v>0</v>
      </c>
      <c r="O20" s="256">
        <f t="shared" si="15"/>
        <v>0</v>
      </c>
      <c r="P20" s="256">
        <f t="shared" si="15"/>
        <v>0</v>
      </c>
      <c r="Q20" s="256">
        <f t="shared" si="15"/>
        <v>0</v>
      </c>
      <c r="R20" s="256">
        <f>SUM(R21)</f>
        <v>58216236</v>
      </c>
      <c r="S20" s="256">
        <f t="shared" si="14"/>
        <v>0</v>
      </c>
      <c r="T20" s="256">
        <f t="shared" si="14"/>
        <v>58216236</v>
      </c>
      <c r="U20" s="256">
        <f>SUM(U21)</f>
        <v>0</v>
      </c>
      <c r="V20" s="256">
        <f t="shared" si="14"/>
        <v>0</v>
      </c>
      <c r="W20" s="256">
        <f t="shared" si="14"/>
        <v>0</v>
      </c>
      <c r="X20" s="256">
        <f t="shared" si="14"/>
        <v>0</v>
      </c>
      <c r="Y20" s="256">
        <f t="shared" si="14"/>
        <v>0</v>
      </c>
      <c r="Z20" s="256">
        <f t="shared" si="14"/>
        <v>0</v>
      </c>
      <c r="AA20" s="256">
        <f t="shared" si="14"/>
        <v>0</v>
      </c>
      <c r="AB20" s="256">
        <f t="shared" si="14"/>
        <v>0</v>
      </c>
      <c r="AC20" s="256">
        <f t="shared" si="14"/>
        <v>0</v>
      </c>
      <c r="AD20" s="256">
        <f t="shared" si="14"/>
        <v>0</v>
      </c>
      <c r="AE20" s="256">
        <f>SUM(AE21)</f>
        <v>58216236</v>
      </c>
      <c r="AF20" s="251"/>
      <c r="AG20" s="254"/>
      <c r="AH20" s="255"/>
    </row>
    <row r="21" spans="1:34" s="245" customFormat="1" ht="18" customHeight="1" x14ac:dyDescent="0.2">
      <c r="A21" s="128" t="s">
        <v>162</v>
      </c>
      <c r="B21" s="134">
        <v>10</v>
      </c>
      <c r="C21" s="151" t="s">
        <v>163</v>
      </c>
      <c r="D21" s="128">
        <v>61625432</v>
      </c>
      <c r="E21" s="128">
        <v>61625432</v>
      </c>
      <c r="F21" s="128">
        <v>58216236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f>SUM(F21:Q21)</f>
        <v>58216236</v>
      </c>
      <c r="S21" s="128">
        <v>0</v>
      </c>
      <c r="T21" s="128">
        <v>58216236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f>SUM(S21:AD21)</f>
        <v>58216236</v>
      </c>
      <c r="AF21" s="243"/>
      <c r="AG21" s="259"/>
      <c r="AH21" s="260"/>
    </row>
    <row r="22" spans="1:34" s="253" customFormat="1" ht="18" customHeight="1" x14ac:dyDescent="0.2">
      <c r="A22" s="264" t="s">
        <v>164</v>
      </c>
      <c r="B22" s="257"/>
      <c r="C22" s="258" t="s">
        <v>165</v>
      </c>
      <c r="D22" s="256">
        <f>+D23</f>
        <v>8689622.3699999992</v>
      </c>
      <c r="E22" s="256">
        <f>SUM(E23)</f>
        <v>8689622.3699999992</v>
      </c>
      <c r="F22" s="256">
        <f>SUM(F23)</f>
        <v>0</v>
      </c>
      <c r="G22" s="256">
        <f t="shared" ref="G22" si="16">SUM(G23)</f>
        <v>2457398</v>
      </c>
      <c r="H22" s="256">
        <f>SUM(H23)</f>
        <v>0</v>
      </c>
      <c r="I22" s="256">
        <f t="shared" ref="I22:Q22" si="17">SUM(I23)</f>
        <v>0</v>
      </c>
      <c r="J22" s="256">
        <f t="shared" si="17"/>
        <v>0</v>
      </c>
      <c r="K22" s="256">
        <f t="shared" si="17"/>
        <v>0</v>
      </c>
      <c r="L22" s="256">
        <f t="shared" si="17"/>
        <v>0</v>
      </c>
      <c r="M22" s="256">
        <f t="shared" si="17"/>
        <v>0</v>
      </c>
      <c r="N22" s="256">
        <f t="shared" si="17"/>
        <v>0</v>
      </c>
      <c r="O22" s="256">
        <f t="shared" si="17"/>
        <v>0</v>
      </c>
      <c r="P22" s="256">
        <f t="shared" si="17"/>
        <v>0</v>
      </c>
      <c r="Q22" s="256">
        <f t="shared" si="17"/>
        <v>0</v>
      </c>
      <c r="R22" s="256">
        <f>SUM(R23)</f>
        <v>2457398</v>
      </c>
      <c r="S22" s="256">
        <f t="shared" ref="S22:V22" si="18">SUM(S23)</f>
        <v>0</v>
      </c>
      <c r="T22" s="256">
        <f t="shared" si="18"/>
        <v>0</v>
      </c>
      <c r="U22" s="256">
        <f t="shared" si="18"/>
        <v>2457398</v>
      </c>
      <c r="V22" s="256">
        <f t="shared" si="18"/>
        <v>0</v>
      </c>
      <c r="W22" s="256"/>
      <c r="X22" s="256"/>
      <c r="Y22" s="256"/>
      <c r="Z22" s="256"/>
      <c r="AA22" s="256"/>
      <c r="AB22" s="256"/>
      <c r="AC22" s="256"/>
      <c r="AD22" s="256"/>
      <c r="AE22" s="256">
        <f>SUM(AE23)</f>
        <v>2457398</v>
      </c>
      <c r="AF22" s="251"/>
      <c r="AG22" s="265"/>
      <c r="AH22" s="266"/>
    </row>
    <row r="23" spans="1:34" s="245" customFormat="1" ht="18" customHeight="1" x14ac:dyDescent="0.2">
      <c r="A23" s="267" t="s">
        <v>168</v>
      </c>
      <c r="B23" s="134">
        <v>10</v>
      </c>
      <c r="C23" s="151" t="s">
        <v>169</v>
      </c>
      <c r="D23" s="128">
        <v>8689622.3699999992</v>
      </c>
      <c r="E23" s="128">
        <v>8689622.3699999992</v>
      </c>
      <c r="F23" s="128">
        <v>0</v>
      </c>
      <c r="G23" s="128">
        <v>2457398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f>SUM(F23:Q23)</f>
        <v>2457398</v>
      </c>
      <c r="S23" s="128">
        <v>0</v>
      </c>
      <c r="T23" s="128">
        <v>0</v>
      </c>
      <c r="U23" s="128">
        <v>2457398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f>SUM(S23:AD23)</f>
        <v>2457398</v>
      </c>
      <c r="AF23" s="243"/>
      <c r="AG23" s="268"/>
      <c r="AH23" s="269"/>
    </row>
    <row r="24" spans="1:34" s="249" customFormat="1" ht="18" customHeight="1" x14ac:dyDescent="0.2">
      <c r="A24" s="31" t="s">
        <v>189</v>
      </c>
      <c r="B24" s="262"/>
      <c r="C24" s="167" t="s">
        <v>190</v>
      </c>
      <c r="D24" s="31">
        <f>+D25+D27+D30+D36</f>
        <v>1452622791.1200001</v>
      </c>
      <c r="E24" s="31">
        <f>SUM(E25+E27+E30+E36)</f>
        <v>1446572754.1200001</v>
      </c>
      <c r="F24" s="31">
        <f>SUM(F25+F27+F30+F36)</f>
        <v>252282669.38999999</v>
      </c>
      <c r="G24" s="31">
        <f>SUM(G25+G27+G30+G36)</f>
        <v>468337574.76999998</v>
      </c>
      <c r="H24" s="31">
        <f>SUM(H25+H27+H30+H36)</f>
        <v>5201700.75</v>
      </c>
      <c r="I24" s="31">
        <f>SUM(I25+I27+I30+I36)</f>
        <v>322423010</v>
      </c>
      <c r="J24" s="31">
        <f t="shared" ref="J24:W24" si="19">SUM(J25+J27+J30+J36)</f>
        <v>73992182</v>
      </c>
      <c r="K24" s="31">
        <f t="shared" si="19"/>
        <v>0</v>
      </c>
      <c r="L24" s="31">
        <f t="shared" si="19"/>
        <v>0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1">
        <f t="shared" si="19"/>
        <v>0</v>
      </c>
      <c r="Q24" s="31">
        <f t="shared" si="19"/>
        <v>0</v>
      </c>
      <c r="R24" s="31">
        <f t="shared" si="19"/>
        <v>1122237136.9099998</v>
      </c>
      <c r="S24" s="31">
        <f t="shared" si="19"/>
        <v>11094873.02</v>
      </c>
      <c r="T24" s="31">
        <f t="shared" si="19"/>
        <v>268182245.69</v>
      </c>
      <c r="U24" s="31">
        <f t="shared" si="19"/>
        <v>441343125.44999999</v>
      </c>
      <c r="V24" s="31">
        <f t="shared" si="19"/>
        <v>275983470.75</v>
      </c>
      <c r="W24" s="31">
        <f t="shared" si="19"/>
        <v>59603422</v>
      </c>
      <c r="X24" s="31">
        <f t="shared" ref="X24:AD24" si="20">SUM(X26:X39)</f>
        <v>0</v>
      </c>
      <c r="Y24" s="31">
        <f t="shared" si="20"/>
        <v>0</v>
      </c>
      <c r="Z24" s="31">
        <f t="shared" si="20"/>
        <v>0</v>
      </c>
      <c r="AA24" s="31">
        <f t="shared" si="20"/>
        <v>0</v>
      </c>
      <c r="AB24" s="31">
        <f t="shared" si="20"/>
        <v>0</v>
      </c>
      <c r="AC24" s="31">
        <f t="shared" si="20"/>
        <v>0</v>
      </c>
      <c r="AD24" s="31">
        <f t="shared" si="20"/>
        <v>0</v>
      </c>
      <c r="AE24" s="31">
        <f>SUM(AE25+AE27+AE30+AE36)</f>
        <v>1056207136.91</v>
      </c>
      <c r="AF24" s="251"/>
    </row>
    <row r="25" spans="1:34" s="249" customFormat="1" ht="18" customHeight="1" x14ac:dyDescent="0.2">
      <c r="A25" s="256" t="s">
        <v>195</v>
      </c>
      <c r="B25" s="257"/>
      <c r="C25" s="263" t="s">
        <v>332</v>
      </c>
      <c r="D25" s="256">
        <f>+D26</f>
        <v>10277107</v>
      </c>
      <c r="E25" s="256">
        <f>SUM(E26)</f>
        <v>10277107</v>
      </c>
      <c r="F25" s="256">
        <f>SUM(F26)</f>
        <v>0</v>
      </c>
      <c r="G25" s="256">
        <f t="shared" ref="G25:Q25" si="21">SUM(G26)</f>
        <v>1268955</v>
      </c>
      <c r="H25" s="256">
        <f t="shared" si="21"/>
        <v>1814410</v>
      </c>
      <c r="I25" s="256">
        <f t="shared" si="21"/>
        <v>1743195</v>
      </c>
      <c r="J25" s="256">
        <f t="shared" si="21"/>
        <v>0</v>
      </c>
      <c r="K25" s="256">
        <f t="shared" si="21"/>
        <v>0</v>
      </c>
      <c r="L25" s="256">
        <f t="shared" si="21"/>
        <v>0</v>
      </c>
      <c r="M25" s="256">
        <f t="shared" si="21"/>
        <v>0</v>
      </c>
      <c r="N25" s="256">
        <f t="shared" si="21"/>
        <v>0</v>
      </c>
      <c r="O25" s="256">
        <f t="shared" si="21"/>
        <v>0</v>
      </c>
      <c r="P25" s="256">
        <f t="shared" si="21"/>
        <v>0</v>
      </c>
      <c r="Q25" s="256">
        <f t="shared" si="21"/>
        <v>0</v>
      </c>
      <c r="R25" s="256">
        <f>SUM(R26)</f>
        <v>4826560</v>
      </c>
      <c r="S25" s="256">
        <f>SUM(S26)</f>
        <v>0</v>
      </c>
      <c r="T25" s="256">
        <f t="shared" ref="T25:AE25" si="22">SUM(T26)</f>
        <v>0</v>
      </c>
      <c r="U25" s="256">
        <f t="shared" si="22"/>
        <v>1268955</v>
      </c>
      <c r="V25" s="256">
        <f t="shared" si="22"/>
        <v>3557605</v>
      </c>
      <c r="W25" s="256">
        <f t="shared" si="22"/>
        <v>0</v>
      </c>
      <c r="X25" s="256">
        <f t="shared" si="22"/>
        <v>0</v>
      </c>
      <c r="Y25" s="256">
        <f t="shared" si="22"/>
        <v>0</v>
      </c>
      <c r="Z25" s="256">
        <f t="shared" si="22"/>
        <v>0</v>
      </c>
      <c r="AA25" s="256">
        <f t="shared" si="22"/>
        <v>0</v>
      </c>
      <c r="AB25" s="256">
        <f t="shared" si="22"/>
        <v>0</v>
      </c>
      <c r="AC25" s="256">
        <f t="shared" si="22"/>
        <v>0</v>
      </c>
      <c r="AD25" s="256">
        <f t="shared" si="22"/>
        <v>0</v>
      </c>
      <c r="AE25" s="256">
        <f t="shared" si="22"/>
        <v>4826560</v>
      </c>
      <c r="AF25" s="251"/>
    </row>
    <row r="26" spans="1:34" s="245" customFormat="1" ht="18" customHeight="1" x14ac:dyDescent="0.2">
      <c r="A26" s="128" t="s">
        <v>199</v>
      </c>
      <c r="B26" s="134">
        <v>10</v>
      </c>
      <c r="C26" s="151" t="s">
        <v>200</v>
      </c>
      <c r="D26" s="128">
        <v>10277107</v>
      </c>
      <c r="E26" s="128">
        <v>10277107</v>
      </c>
      <c r="F26" s="128">
        <v>0</v>
      </c>
      <c r="G26" s="128">
        <v>1268955</v>
      </c>
      <c r="H26" s="128">
        <v>1814410</v>
      </c>
      <c r="I26" s="128">
        <v>1743195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f>SUM(F26:Q26)</f>
        <v>4826560</v>
      </c>
      <c r="S26" s="128">
        <v>0</v>
      </c>
      <c r="T26" s="128">
        <v>0</v>
      </c>
      <c r="U26" s="128">
        <v>1268955</v>
      </c>
      <c r="V26" s="128">
        <v>3557605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f>SUM(S26:AD26)</f>
        <v>4826560</v>
      </c>
      <c r="AF26" s="243"/>
    </row>
    <row r="27" spans="1:34" s="253" customFormat="1" ht="18" customHeight="1" x14ac:dyDescent="0.2">
      <c r="A27" s="256" t="s">
        <v>207</v>
      </c>
      <c r="B27" s="257"/>
      <c r="C27" s="263" t="s">
        <v>333</v>
      </c>
      <c r="D27" s="256">
        <f>SUM(D28+D29)</f>
        <v>41488142.689999998</v>
      </c>
      <c r="E27" s="256">
        <f>SUM(E28+E29)</f>
        <v>41488142.689999998</v>
      </c>
      <c r="F27" s="256">
        <f>SUM(F28:F29)</f>
        <v>3476657</v>
      </c>
      <c r="G27" s="256">
        <f t="shared" ref="G27:Q27" si="23">SUM(G28:G29)</f>
        <v>22615950</v>
      </c>
      <c r="H27" s="256">
        <f t="shared" si="23"/>
        <v>0</v>
      </c>
      <c r="I27" s="256">
        <f t="shared" si="23"/>
        <v>0</v>
      </c>
      <c r="J27" s="256">
        <f t="shared" si="23"/>
        <v>0</v>
      </c>
      <c r="K27" s="256">
        <f t="shared" si="23"/>
        <v>0</v>
      </c>
      <c r="L27" s="256">
        <f t="shared" si="23"/>
        <v>0</v>
      </c>
      <c r="M27" s="256">
        <f t="shared" si="23"/>
        <v>0</v>
      </c>
      <c r="N27" s="256">
        <f t="shared" si="23"/>
        <v>0</v>
      </c>
      <c r="O27" s="256">
        <f t="shared" si="23"/>
        <v>0</v>
      </c>
      <c r="P27" s="256">
        <f t="shared" si="23"/>
        <v>0</v>
      </c>
      <c r="Q27" s="256">
        <f t="shared" si="23"/>
        <v>0</v>
      </c>
      <c r="R27" s="256">
        <f>SUM(R28+R29)</f>
        <v>26092607</v>
      </c>
      <c r="S27" s="256">
        <f>SUM(S28+S29)</f>
        <v>0</v>
      </c>
      <c r="T27" s="256">
        <f t="shared" ref="T27:AD27" si="24">SUM(T28+T29)</f>
        <v>3476657</v>
      </c>
      <c r="U27" s="256">
        <f t="shared" si="24"/>
        <v>22615950</v>
      </c>
      <c r="V27" s="256">
        <f t="shared" si="24"/>
        <v>0</v>
      </c>
      <c r="W27" s="256">
        <f t="shared" si="24"/>
        <v>0</v>
      </c>
      <c r="X27" s="256">
        <f t="shared" si="24"/>
        <v>0</v>
      </c>
      <c r="Y27" s="256">
        <f t="shared" si="24"/>
        <v>0</v>
      </c>
      <c r="Z27" s="256">
        <f t="shared" si="24"/>
        <v>0</v>
      </c>
      <c r="AA27" s="256">
        <f t="shared" si="24"/>
        <v>0</v>
      </c>
      <c r="AB27" s="256">
        <f t="shared" si="24"/>
        <v>0</v>
      </c>
      <c r="AC27" s="256">
        <f t="shared" si="24"/>
        <v>0</v>
      </c>
      <c r="AD27" s="256">
        <f t="shared" si="24"/>
        <v>0</v>
      </c>
      <c r="AE27" s="256">
        <f>SUM(AE28+AE29)</f>
        <v>26092607</v>
      </c>
      <c r="AF27" s="270"/>
    </row>
    <row r="28" spans="1:34" s="245" customFormat="1" ht="18" customHeight="1" x14ac:dyDescent="0.2">
      <c r="A28" s="128" t="s">
        <v>209</v>
      </c>
      <c r="B28" s="134" t="s">
        <v>72</v>
      </c>
      <c r="C28" s="151" t="s">
        <v>210</v>
      </c>
      <c r="D28" s="128">
        <v>5554038.0199999996</v>
      </c>
      <c r="E28" s="128">
        <v>5554038.0199999996</v>
      </c>
      <c r="F28" s="128">
        <v>3476657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f>SUM(F28:Q28)</f>
        <v>3476657</v>
      </c>
      <c r="S28" s="128">
        <v>0</v>
      </c>
      <c r="T28" s="128">
        <v>3476657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f>SUM(S28:AD28)</f>
        <v>3476657</v>
      </c>
      <c r="AF28" s="243"/>
    </row>
    <row r="29" spans="1:34" s="245" customFormat="1" ht="18" customHeight="1" x14ac:dyDescent="0.2">
      <c r="A29" s="128" t="s">
        <v>211</v>
      </c>
      <c r="B29" s="134">
        <v>10</v>
      </c>
      <c r="C29" s="151" t="s">
        <v>212</v>
      </c>
      <c r="D29" s="128">
        <v>35934104.670000002</v>
      </c>
      <c r="E29" s="128">
        <v>35934104.670000002</v>
      </c>
      <c r="F29" s="128">
        <v>0</v>
      </c>
      <c r="G29" s="128">
        <v>22615950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f>SUM(F29:Q29)</f>
        <v>22615950</v>
      </c>
      <c r="S29" s="128">
        <v>0</v>
      </c>
      <c r="T29" s="128">
        <v>0</v>
      </c>
      <c r="U29" s="128">
        <v>22615950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f>SUM(S29:AD29)</f>
        <v>22615950</v>
      </c>
      <c r="AF29" s="243"/>
    </row>
    <row r="30" spans="1:34" s="253" customFormat="1" ht="18" customHeight="1" x14ac:dyDescent="0.2">
      <c r="A30" s="256" t="s">
        <v>215</v>
      </c>
      <c r="B30" s="257"/>
      <c r="C30" s="263" t="s">
        <v>216</v>
      </c>
      <c r="D30" s="256">
        <f>SUM(D31+D32+D33+D34+D35)</f>
        <v>940403056.91000009</v>
      </c>
      <c r="E30" s="256">
        <f>SUM(E31+E32+E33+E34+E35)</f>
        <v>934353019.91000009</v>
      </c>
      <c r="F30" s="256">
        <f>SUM(F31:F35)</f>
        <v>248806012.38999999</v>
      </c>
      <c r="G30" s="256">
        <f>SUM(G31:G35)</f>
        <v>73037311.770000011</v>
      </c>
      <c r="H30" s="256">
        <f t="shared" ref="H30:Q30" si="25">SUM(H31:H35)</f>
        <v>3387290.75</v>
      </c>
      <c r="I30" s="256">
        <f>SUM(I31:I35)</f>
        <v>231640815</v>
      </c>
      <c r="J30" s="256">
        <f t="shared" si="25"/>
        <v>73992182</v>
      </c>
      <c r="K30" s="256">
        <f t="shared" si="25"/>
        <v>0</v>
      </c>
      <c r="L30" s="256">
        <f t="shared" si="25"/>
        <v>0</v>
      </c>
      <c r="M30" s="256">
        <f t="shared" si="25"/>
        <v>0</v>
      </c>
      <c r="N30" s="256">
        <f t="shared" si="25"/>
        <v>0</v>
      </c>
      <c r="O30" s="256">
        <f t="shared" si="25"/>
        <v>0</v>
      </c>
      <c r="P30" s="256">
        <f t="shared" si="25"/>
        <v>0</v>
      </c>
      <c r="Q30" s="256">
        <f t="shared" si="25"/>
        <v>0</v>
      </c>
      <c r="R30" s="256">
        <f>SUM(R31+R32+R33+R34+R35)</f>
        <v>630863611.90999997</v>
      </c>
      <c r="S30" s="256">
        <f>SUM(S31+S32+S33+S34+S35)</f>
        <v>11094873.02</v>
      </c>
      <c r="T30" s="256">
        <f t="shared" ref="T30:AD30" si="26">SUM(T31+T32+T33+T34+T35)</f>
        <v>264705588.69</v>
      </c>
      <c r="U30" s="256">
        <f t="shared" si="26"/>
        <v>46042862.450000003</v>
      </c>
      <c r="V30" s="256">
        <f>SUM(V31+V32+V33+V34+V35)</f>
        <v>183386865.75</v>
      </c>
      <c r="W30" s="256">
        <f>SUM(W31+W32+W33+W34+W35)</f>
        <v>59603422</v>
      </c>
      <c r="X30" s="256">
        <f t="shared" si="26"/>
        <v>0</v>
      </c>
      <c r="Y30" s="256">
        <f t="shared" si="26"/>
        <v>0</v>
      </c>
      <c r="Z30" s="256">
        <f t="shared" si="26"/>
        <v>0</v>
      </c>
      <c r="AA30" s="256">
        <f t="shared" si="26"/>
        <v>0</v>
      </c>
      <c r="AB30" s="256">
        <f t="shared" si="26"/>
        <v>0</v>
      </c>
      <c r="AC30" s="256">
        <f t="shared" si="26"/>
        <v>0</v>
      </c>
      <c r="AD30" s="256">
        <f t="shared" si="26"/>
        <v>0</v>
      </c>
      <c r="AE30" s="256">
        <f>SUM(AE31+AE32+AE33+AE34+AE35)</f>
        <v>564833611.90999997</v>
      </c>
      <c r="AF30" s="270"/>
    </row>
    <row r="31" spans="1:34" s="245" customFormat="1" ht="18" customHeight="1" x14ac:dyDescent="0.2">
      <c r="A31" s="128" t="s">
        <v>217</v>
      </c>
      <c r="B31" s="134">
        <v>10</v>
      </c>
      <c r="C31" s="151" t="s">
        <v>218</v>
      </c>
      <c r="D31" s="128">
        <v>6050000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f>SUM(F31:Q31)</f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/>
      <c r="Y31" s="128"/>
      <c r="Z31" s="128"/>
      <c r="AA31" s="128"/>
      <c r="AB31" s="128"/>
      <c r="AC31" s="128"/>
      <c r="AD31" s="128"/>
      <c r="AE31" s="128">
        <f>SUM(S31:AD31)</f>
        <v>0</v>
      </c>
      <c r="AF31" s="243"/>
    </row>
    <row r="32" spans="1:34" s="245" customFormat="1" ht="18" customHeight="1" x14ac:dyDescent="0.2">
      <c r="A32" s="128" t="s">
        <v>219</v>
      </c>
      <c r="B32" s="134">
        <v>10</v>
      </c>
      <c r="C32" s="151" t="s">
        <v>220</v>
      </c>
      <c r="D32" s="128">
        <v>249600000</v>
      </c>
      <c r="E32" s="128">
        <v>249600000</v>
      </c>
      <c r="F32" s="128">
        <v>213200000</v>
      </c>
      <c r="G32" s="128">
        <v>36400000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f>SUM(F32:Q32)</f>
        <v>249600000</v>
      </c>
      <c r="S32" s="128">
        <v>0</v>
      </c>
      <c r="T32" s="128">
        <v>231400000</v>
      </c>
      <c r="U32" s="128">
        <v>18200000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f t="shared" ref="AE32:AE35" si="27">SUM(S32:AD32)</f>
        <v>249600000</v>
      </c>
      <c r="AF32" s="243"/>
    </row>
    <row r="33" spans="1:34" ht="18" customHeight="1" x14ac:dyDescent="0.2">
      <c r="A33" s="128" t="s">
        <v>223</v>
      </c>
      <c r="B33" s="134" t="s">
        <v>72</v>
      </c>
      <c r="C33" s="151" t="s">
        <v>224</v>
      </c>
      <c r="D33" s="128">
        <v>177967235.37</v>
      </c>
      <c r="E33" s="128">
        <v>177967198.37</v>
      </c>
      <c r="F33" s="128">
        <v>32286012.390000001</v>
      </c>
      <c r="G33" s="128">
        <v>35537311.770000003</v>
      </c>
      <c r="H33" s="128">
        <v>3387290.75</v>
      </c>
      <c r="I33" s="128">
        <v>4693360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f t="shared" ref="R33:R35" si="28">SUM(F33:Q33)</f>
        <v>75903974.909999996</v>
      </c>
      <c r="S33" s="128">
        <v>11094873.02</v>
      </c>
      <c r="T33" s="128">
        <v>28885588.690000001</v>
      </c>
      <c r="U33" s="128">
        <v>27842862.449999999</v>
      </c>
      <c r="V33" s="128">
        <v>8080650.75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f t="shared" si="27"/>
        <v>75903974.909999996</v>
      </c>
      <c r="AF33" s="243"/>
    </row>
    <row r="34" spans="1:34" ht="18" customHeight="1" x14ac:dyDescent="0.2">
      <c r="A34" s="128" t="s">
        <v>225</v>
      </c>
      <c r="B34" s="134">
        <v>10</v>
      </c>
      <c r="C34" s="151" t="s">
        <v>226</v>
      </c>
      <c r="D34" s="128">
        <v>495149181.54000002</v>
      </c>
      <c r="E34" s="128">
        <v>495149181.54000002</v>
      </c>
      <c r="F34" s="128">
        <v>3320000</v>
      </c>
      <c r="G34" s="128">
        <v>1100000</v>
      </c>
      <c r="H34" s="128">
        <v>0</v>
      </c>
      <c r="I34" s="128">
        <v>226947455</v>
      </c>
      <c r="J34" s="128">
        <v>73992182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f t="shared" si="28"/>
        <v>305359637</v>
      </c>
      <c r="S34" s="128">
        <v>0</v>
      </c>
      <c r="T34" s="128">
        <v>4420000</v>
      </c>
      <c r="U34" s="128">
        <v>0</v>
      </c>
      <c r="V34" s="128">
        <v>175306215</v>
      </c>
      <c r="W34" s="128">
        <v>59603422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f t="shared" si="27"/>
        <v>239329637</v>
      </c>
      <c r="AF34" s="243"/>
    </row>
    <row r="35" spans="1:34" ht="18" customHeight="1" x14ac:dyDescent="0.2">
      <c r="A35" s="128" t="s">
        <v>227</v>
      </c>
      <c r="B35" s="134">
        <v>10</v>
      </c>
      <c r="C35" s="151" t="s">
        <v>228</v>
      </c>
      <c r="D35" s="128">
        <v>11636640</v>
      </c>
      <c r="E35" s="128">
        <v>11636640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f t="shared" si="28"/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/>
      <c r="Y35" s="128"/>
      <c r="Z35" s="128"/>
      <c r="AA35" s="128"/>
      <c r="AB35" s="128"/>
      <c r="AC35" s="128"/>
      <c r="AD35" s="128"/>
      <c r="AE35" s="128">
        <f t="shared" si="27"/>
        <v>0</v>
      </c>
      <c r="AF35" s="243"/>
    </row>
    <row r="36" spans="1:34" s="253" customFormat="1" ht="18" customHeight="1" x14ac:dyDescent="0.2">
      <c r="A36" s="256" t="s">
        <v>229</v>
      </c>
      <c r="B36" s="257"/>
      <c r="C36" s="263" t="s">
        <v>230</v>
      </c>
      <c r="D36" s="256">
        <f>SUM(D37+D38+D39)</f>
        <v>460454484.51999998</v>
      </c>
      <c r="E36" s="256">
        <f>SUM(E37+E38+E39)</f>
        <v>460454484.51999998</v>
      </c>
      <c r="F36" s="256">
        <f>SUM(F37+F38+F39)</f>
        <v>0</v>
      </c>
      <c r="G36" s="256">
        <f>SUM(G37+G38+G39)</f>
        <v>371415358</v>
      </c>
      <c r="H36" s="256">
        <f t="shared" ref="H36:Q36" si="29">SUM(H37+H38+H39)</f>
        <v>0</v>
      </c>
      <c r="I36" s="256">
        <f t="shared" si="29"/>
        <v>89039000</v>
      </c>
      <c r="J36" s="256">
        <f t="shared" si="29"/>
        <v>0</v>
      </c>
      <c r="K36" s="256">
        <f t="shared" si="29"/>
        <v>0</v>
      </c>
      <c r="L36" s="256">
        <f t="shared" si="29"/>
        <v>0</v>
      </c>
      <c r="M36" s="256">
        <f t="shared" si="29"/>
        <v>0</v>
      </c>
      <c r="N36" s="256">
        <f t="shared" si="29"/>
        <v>0</v>
      </c>
      <c r="O36" s="256">
        <f t="shared" si="29"/>
        <v>0</v>
      </c>
      <c r="P36" s="256">
        <f t="shared" si="29"/>
        <v>0</v>
      </c>
      <c r="Q36" s="256">
        <f t="shared" si="29"/>
        <v>0</v>
      </c>
      <c r="R36" s="256">
        <f>SUM(R37+R38+R39)</f>
        <v>460454358</v>
      </c>
      <c r="S36" s="256">
        <f>SUM(S37+S38+S39)</f>
        <v>0</v>
      </c>
      <c r="T36" s="256">
        <f t="shared" ref="T36:AE36" si="30">SUM(T37+T38+T39)</f>
        <v>0</v>
      </c>
      <c r="U36" s="256">
        <f t="shared" si="30"/>
        <v>371415358</v>
      </c>
      <c r="V36" s="256">
        <f>SUM(V37+V38+V39)</f>
        <v>89039000</v>
      </c>
      <c r="W36" s="256">
        <f t="shared" si="30"/>
        <v>0</v>
      </c>
      <c r="X36" s="256">
        <f t="shared" si="30"/>
        <v>0</v>
      </c>
      <c r="Y36" s="256">
        <f t="shared" si="30"/>
        <v>0</v>
      </c>
      <c r="Z36" s="256">
        <f t="shared" si="30"/>
        <v>0</v>
      </c>
      <c r="AA36" s="256">
        <f t="shared" si="30"/>
        <v>0</v>
      </c>
      <c r="AB36" s="256">
        <f t="shared" si="30"/>
        <v>0</v>
      </c>
      <c r="AC36" s="256">
        <f t="shared" si="30"/>
        <v>0</v>
      </c>
      <c r="AD36" s="256">
        <f t="shared" si="30"/>
        <v>0</v>
      </c>
      <c r="AE36" s="256">
        <f t="shared" si="30"/>
        <v>460454358</v>
      </c>
      <c r="AF36" s="270"/>
    </row>
    <row r="37" spans="1:34" ht="18" customHeight="1" x14ac:dyDescent="0.2">
      <c r="A37" s="267" t="s">
        <v>231</v>
      </c>
      <c r="B37" s="134">
        <v>10</v>
      </c>
      <c r="C37" s="151" t="s">
        <v>232</v>
      </c>
      <c r="D37" s="128">
        <v>71499441</v>
      </c>
      <c r="E37" s="128">
        <v>71499441</v>
      </c>
      <c r="F37" s="128">
        <v>0</v>
      </c>
      <c r="G37" s="128">
        <v>71499441</v>
      </c>
      <c r="H37" s="128">
        <v>0</v>
      </c>
      <c r="I37" s="128">
        <v>0</v>
      </c>
      <c r="J37" s="128">
        <v>0</v>
      </c>
      <c r="K37" s="128">
        <v>0</v>
      </c>
      <c r="L37" s="128"/>
      <c r="M37" s="128"/>
      <c r="N37" s="128"/>
      <c r="O37" s="128"/>
      <c r="P37" s="128"/>
      <c r="Q37" s="128"/>
      <c r="R37" s="128">
        <f>SUM(F37:Q37)</f>
        <v>71499441</v>
      </c>
      <c r="S37" s="128">
        <v>0</v>
      </c>
      <c r="T37" s="128">
        <v>0</v>
      </c>
      <c r="U37" s="128">
        <v>71499441</v>
      </c>
      <c r="V37" s="128">
        <v>0</v>
      </c>
      <c r="W37" s="128">
        <v>0</v>
      </c>
      <c r="X37" s="128"/>
      <c r="Y37" s="128"/>
      <c r="Z37" s="128"/>
      <c r="AA37" s="128"/>
      <c r="AB37" s="128"/>
      <c r="AC37" s="128"/>
      <c r="AD37" s="128"/>
      <c r="AE37" s="128">
        <f>SUM(S37:AD37)</f>
        <v>71499441</v>
      </c>
      <c r="AF37" s="243"/>
    </row>
    <row r="38" spans="1:34" ht="18" customHeight="1" x14ac:dyDescent="0.2">
      <c r="A38" s="267" t="s">
        <v>233</v>
      </c>
      <c r="B38" s="134">
        <v>10</v>
      </c>
      <c r="C38" s="151" t="s">
        <v>234</v>
      </c>
      <c r="D38" s="128">
        <v>89039000</v>
      </c>
      <c r="E38" s="128">
        <v>89039000</v>
      </c>
      <c r="F38" s="128">
        <v>0</v>
      </c>
      <c r="G38" s="128">
        <v>0</v>
      </c>
      <c r="H38" s="128">
        <v>0</v>
      </c>
      <c r="I38" s="128">
        <v>89039000</v>
      </c>
      <c r="J38" s="128">
        <v>0</v>
      </c>
      <c r="K38" s="128">
        <v>0</v>
      </c>
      <c r="L38" s="128"/>
      <c r="M38" s="128"/>
      <c r="N38" s="128"/>
      <c r="O38" s="128"/>
      <c r="P38" s="128"/>
      <c r="Q38" s="128"/>
      <c r="R38" s="128">
        <f>SUM(F38:Q38)</f>
        <v>89039000</v>
      </c>
      <c r="S38" s="128">
        <v>0</v>
      </c>
      <c r="T38" s="128">
        <v>0</v>
      </c>
      <c r="U38" s="128">
        <v>0</v>
      </c>
      <c r="V38" s="128">
        <v>89039000</v>
      </c>
      <c r="W38" s="128">
        <v>0</v>
      </c>
      <c r="X38" s="128"/>
      <c r="Y38" s="128"/>
      <c r="Z38" s="128"/>
      <c r="AA38" s="128"/>
      <c r="AB38" s="128"/>
      <c r="AC38" s="128"/>
      <c r="AD38" s="128"/>
      <c r="AE38" s="128">
        <f t="shared" ref="AE38:AE39" si="31">SUM(S38:AD38)</f>
        <v>89039000</v>
      </c>
      <c r="AF38" s="243"/>
    </row>
    <row r="39" spans="1:34" ht="18" customHeight="1" x14ac:dyDescent="0.2">
      <c r="A39" s="267" t="s">
        <v>239</v>
      </c>
      <c r="B39" s="134">
        <v>10</v>
      </c>
      <c r="C39" s="151" t="s">
        <v>240</v>
      </c>
      <c r="D39" s="128">
        <v>299916043.51999998</v>
      </c>
      <c r="E39" s="128">
        <v>299916043.51999998</v>
      </c>
      <c r="F39" s="128">
        <v>0</v>
      </c>
      <c r="G39" s="128">
        <v>299915917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8"/>
      <c r="Q39" s="128"/>
      <c r="R39" s="128">
        <f>SUM(F39:Q39)</f>
        <v>299915917</v>
      </c>
      <c r="S39" s="128">
        <v>0</v>
      </c>
      <c r="T39" s="128">
        <v>0</v>
      </c>
      <c r="U39" s="128">
        <v>299915917</v>
      </c>
      <c r="V39" s="128">
        <v>0</v>
      </c>
      <c r="W39" s="128">
        <v>0</v>
      </c>
      <c r="X39" s="128"/>
      <c r="Y39" s="128"/>
      <c r="Z39" s="128"/>
      <c r="AA39" s="128"/>
      <c r="AB39" s="128"/>
      <c r="AC39" s="128"/>
      <c r="AD39" s="128"/>
      <c r="AE39" s="128">
        <f t="shared" si="31"/>
        <v>299915917</v>
      </c>
      <c r="AF39" s="243"/>
    </row>
    <row r="40" spans="1:34" s="253" customFormat="1" ht="18" customHeight="1" x14ac:dyDescent="0.2">
      <c r="A40" s="271" t="s">
        <v>243</v>
      </c>
      <c r="B40" s="247"/>
      <c r="C40" s="250" t="s">
        <v>244</v>
      </c>
      <c r="D40" s="250">
        <f t="shared" ref="D40:S42" si="32">+D41</f>
        <v>50805991</v>
      </c>
      <c r="E40" s="250">
        <f t="shared" si="32"/>
        <v>50805991</v>
      </c>
      <c r="F40" s="250">
        <f t="shared" si="32"/>
        <v>0</v>
      </c>
      <c r="G40" s="250">
        <f t="shared" si="32"/>
        <v>0</v>
      </c>
      <c r="H40" s="250">
        <f t="shared" si="32"/>
        <v>6506080</v>
      </c>
      <c r="I40" s="250">
        <f t="shared" si="32"/>
        <v>0</v>
      </c>
      <c r="J40" s="250">
        <f t="shared" si="32"/>
        <v>9252220</v>
      </c>
      <c r="K40" s="250">
        <f t="shared" si="32"/>
        <v>0</v>
      </c>
      <c r="L40" s="250">
        <f t="shared" si="32"/>
        <v>0</v>
      </c>
      <c r="M40" s="250">
        <f t="shared" si="32"/>
        <v>0</v>
      </c>
      <c r="N40" s="250">
        <f t="shared" si="32"/>
        <v>0</v>
      </c>
      <c r="O40" s="250">
        <f t="shared" si="32"/>
        <v>0</v>
      </c>
      <c r="P40" s="250">
        <f t="shared" si="32"/>
        <v>0</v>
      </c>
      <c r="Q40" s="250">
        <f t="shared" si="32"/>
        <v>0</v>
      </c>
      <c r="R40" s="250">
        <f t="shared" si="32"/>
        <v>15758300</v>
      </c>
      <c r="S40" s="250">
        <f t="shared" si="32"/>
        <v>0</v>
      </c>
      <c r="T40" s="250">
        <f t="shared" ref="T40:AE42" si="33">+T41</f>
        <v>0</v>
      </c>
      <c r="U40" s="250">
        <f t="shared" si="33"/>
        <v>0</v>
      </c>
      <c r="V40" s="250">
        <f>+V41</f>
        <v>6506080</v>
      </c>
      <c r="W40" s="250">
        <f t="shared" si="33"/>
        <v>0</v>
      </c>
      <c r="X40" s="250">
        <f t="shared" si="33"/>
        <v>0</v>
      </c>
      <c r="Y40" s="250">
        <f t="shared" si="33"/>
        <v>0</v>
      </c>
      <c r="Z40" s="250">
        <f t="shared" si="33"/>
        <v>0</v>
      </c>
      <c r="AA40" s="250">
        <f t="shared" si="33"/>
        <v>0</v>
      </c>
      <c r="AB40" s="250">
        <f t="shared" si="33"/>
        <v>0</v>
      </c>
      <c r="AC40" s="250">
        <f t="shared" si="33"/>
        <v>0</v>
      </c>
      <c r="AD40" s="250">
        <f t="shared" si="33"/>
        <v>0</v>
      </c>
      <c r="AE40" s="250">
        <f t="shared" si="33"/>
        <v>6506080</v>
      </c>
      <c r="AF40" s="251"/>
    </row>
    <row r="41" spans="1:34" s="253" customFormat="1" ht="18" customHeight="1" x14ac:dyDescent="0.2">
      <c r="A41" s="149" t="s">
        <v>245</v>
      </c>
      <c r="B41" s="150"/>
      <c r="C41" s="119" t="s">
        <v>246</v>
      </c>
      <c r="D41" s="31">
        <f t="shared" si="32"/>
        <v>50805991</v>
      </c>
      <c r="E41" s="31">
        <f t="shared" si="32"/>
        <v>50805991</v>
      </c>
      <c r="F41" s="31">
        <f>+F42</f>
        <v>0</v>
      </c>
      <c r="G41" s="31">
        <f>+G42</f>
        <v>0</v>
      </c>
      <c r="H41" s="31">
        <f t="shared" si="32"/>
        <v>6506080</v>
      </c>
      <c r="I41" s="31">
        <f t="shared" si="32"/>
        <v>0</v>
      </c>
      <c r="J41" s="31">
        <f t="shared" si="32"/>
        <v>9252220</v>
      </c>
      <c r="K41" s="31">
        <f t="shared" si="32"/>
        <v>0</v>
      </c>
      <c r="L41" s="272">
        <v>0</v>
      </c>
      <c r="M41" s="31">
        <f t="shared" si="32"/>
        <v>0</v>
      </c>
      <c r="N41" s="31">
        <f t="shared" si="32"/>
        <v>0</v>
      </c>
      <c r="O41" s="31">
        <f t="shared" si="32"/>
        <v>0</v>
      </c>
      <c r="P41" s="31">
        <f t="shared" si="32"/>
        <v>0</v>
      </c>
      <c r="Q41" s="31">
        <f t="shared" si="32"/>
        <v>0</v>
      </c>
      <c r="R41" s="31">
        <f>+R42</f>
        <v>15758300</v>
      </c>
      <c r="S41" s="31">
        <f t="shared" si="32"/>
        <v>0</v>
      </c>
      <c r="T41" s="31">
        <f t="shared" si="33"/>
        <v>0</v>
      </c>
      <c r="U41" s="31">
        <f t="shared" si="33"/>
        <v>0</v>
      </c>
      <c r="V41" s="31">
        <f t="shared" si="33"/>
        <v>6506080</v>
      </c>
      <c r="W41" s="31">
        <f t="shared" si="33"/>
        <v>0</v>
      </c>
      <c r="X41" s="31">
        <f t="shared" si="33"/>
        <v>0</v>
      </c>
      <c r="Y41" s="31">
        <f t="shared" si="33"/>
        <v>0</v>
      </c>
      <c r="Z41" s="31">
        <f t="shared" si="33"/>
        <v>0</v>
      </c>
      <c r="AA41" s="31">
        <f t="shared" si="33"/>
        <v>0</v>
      </c>
      <c r="AB41" s="31">
        <f t="shared" si="33"/>
        <v>0</v>
      </c>
      <c r="AC41" s="31">
        <f t="shared" si="33"/>
        <v>0</v>
      </c>
      <c r="AD41" s="31">
        <f t="shared" si="33"/>
        <v>0</v>
      </c>
      <c r="AE41" s="31">
        <f>+AE42</f>
        <v>6506080</v>
      </c>
      <c r="AF41" s="251"/>
      <c r="AG41" s="273"/>
    </row>
    <row r="42" spans="1:34" s="249" customFormat="1" ht="18" customHeight="1" x14ac:dyDescent="0.2">
      <c r="A42" s="31" t="s">
        <v>247</v>
      </c>
      <c r="B42" s="32"/>
      <c r="C42" s="167" t="s">
        <v>248</v>
      </c>
      <c r="D42" s="31">
        <f t="shared" si="32"/>
        <v>50805991</v>
      </c>
      <c r="E42" s="31">
        <f t="shared" si="32"/>
        <v>50805991</v>
      </c>
      <c r="F42" s="31">
        <f>+F43</f>
        <v>0</v>
      </c>
      <c r="G42" s="31">
        <f>+G43</f>
        <v>0</v>
      </c>
      <c r="H42" s="31">
        <f t="shared" si="32"/>
        <v>6506080</v>
      </c>
      <c r="I42" s="31">
        <f t="shared" si="32"/>
        <v>0</v>
      </c>
      <c r="J42" s="31">
        <f t="shared" si="32"/>
        <v>9252220</v>
      </c>
      <c r="K42" s="31">
        <f t="shared" si="32"/>
        <v>0</v>
      </c>
      <c r="L42" s="31">
        <f t="shared" si="32"/>
        <v>0</v>
      </c>
      <c r="M42" s="31">
        <f t="shared" si="32"/>
        <v>0</v>
      </c>
      <c r="N42" s="31">
        <f t="shared" si="32"/>
        <v>0</v>
      </c>
      <c r="O42" s="31">
        <f t="shared" si="32"/>
        <v>0</v>
      </c>
      <c r="P42" s="31">
        <f t="shared" si="32"/>
        <v>0</v>
      </c>
      <c r="Q42" s="31">
        <f t="shared" si="32"/>
        <v>0</v>
      </c>
      <c r="R42" s="31">
        <f>+R43</f>
        <v>15758300</v>
      </c>
      <c r="S42" s="31">
        <f t="shared" si="32"/>
        <v>0</v>
      </c>
      <c r="T42" s="31">
        <f t="shared" si="33"/>
        <v>0</v>
      </c>
      <c r="U42" s="31">
        <f t="shared" si="33"/>
        <v>0</v>
      </c>
      <c r="V42" s="31">
        <f t="shared" si="33"/>
        <v>6506080</v>
      </c>
      <c r="W42" s="31">
        <f t="shared" si="33"/>
        <v>0</v>
      </c>
      <c r="X42" s="31">
        <f t="shared" si="33"/>
        <v>0</v>
      </c>
      <c r="Y42" s="31">
        <f t="shared" si="33"/>
        <v>0</v>
      </c>
      <c r="Z42" s="31">
        <f t="shared" si="33"/>
        <v>0</v>
      </c>
      <c r="AA42" s="31">
        <f t="shared" si="33"/>
        <v>0</v>
      </c>
      <c r="AB42" s="31">
        <f t="shared" si="33"/>
        <v>0</v>
      </c>
      <c r="AC42" s="31">
        <f t="shared" si="33"/>
        <v>0</v>
      </c>
      <c r="AD42" s="31">
        <f t="shared" si="33"/>
        <v>0</v>
      </c>
      <c r="AE42" s="31">
        <f>+AE43</f>
        <v>6506080</v>
      </c>
      <c r="AF42" s="251"/>
      <c r="AG42" s="273"/>
    </row>
    <row r="43" spans="1:34" s="249" customFormat="1" ht="18" customHeight="1" x14ac:dyDescent="0.2">
      <c r="A43" s="256" t="s">
        <v>249</v>
      </c>
      <c r="B43" s="257"/>
      <c r="C43" s="274" t="s">
        <v>250</v>
      </c>
      <c r="D43" s="256">
        <f>SUM(D44)</f>
        <v>50805991</v>
      </c>
      <c r="E43" s="256">
        <f t="shared" ref="E43:AE43" si="34">SUM(E44:E44)</f>
        <v>50805991</v>
      </c>
      <c r="F43" s="256">
        <f t="shared" si="34"/>
        <v>0</v>
      </c>
      <c r="G43" s="256">
        <f>SUM(G44:G44)</f>
        <v>0</v>
      </c>
      <c r="H43" s="256">
        <f t="shared" si="34"/>
        <v>6506080</v>
      </c>
      <c r="I43" s="256">
        <f t="shared" si="34"/>
        <v>0</v>
      </c>
      <c r="J43" s="256">
        <f t="shared" si="34"/>
        <v>9252220</v>
      </c>
      <c r="K43" s="256">
        <f t="shared" si="34"/>
        <v>0</v>
      </c>
      <c r="L43" s="256">
        <f t="shared" si="34"/>
        <v>0</v>
      </c>
      <c r="M43" s="256">
        <f t="shared" si="34"/>
        <v>0</v>
      </c>
      <c r="N43" s="256">
        <f t="shared" si="34"/>
        <v>0</v>
      </c>
      <c r="O43" s="256">
        <f t="shared" si="34"/>
        <v>0</v>
      </c>
      <c r="P43" s="256">
        <f t="shared" si="34"/>
        <v>0</v>
      </c>
      <c r="Q43" s="256">
        <f t="shared" si="34"/>
        <v>0</v>
      </c>
      <c r="R43" s="256">
        <f t="shared" si="34"/>
        <v>15758300</v>
      </c>
      <c r="S43" s="256">
        <f t="shared" si="34"/>
        <v>0</v>
      </c>
      <c r="T43" s="256">
        <f t="shared" si="34"/>
        <v>0</v>
      </c>
      <c r="U43" s="256">
        <f t="shared" si="34"/>
        <v>0</v>
      </c>
      <c r="V43" s="256">
        <f t="shared" si="34"/>
        <v>6506080</v>
      </c>
      <c r="W43" s="256">
        <f t="shared" si="34"/>
        <v>0</v>
      </c>
      <c r="X43" s="256">
        <f t="shared" si="34"/>
        <v>0</v>
      </c>
      <c r="Y43" s="256">
        <f t="shared" si="34"/>
        <v>0</v>
      </c>
      <c r="Z43" s="256">
        <f t="shared" si="34"/>
        <v>0</v>
      </c>
      <c r="AA43" s="256">
        <f t="shared" si="34"/>
        <v>0</v>
      </c>
      <c r="AB43" s="256">
        <f t="shared" si="34"/>
        <v>0</v>
      </c>
      <c r="AC43" s="256">
        <f t="shared" si="34"/>
        <v>0</v>
      </c>
      <c r="AD43" s="256">
        <f t="shared" si="34"/>
        <v>0</v>
      </c>
      <c r="AE43" s="256">
        <f t="shared" si="34"/>
        <v>6506080</v>
      </c>
      <c r="AF43" s="251"/>
      <c r="AG43" s="273"/>
    </row>
    <row r="44" spans="1:34" ht="18" customHeight="1" x14ac:dyDescent="0.2">
      <c r="A44" s="128" t="s">
        <v>253</v>
      </c>
      <c r="B44" s="134" t="s">
        <v>72</v>
      </c>
      <c r="C44" s="127" t="s">
        <v>254</v>
      </c>
      <c r="D44" s="128">
        <v>50805991</v>
      </c>
      <c r="E44" s="128">
        <v>50805991</v>
      </c>
      <c r="F44" s="128">
        <v>0</v>
      </c>
      <c r="G44" s="128">
        <v>0</v>
      </c>
      <c r="H44" s="128">
        <v>6506080</v>
      </c>
      <c r="I44" s="128">
        <v>0</v>
      </c>
      <c r="J44" s="128">
        <v>9252220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f>SUM(F44:Q44)</f>
        <v>15758300</v>
      </c>
      <c r="S44" s="128">
        <v>0</v>
      </c>
      <c r="T44" s="128">
        <v>0</v>
      </c>
      <c r="U44" s="128">
        <v>0</v>
      </c>
      <c r="V44" s="128">
        <v>6506080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f>SUM(S44:AD44)</f>
        <v>6506080</v>
      </c>
      <c r="AF44" s="243"/>
      <c r="AG44" s="193"/>
    </row>
    <row r="45" spans="1:34" s="249" customFormat="1" ht="18" customHeight="1" x14ac:dyDescent="0.2">
      <c r="A45" s="271" t="s">
        <v>297</v>
      </c>
      <c r="B45" s="247"/>
      <c r="C45" s="250" t="s">
        <v>298</v>
      </c>
      <c r="D45" s="250">
        <f t="shared" ref="D45:AD45" si="35">SUM(D46:D56)</f>
        <v>109428877721.91998</v>
      </c>
      <c r="E45" s="250">
        <f t="shared" si="35"/>
        <v>103618396867.12</v>
      </c>
      <c r="F45" s="250">
        <f t="shared" si="35"/>
        <v>50817369000.029999</v>
      </c>
      <c r="G45" s="250">
        <f>SUM(G46:G56)</f>
        <v>22784414121.920002</v>
      </c>
      <c r="H45" s="250">
        <f t="shared" si="35"/>
        <v>4919577427.1000004</v>
      </c>
      <c r="I45" s="250">
        <f>SUM(I46:I56)</f>
        <v>4269519040.9300003</v>
      </c>
      <c r="J45" s="250">
        <f t="shared" si="35"/>
        <v>1063188047.36</v>
      </c>
      <c r="K45" s="250">
        <f t="shared" si="35"/>
        <v>0</v>
      </c>
      <c r="L45" s="250">
        <f t="shared" si="35"/>
        <v>0</v>
      </c>
      <c r="M45" s="250">
        <f t="shared" si="35"/>
        <v>0</v>
      </c>
      <c r="N45" s="250">
        <f t="shared" si="35"/>
        <v>0</v>
      </c>
      <c r="O45" s="250">
        <f t="shared" si="35"/>
        <v>0</v>
      </c>
      <c r="P45" s="250">
        <f t="shared" si="35"/>
        <v>0</v>
      </c>
      <c r="Q45" s="250">
        <f t="shared" si="35"/>
        <v>0</v>
      </c>
      <c r="R45" s="250">
        <f t="shared" si="35"/>
        <v>83854067637.340012</v>
      </c>
      <c r="S45" s="250">
        <f>SUM(S46:S56)</f>
        <v>43223952811.139999</v>
      </c>
      <c r="T45" s="250">
        <f t="shared" si="35"/>
        <v>17935047785.34</v>
      </c>
      <c r="U45" s="250">
        <f t="shared" si="35"/>
        <v>15467709152.540001</v>
      </c>
      <c r="V45" s="250">
        <f t="shared" si="35"/>
        <v>4954410127.8799992</v>
      </c>
      <c r="W45" s="250">
        <f t="shared" si="35"/>
        <v>1831021860.3499999</v>
      </c>
      <c r="X45" s="250">
        <f t="shared" si="35"/>
        <v>0</v>
      </c>
      <c r="Y45" s="250">
        <f t="shared" si="35"/>
        <v>0</v>
      </c>
      <c r="Z45" s="250">
        <f t="shared" si="35"/>
        <v>0</v>
      </c>
      <c r="AA45" s="250">
        <f t="shared" si="35"/>
        <v>0</v>
      </c>
      <c r="AB45" s="250">
        <f t="shared" si="35"/>
        <v>0</v>
      </c>
      <c r="AC45" s="250">
        <f t="shared" si="35"/>
        <v>0</v>
      </c>
      <c r="AD45" s="250">
        <f t="shared" si="35"/>
        <v>0</v>
      </c>
      <c r="AE45" s="250">
        <f>SUM(AE46:AE56)</f>
        <v>83412141737.250015</v>
      </c>
      <c r="AF45" s="251"/>
      <c r="AG45" s="273"/>
    </row>
    <row r="46" spans="1:34" ht="18" customHeight="1" x14ac:dyDescent="0.2">
      <c r="A46" s="125" t="s">
        <v>299</v>
      </c>
      <c r="B46" s="134">
        <v>10</v>
      </c>
      <c r="C46" s="275" t="s">
        <v>300</v>
      </c>
      <c r="D46" s="128">
        <v>287102990</v>
      </c>
      <c r="E46" s="128">
        <v>283742719.67000002</v>
      </c>
      <c r="F46" s="128">
        <v>242331122</v>
      </c>
      <c r="G46" s="128">
        <v>23741345</v>
      </c>
      <c r="H46" s="128">
        <v>3449680</v>
      </c>
      <c r="I46" s="128">
        <v>1990460</v>
      </c>
      <c r="J46" s="128">
        <v>9019116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f>SUM(F46:Q46)</f>
        <v>280531723</v>
      </c>
      <c r="S46" s="128">
        <v>126794642</v>
      </c>
      <c r="T46" s="128">
        <v>133681646</v>
      </c>
      <c r="U46" s="128">
        <v>7213509</v>
      </c>
      <c r="V46" s="128">
        <v>3822810</v>
      </c>
      <c r="W46" s="128">
        <v>9019116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f>SUM(S46:AD46)</f>
        <v>280531723</v>
      </c>
      <c r="AF46" s="259"/>
      <c r="AG46" s="276"/>
      <c r="AH46" s="277"/>
    </row>
    <row r="47" spans="1:34" ht="18" customHeight="1" x14ac:dyDescent="0.2">
      <c r="A47" s="125" t="s">
        <v>301</v>
      </c>
      <c r="B47" s="134">
        <v>10</v>
      </c>
      <c r="C47" s="275" t="s">
        <v>300</v>
      </c>
      <c r="D47" s="128">
        <v>1714875789.95</v>
      </c>
      <c r="E47" s="128">
        <v>1704897655.28</v>
      </c>
      <c r="F47" s="128">
        <v>1425091159.01</v>
      </c>
      <c r="G47" s="128">
        <v>144589477.37</v>
      </c>
      <c r="H47" s="128">
        <v>33808015</v>
      </c>
      <c r="I47" s="128">
        <v>4314602</v>
      </c>
      <c r="J47" s="128">
        <v>1131795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f>SUM(F47:Q47)</f>
        <v>1608935048.3800001</v>
      </c>
      <c r="S47" s="128">
        <v>759000703.67999995</v>
      </c>
      <c r="T47" s="128">
        <v>742161429.37</v>
      </c>
      <c r="U47" s="128">
        <v>79878103.329999998</v>
      </c>
      <c r="V47" s="128">
        <v>26180267</v>
      </c>
      <c r="W47" s="128">
        <v>582750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f t="shared" ref="AE47:AE56" si="36">SUM(S47:AD47)</f>
        <v>1607803253.3799999</v>
      </c>
      <c r="AF47" s="259"/>
      <c r="AG47" s="276"/>
      <c r="AH47" s="277"/>
    </row>
    <row r="48" spans="1:34" ht="18" customHeight="1" x14ac:dyDescent="0.2">
      <c r="A48" s="125" t="s">
        <v>302</v>
      </c>
      <c r="B48" s="134">
        <v>10</v>
      </c>
      <c r="C48" s="275" t="s">
        <v>300</v>
      </c>
      <c r="D48" s="128">
        <v>223569985</v>
      </c>
      <c r="E48" s="128">
        <v>223569985</v>
      </c>
      <c r="F48" s="128">
        <v>207048734</v>
      </c>
      <c r="G48" s="128">
        <v>4847425</v>
      </c>
      <c r="H48" s="128">
        <v>1935110</v>
      </c>
      <c r="I48" s="128">
        <v>4020025</v>
      </c>
      <c r="J48" s="128">
        <v>2065130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f>SUM(F48:Q48)</f>
        <v>219916424</v>
      </c>
      <c r="S48" s="128">
        <v>199862067</v>
      </c>
      <c r="T48" s="128">
        <v>11106667</v>
      </c>
      <c r="U48" s="128">
        <v>927425</v>
      </c>
      <c r="V48" s="128">
        <v>4510895</v>
      </c>
      <c r="W48" s="128">
        <v>3509370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f t="shared" si="36"/>
        <v>219916424</v>
      </c>
      <c r="AF48" s="259"/>
      <c r="AG48" s="276"/>
      <c r="AH48" s="277"/>
    </row>
    <row r="49" spans="1:34" ht="18" customHeight="1" x14ac:dyDescent="0.2">
      <c r="A49" s="125" t="s">
        <v>303</v>
      </c>
      <c r="B49" s="134">
        <v>10</v>
      </c>
      <c r="C49" s="275" t="s">
        <v>300</v>
      </c>
      <c r="D49" s="128">
        <v>749619577.36000001</v>
      </c>
      <c r="E49" s="128">
        <v>747752910.36000001</v>
      </c>
      <c r="F49" s="128">
        <v>376872657</v>
      </c>
      <c r="G49" s="128">
        <v>309279488</v>
      </c>
      <c r="H49" s="128">
        <v>41000000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f>SUM(F49:Q49)</f>
        <v>727152145</v>
      </c>
      <c r="S49" s="128">
        <v>266530732</v>
      </c>
      <c r="T49" s="128">
        <v>367371113</v>
      </c>
      <c r="U49" s="128">
        <v>93250300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f t="shared" si="36"/>
        <v>727152145</v>
      </c>
      <c r="AF49" s="259"/>
      <c r="AG49" s="276"/>
      <c r="AH49" s="277"/>
    </row>
    <row r="50" spans="1:34" ht="18" customHeight="1" x14ac:dyDescent="0.2">
      <c r="A50" s="128" t="s">
        <v>304</v>
      </c>
      <c r="B50" s="134">
        <v>10</v>
      </c>
      <c r="C50" s="275" t="s">
        <v>300</v>
      </c>
      <c r="D50" s="128">
        <v>90267332824.699997</v>
      </c>
      <c r="E50" s="128">
        <v>84953640610.23999</v>
      </c>
      <c r="F50" s="128">
        <v>37930608002.489998</v>
      </c>
      <c r="G50" s="128">
        <v>18176657994.040001</v>
      </c>
      <c r="H50" s="128">
        <v>4731302494.3500004</v>
      </c>
      <c r="I50" s="128">
        <v>4063279386.2800002</v>
      </c>
      <c r="J50" s="128">
        <v>1024690093.36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f>SUM(F50:Q50)</f>
        <v>65926537970.519997</v>
      </c>
      <c r="S50" s="128">
        <v>32809390444.02</v>
      </c>
      <c r="T50" s="128">
        <v>12819210852.48</v>
      </c>
      <c r="U50" s="128">
        <v>13385602028.35</v>
      </c>
      <c r="V50" s="128">
        <v>4696143164.2299995</v>
      </c>
      <c r="W50" s="128">
        <v>1792143769.3499999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f t="shared" si="36"/>
        <v>65502490258.43</v>
      </c>
      <c r="AF50" s="259"/>
      <c r="AG50" s="276"/>
      <c r="AH50" s="277"/>
    </row>
    <row r="51" spans="1:34" s="245" customFormat="1" ht="18" customHeight="1" x14ac:dyDescent="0.2">
      <c r="A51" s="128" t="s">
        <v>305</v>
      </c>
      <c r="B51" s="134">
        <v>10</v>
      </c>
      <c r="C51" s="275" t="s">
        <v>300</v>
      </c>
      <c r="D51" s="128">
        <v>12691553936.9</v>
      </c>
      <c r="E51" s="128">
        <v>12275811900.199999</v>
      </c>
      <c r="F51" s="128">
        <v>8777551605.25</v>
      </c>
      <c r="G51" s="128">
        <v>2929167050.7399998</v>
      </c>
      <c r="H51" s="128">
        <v>98476157.75</v>
      </c>
      <c r="I51" s="128">
        <v>18549613</v>
      </c>
      <c r="J51" s="128">
        <v>21247452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f t="shared" ref="R51:R53" si="37">SUM(F51:Q51)</f>
        <v>11844991878.74</v>
      </c>
      <c r="S51" s="128">
        <v>7473614301.75</v>
      </c>
      <c r="T51" s="128">
        <v>2997058266.73</v>
      </c>
      <c r="U51" s="128">
        <v>1292064656.26</v>
      </c>
      <c r="V51" s="128">
        <v>57033202</v>
      </c>
      <c r="W51" s="128">
        <v>9924980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f t="shared" si="36"/>
        <v>11829695406.74</v>
      </c>
      <c r="AF51" s="259"/>
      <c r="AG51" s="276"/>
      <c r="AH51" s="277"/>
    </row>
    <row r="52" spans="1:34" ht="18" customHeight="1" x14ac:dyDescent="0.2">
      <c r="A52" s="128" t="s">
        <v>306</v>
      </c>
      <c r="B52" s="134">
        <v>10</v>
      </c>
      <c r="C52" s="275" t="s">
        <v>300</v>
      </c>
      <c r="D52" s="128">
        <v>18049966</v>
      </c>
      <c r="E52" s="128">
        <v>4058299</v>
      </c>
      <c r="F52" s="128">
        <v>4030333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f t="shared" si="37"/>
        <v>4030333</v>
      </c>
      <c r="S52" s="128">
        <v>3422000</v>
      </c>
      <c r="T52" s="128">
        <v>608333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f t="shared" si="36"/>
        <v>4030333</v>
      </c>
      <c r="AF52" s="259"/>
      <c r="AG52" s="276"/>
      <c r="AH52" s="277"/>
    </row>
    <row r="53" spans="1:34" ht="18" customHeight="1" x14ac:dyDescent="0.2">
      <c r="A53" s="128" t="s">
        <v>334</v>
      </c>
      <c r="B53" s="134">
        <v>10</v>
      </c>
      <c r="C53" s="275" t="s">
        <v>308</v>
      </c>
      <c r="D53" s="128">
        <v>613088438.02999997</v>
      </c>
      <c r="E53" s="128">
        <v>601678583.04999995</v>
      </c>
      <c r="F53" s="128">
        <v>296852892.26999998</v>
      </c>
      <c r="G53" s="128">
        <v>244944823.69</v>
      </c>
      <c r="H53" s="128">
        <v>7993800</v>
      </c>
      <c r="I53" s="128">
        <v>20325070</v>
      </c>
      <c r="J53" s="128">
        <v>1449921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f t="shared" si="37"/>
        <v>571566506.96000004</v>
      </c>
      <c r="S53" s="128">
        <v>221356838.68000001</v>
      </c>
      <c r="T53" s="128">
        <v>137147864.43000001</v>
      </c>
      <c r="U53" s="128">
        <v>191286812.84999999</v>
      </c>
      <c r="V53" s="128">
        <v>8964820</v>
      </c>
      <c r="W53" s="128">
        <v>11360250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f t="shared" si="36"/>
        <v>570116585.96000004</v>
      </c>
      <c r="AF53" s="259"/>
      <c r="AG53" s="276"/>
      <c r="AH53" s="277"/>
    </row>
    <row r="54" spans="1:34" ht="18" customHeight="1" x14ac:dyDescent="0.2">
      <c r="A54" s="128" t="s">
        <v>335</v>
      </c>
      <c r="B54" s="134">
        <v>10</v>
      </c>
      <c r="C54" s="275" t="s">
        <v>308</v>
      </c>
      <c r="D54" s="128">
        <v>342667281.67000002</v>
      </c>
      <c r="E54" s="128">
        <v>320815874</v>
      </c>
      <c r="F54" s="128">
        <v>67406471</v>
      </c>
      <c r="G54" s="128">
        <v>5653333</v>
      </c>
      <c r="H54" s="128">
        <v>0</v>
      </c>
      <c r="I54" s="128">
        <v>136374000</v>
      </c>
      <c r="J54" s="128">
        <v>971245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f>SUM(F54:Q54)</f>
        <v>210405049</v>
      </c>
      <c r="S54" s="128">
        <v>38473684</v>
      </c>
      <c r="T54" s="128">
        <v>34586120</v>
      </c>
      <c r="U54" s="128">
        <v>0</v>
      </c>
      <c r="V54" s="128">
        <v>136374000</v>
      </c>
      <c r="W54" s="128">
        <v>971245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f>SUM(S54:AD54)</f>
        <v>210405049</v>
      </c>
      <c r="AF54" s="259"/>
      <c r="AG54" s="276"/>
      <c r="AH54" s="277"/>
    </row>
    <row r="55" spans="1:34" ht="18" customHeight="1" x14ac:dyDescent="0.2">
      <c r="A55" s="128" t="s">
        <v>307</v>
      </c>
      <c r="B55" s="134">
        <v>10</v>
      </c>
      <c r="C55" s="275" t="s">
        <v>308</v>
      </c>
      <c r="D55" s="128">
        <v>781205835.44000006</v>
      </c>
      <c r="E55" s="128">
        <v>773388034.11000001</v>
      </c>
      <c r="F55" s="128">
        <v>518647623.30000001</v>
      </c>
      <c r="G55" s="128">
        <v>209743292.33000001</v>
      </c>
      <c r="H55" s="128">
        <v>1612170</v>
      </c>
      <c r="I55" s="128">
        <v>10661513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f>SUM(F55:Q55)</f>
        <v>740664598.63</v>
      </c>
      <c r="S55" s="128">
        <v>427022797.30000001</v>
      </c>
      <c r="T55" s="128">
        <v>281804693.32999998</v>
      </c>
      <c r="U55" s="128">
        <v>19563425</v>
      </c>
      <c r="V55" s="128">
        <v>11376598</v>
      </c>
      <c r="W55" s="128">
        <v>897085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f>SUM(S55:AD55)</f>
        <v>740664598.63</v>
      </c>
      <c r="AF55" s="259"/>
      <c r="AG55" s="276"/>
      <c r="AH55" s="277"/>
    </row>
    <row r="56" spans="1:34" ht="18" customHeight="1" x14ac:dyDescent="0.2">
      <c r="A56" s="128" t="s">
        <v>309</v>
      </c>
      <c r="B56" s="134">
        <v>10</v>
      </c>
      <c r="C56" s="275" t="s">
        <v>308</v>
      </c>
      <c r="D56" s="128">
        <v>1739811096.8699999</v>
      </c>
      <c r="E56" s="128">
        <v>1729040296.21</v>
      </c>
      <c r="F56" s="128">
        <v>970928400.71000004</v>
      </c>
      <c r="G56" s="128">
        <v>735789892.75</v>
      </c>
      <c r="H56" s="128">
        <v>0</v>
      </c>
      <c r="I56" s="128">
        <v>10004371.65</v>
      </c>
      <c r="J56" s="128">
        <v>2613295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f>SUM(F56:Q56)</f>
        <v>1719335960.1100001</v>
      </c>
      <c r="S56" s="128">
        <v>898484600.71000004</v>
      </c>
      <c r="T56" s="128">
        <v>410310800</v>
      </c>
      <c r="U56" s="128">
        <v>397922892.75</v>
      </c>
      <c r="V56" s="128">
        <v>10004371.65</v>
      </c>
      <c r="W56" s="128">
        <v>2613295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f t="shared" si="36"/>
        <v>1719335960.1100001</v>
      </c>
      <c r="AF56" s="259"/>
      <c r="AG56" s="276"/>
      <c r="AH56" s="277"/>
    </row>
    <row r="57" spans="1:34" s="249" customFormat="1" ht="18" customHeight="1" x14ac:dyDescent="0.2">
      <c r="A57" s="330" t="s">
        <v>318</v>
      </c>
      <c r="B57" s="330"/>
      <c r="C57" s="330"/>
      <c r="D57" s="278">
        <f t="shared" ref="D57:AE57" si="38">+D7+D45</f>
        <v>111120706738.40999</v>
      </c>
      <c r="E57" s="279">
        <f t="shared" si="38"/>
        <v>105304016757.61</v>
      </c>
      <c r="F57" s="278">
        <f t="shared" si="38"/>
        <v>51127867905.419998</v>
      </c>
      <c r="G57" s="278">
        <f>+G7+G45</f>
        <v>23370972195.690002</v>
      </c>
      <c r="H57" s="278">
        <f>+H7+H45</f>
        <v>4933448197.8500004</v>
      </c>
      <c r="I57" s="278">
        <f>+I7+I45</f>
        <v>4591942050.9300003</v>
      </c>
      <c r="J57" s="278">
        <f>+J7+J45</f>
        <v>1146432449.3600001</v>
      </c>
      <c r="K57" s="278">
        <f t="shared" si="38"/>
        <v>0</v>
      </c>
      <c r="L57" s="278">
        <f t="shared" si="38"/>
        <v>0</v>
      </c>
      <c r="M57" s="278">
        <f t="shared" si="38"/>
        <v>0</v>
      </c>
      <c r="N57" s="278">
        <f t="shared" si="38"/>
        <v>0</v>
      </c>
      <c r="O57" s="278">
        <f t="shared" si="38"/>
        <v>0</v>
      </c>
      <c r="P57" s="278">
        <f t="shared" si="38"/>
        <v>0</v>
      </c>
      <c r="Q57" s="278">
        <f t="shared" si="38"/>
        <v>0</v>
      </c>
      <c r="R57" s="278">
        <f>+R7+R45</f>
        <v>85170662799.250015</v>
      </c>
      <c r="S57" s="278">
        <f>+S7+S45</f>
        <v>43235047684.159996</v>
      </c>
      <c r="T57" s="278">
        <f t="shared" si="38"/>
        <v>18261446267.029999</v>
      </c>
      <c r="U57" s="278">
        <f t="shared" si="38"/>
        <v>16029435766.990002</v>
      </c>
      <c r="V57" s="278">
        <f t="shared" si="38"/>
        <v>5236899678.6299992</v>
      </c>
      <c r="W57" s="278">
        <f>+W7+W45</f>
        <v>1890625282.3499999</v>
      </c>
      <c r="X57" s="278">
        <f t="shared" si="38"/>
        <v>0</v>
      </c>
      <c r="Y57" s="278">
        <f t="shared" si="38"/>
        <v>0</v>
      </c>
      <c r="Z57" s="278">
        <f t="shared" si="38"/>
        <v>0</v>
      </c>
      <c r="AA57" s="278">
        <f t="shared" si="38"/>
        <v>0</v>
      </c>
      <c r="AB57" s="278">
        <f t="shared" si="38"/>
        <v>0</v>
      </c>
      <c r="AC57" s="278">
        <f t="shared" si="38"/>
        <v>0</v>
      </c>
      <c r="AD57" s="278">
        <f t="shared" si="38"/>
        <v>0</v>
      </c>
      <c r="AE57" s="278">
        <f t="shared" si="38"/>
        <v>84653454679.160019</v>
      </c>
      <c r="AF57" s="251"/>
      <c r="AG57" s="251"/>
    </row>
    <row r="58" spans="1:34" x14ac:dyDescent="0.2">
      <c r="H58" s="246"/>
      <c r="U58" s="280"/>
      <c r="V58" s="269"/>
      <c r="W58" s="269"/>
      <c r="AE58" s="243"/>
    </row>
    <row r="59" spans="1:34" x14ac:dyDescent="0.2">
      <c r="D59" s="269"/>
      <c r="I59" s="281"/>
      <c r="U59" s="282"/>
      <c r="V59" s="282"/>
      <c r="W59" s="282"/>
    </row>
    <row r="60" spans="1:34" s="283" customFormat="1" ht="33.75" customHeight="1" x14ac:dyDescent="0.25">
      <c r="C60" s="289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</row>
    <row r="61" spans="1:34" x14ac:dyDescent="0.2">
      <c r="D61" s="243"/>
    </row>
    <row r="62" spans="1:34" x14ac:dyDescent="0.2">
      <c r="D62" s="269"/>
      <c r="T62" s="243"/>
      <c r="AE62" s="269"/>
    </row>
    <row r="63" spans="1:34" x14ac:dyDescent="0.2">
      <c r="AE63" s="243"/>
    </row>
    <row r="65" spans="4:4" s="243" customFormat="1" x14ac:dyDescent="0.2">
      <c r="D65" s="282"/>
    </row>
    <row r="71" spans="4:4" x14ac:dyDescent="0.2">
      <c r="D71" s="243"/>
    </row>
    <row r="73" spans="4:4" x14ac:dyDescent="0.2">
      <c r="D73" s="243"/>
    </row>
    <row r="83" spans="4:18" x14ac:dyDescent="0.2">
      <c r="D83" s="269">
        <v>111120706738.40999</v>
      </c>
      <c r="E83" s="243">
        <v>105304016757.61002</v>
      </c>
      <c r="R83" s="243">
        <f>D83-E83</f>
        <v>5816689980.7999725</v>
      </c>
    </row>
  </sheetData>
  <mergeCells count="9">
    <mergeCell ref="AD4:AE4"/>
    <mergeCell ref="AD5:AE5"/>
    <mergeCell ref="A57:C57"/>
    <mergeCell ref="D1:AC1"/>
    <mergeCell ref="AD1:AE1"/>
    <mergeCell ref="D2:AC2"/>
    <mergeCell ref="AD2:AE2"/>
    <mergeCell ref="D3:AC3"/>
    <mergeCell ref="AD3:AE3"/>
  </mergeCells>
  <pageMargins left="0.7" right="0.7" top="0.75" bottom="0.75" header="0.3" footer="0.3"/>
  <pageSetup orientation="portrait" r:id="rId1"/>
  <ignoredErrors>
    <ignoredError sqref="B44" numberStoredAsText="1"/>
    <ignoredError sqref="R26 R28:R29 R37:R39 R44 R56 R31:R35 R23 R17 R12" formulaRange="1"/>
    <ignoredError sqref="R27 R46:R55 R30 R21" formula="1" formulaRange="1"/>
    <ignoredError sqref="R36 R45 AE36 AE45 AE21 AE30 AE27 E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2025-06-13T19:21:40Z</dcterms:created>
  <dcterms:modified xsi:type="dcterms:W3CDTF">2025-06-13T19:41:32Z</dcterms:modified>
</cp:coreProperties>
</file>