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verag.dane.gov.co\Users\lvamayal\Documents\2021\INGRESOS 2021\PARA PUBLICACION\"/>
    </mc:Choice>
  </mc:AlternateContent>
  <xr:revisionPtr revIDLastSave="0" documentId="8_{09CF3520-D015-4770-B7CB-E55F51D08668}" xr6:coauthVersionLast="47" xr6:coauthVersionMax="47" xr10:uidLastSave="{00000000-0000-0000-0000-000000000000}"/>
  <bookViews>
    <workbookView xWindow="-120" yWindow="-120" windowWidth="20730" windowHeight="11160" xr2:uid="{8CECFFE0-48C3-43AD-992D-720623B12954}"/>
  </bookViews>
  <sheets>
    <sheet name="ABRIL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J45" i="1"/>
  <c r="K33" i="1"/>
  <c r="J33" i="1"/>
  <c r="I33" i="1"/>
  <c r="H33" i="1"/>
  <c r="G33" i="1"/>
  <c r="I32" i="1"/>
  <c r="I31" i="1"/>
  <c r="I30" i="1"/>
  <c r="K29" i="1"/>
  <c r="K16" i="1" s="1"/>
  <c r="H29" i="1"/>
  <c r="I29" i="1" s="1"/>
  <c r="G29" i="1"/>
  <c r="M28" i="1"/>
  <c r="I28" i="1"/>
  <c r="M27" i="1"/>
  <c r="J27" i="1"/>
  <c r="I27" i="1"/>
  <c r="M26" i="1"/>
  <c r="K26" i="1"/>
  <c r="I26" i="1"/>
  <c r="M25" i="1"/>
  <c r="K25" i="1"/>
  <c r="H25" i="1"/>
  <c r="H24" i="1" s="1"/>
  <c r="K24" i="1"/>
  <c r="J24" i="1"/>
  <c r="G24" i="1"/>
  <c r="K23" i="1"/>
  <c r="J23" i="1"/>
  <c r="G23" i="1"/>
  <c r="I22" i="1"/>
  <c r="I21" i="1"/>
  <c r="H20" i="1"/>
  <c r="I20" i="1" s="1"/>
  <c r="K19" i="1"/>
  <c r="J19" i="1"/>
  <c r="G19" i="1"/>
  <c r="I18" i="1"/>
  <c r="K17" i="1"/>
  <c r="J17" i="1"/>
  <c r="J16" i="1" s="1"/>
  <c r="J15" i="1" s="1"/>
  <c r="J41" i="1" s="1"/>
  <c r="H17" i="1"/>
  <c r="I17" i="1" s="1"/>
  <c r="G16" i="1"/>
  <c r="G15" i="1" s="1"/>
  <c r="G41" i="1" l="1"/>
  <c r="G17" i="1"/>
  <c r="I24" i="1"/>
  <c r="H23" i="1"/>
  <c r="I23" i="1" s="1"/>
  <c r="K15" i="1"/>
  <c r="K41" i="1" s="1"/>
  <c r="K46" i="1"/>
  <c r="K45" i="1" s="1"/>
  <c r="K48" i="1" s="1"/>
  <c r="I25" i="1"/>
  <c r="H19" i="1" l="1"/>
  <c r="I19" i="1" l="1"/>
  <c r="H16" i="1"/>
  <c r="I16" i="1" l="1"/>
  <c r="J46" i="1" s="1"/>
  <c r="J48" i="1" s="1"/>
  <c r="H15" i="1"/>
  <c r="H41" i="1" l="1"/>
  <c r="I15" i="1"/>
  <c r="I41" i="1" s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<sst xmlns="http://schemas.openxmlformats.org/spreadsheetml/2006/main" count="82" uniqueCount="80">
  <si>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</si>
  <si>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</si>
  <si>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</si>
  <si>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</si>
  <si>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</si>
  <si>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</si>
  <si>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</si>
  <si>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</si>
  <si>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</si>
  <si>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</si>
  <si>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</si>
  <si>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</si>
  <si>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</si>
  <si>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</si>
  <si>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</si>
  <si>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Abril de 2021</t>
  </si>
  <si>
    <t>Ingresos Recaudados acumulados 2021</t>
  </si>
  <si>
    <t>Ingresos por Recaudar Vigencia Anterior</t>
  </si>
  <si>
    <t>Ingresos por recaudar Mayo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</si>
  <si>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</si>
  <si>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</si>
  <si>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</si>
  <si>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</si>
  <si>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</si>
  <si>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</si>
  <si>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</si>
  <si>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</si>
  <si>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</si>
  <si>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</si>
  <si>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</si>
  <si>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</si>
  <si>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</si>
  <si>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</si>
  <si>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</si>
  <si>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</si>
  <si>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</si>
  <si>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</si>
  <si>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</si>
  <si>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</si>
  <si>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</si>
  <si>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</si>
  <si>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</si>
  <si>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</si>
  <si>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</si>
  <si>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</si>
  <si>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</si>
  <si>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</si>
  <si>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</si>
  <si>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</si>
  <si>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</si>
  <si>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</si>
  <si>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</si>
  <si>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</si>
  <si>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</si>
  <si>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</si>
  <si>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</si>
  <si>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</si>
  <si>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</si>
  <si>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</si>
  <si>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</si>
  <si>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</si>
  <si>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</si>
  <si>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</si>
  <si>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</si>
  <si>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</si>
  <si>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</si>
  <si>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</si>
  <si>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</si>
  <si>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</si>
  <si>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</si>
  <si>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</si>
  <si>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</si>
  <si>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</si>
  <si>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</si>
  <si>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Abril 2021</t>
  </si>
  <si>
    <t>Ingresos por recaudar Mayo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</si>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</sst>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/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0" fontId="2" fillId="2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3" fontId="11" fillId="2" borderId="0" xfId="0" applyNumberFormat="1" applyFont="1" applyFill="1" applyBorder="1"/>
    <xf numFmtId="0" fontId="13" fillId="2" borderId="0" xfId="0" applyFont="1" applyFill="1" applyBorder="1"/>
    <xf numFmtId="3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3" fontId="5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8052DA1-1C16-44F4-974E-3CA655A9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Documents/2021/INGRESOS%202021/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Documents/2020/INGRESOS%20FONDANE%202020/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Documents/2020/INGRESOS%20FONDANE%202020/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</sheetNames>
    <sheetDataSet>
      <sheetData sheetId="0"/>
      <sheetData sheetId="1">
        <row r="17">
          <cell r="I17">
            <v>0</v>
          </cell>
        </row>
        <row r="18">
          <cell r="I18">
            <v>0</v>
          </cell>
        </row>
      </sheetData>
      <sheetData sheetId="2">
        <row r="15">
          <cell r="I15">
            <v>258395358.96000001</v>
          </cell>
        </row>
        <row r="16">
          <cell r="I16">
            <v>258395358.96000001</v>
          </cell>
        </row>
        <row r="19">
          <cell r="I19">
            <v>258395358.96000001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258395358.96000001</v>
          </cell>
        </row>
        <row r="24">
          <cell r="I24">
            <v>258395358.96000001</v>
          </cell>
        </row>
        <row r="25">
          <cell r="I25">
            <v>166618680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91776678.960000008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/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/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ECCC-EE44-43EE-AB2D-90C2EC137CFC}">
  <sheetPr>
    <tabColor rgb="FF7030A0"/>
  </sheetPr>
  <dimension ref="A1:BV894"/>
  <sheetViews>
    <sheetView tabSelected="1" topLeftCell="C21" zoomScale="70" zoomScaleNormal="70" workbookViewId="0">
      <selection activeCell="C45" sqref="C45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3" customWidth="1"/>
    <col min="11" max="11" width="27.42578125" style="123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38.5703125" style="124" customWidth="1"/>
    <col min="35" max="35" width="27" style="124" customWidth="1"/>
    <col min="36" max="36" width="11.42578125" style="124"/>
    <col min="37" max="37" width="24" style="124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125"/>
      <c r="AI2" s="125"/>
      <c r="AJ2" s="125"/>
      <c r="AK2" s="125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25"/>
      <c r="AI3" s="125"/>
      <c r="AJ3" s="125"/>
      <c r="AK3" s="12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25"/>
      <c r="AI4" s="125"/>
      <c r="AJ4" s="125"/>
      <c r="AK4" s="12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26"/>
      <c r="AI7" s="126"/>
      <c r="AJ7" s="126"/>
      <c r="AK7" s="126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26"/>
      <c r="AI8" s="126"/>
      <c r="AJ8" s="126"/>
      <c r="AK8" s="126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26"/>
      <c r="AI9" s="126"/>
      <c r="AJ9" s="126"/>
      <c r="AK9" s="126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26"/>
      <c r="AI10" s="126"/>
      <c r="AJ10" s="126"/>
      <c r="AK10" s="126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26"/>
      <c r="AI11" s="126"/>
      <c r="AJ11" s="126"/>
      <c r="AK11" s="126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27"/>
      <c r="AI12" s="127"/>
      <c r="AJ12" s="127"/>
      <c r="AK12" s="127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28"/>
      <c r="AI13" s="128"/>
      <c r="AJ13" s="128"/>
      <c r="AK13" s="128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27"/>
      <c r="AI14" s="127"/>
      <c r="AJ14" s="127"/>
      <c r="AK14" s="127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20</v>
      </c>
      <c r="F15" s="42"/>
      <c r="G15" s="43">
        <f>+G16</f>
        <v>45435000000</v>
      </c>
      <c r="H15" s="43">
        <f>H16+H33</f>
        <v>1114568620.99</v>
      </c>
      <c r="I15" s="43">
        <f>H15+[1]MARZO!I15</f>
        <v>1372963979.95</v>
      </c>
      <c r="J15" s="43">
        <f>J$16+J$33</f>
        <v>0</v>
      </c>
      <c r="K15" s="43">
        <f>K16</f>
        <v>80250811.569999993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129"/>
      <c r="AI15" s="129"/>
      <c r="AJ15" s="129"/>
      <c r="AK15" s="129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45435000000</v>
      </c>
      <c r="H16" s="49">
        <f>H17+H19+H29</f>
        <v>1114568620.99</v>
      </c>
      <c r="I16" s="49">
        <f>H16+[1]MARZO!I16</f>
        <v>1372963979.95</v>
      </c>
      <c r="J16" s="49">
        <f>J$17+J$19</f>
        <v>0</v>
      </c>
      <c r="K16" s="49">
        <f>K23+K29+K33</f>
        <v>80250811.569999993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130"/>
      <c r="AI16" s="130"/>
      <c r="AJ16" s="131"/>
      <c r="AK16" s="131"/>
      <c r="AL16" s="46"/>
      <c r="AM16" s="46"/>
      <c r="AN16" s="46"/>
      <c r="AO16" s="44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s="50" customFormat="1" ht="18" customHeight="1" outlineLevel="2" x14ac:dyDescent="0.35">
      <c r="C17" s="10"/>
      <c r="D17" s="51" t="s">
        <v>22</v>
      </c>
      <c r="E17" s="52" t="s">
        <v>23</v>
      </c>
      <c r="F17" s="53"/>
      <c r="G17" s="54">
        <f>G15-G16</f>
        <v>0</v>
      </c>
      <c r="H17" s="54">
        <f>H18</f>
        <v>0</v>
      </c>
      <c r="I17" s="54">
        <f>H17+[1]FEBRERO!I17</f>
        <v>0</v>
      </c>
      <c r="J17" s="54">
        <f t="shared" ref="J17:K17" si="0">J18</f>
        <v>0</v>
      </c>
      <c r="K17" s="54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32"/>
      <c r="AI17" s="132"/>
      <c r="AJ17" s="132"/>
      <c r="AK17" s="132"/>
      <c r="AL17" s="10"/>
      <c r="AM17" s="10"/>
      <c r="AN17" s="10"/>
      <c r="AO17" s="44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s="12" customFormat="1" ht="18" customHeight="1" outlineLevel="2" x14ac:dyDescent="0.35">
      <c r="C18" s="13"/>
      <c r="D18" s="55" t="s">
        <v>24</v>
      </c>
      <c r="E18" s="56" t="s">
        <v>25</v>
      </c>
      <c r="F18" s="56"/>
      <c r="G18" s="57">
        <v>0</v>
      </c>
      <c r="H18" s="57">
        <v>0</v>
      </c>
      <c r="I18" s="57">
        <f>H18+[1]FEBRERO!I18</f>
        <v>0</v>
      </c>
      <c r="J18" s="57"/>
      <c r="K18" s="57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3"/>
      <c r="AI18" s="132"/>
      <c r="AJ18" s="132"/>
      <c r="AK18" s="132"/>
      <c r="AL18" s="58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0" customFormat="1" ht="18" customHeight="1" outlineLevel="2" x14ac:dyDescent="0.35">
      <c r="C19" s="10"/>
      <c r="D19" s="59" t="s">
        <v>26</v>
      </c>
      <c r="E19" s="49" t="s">
        <v>27</v>
      </c>
      <c r="F19" s="49"/>
      <c r="G19" s="49">
        <f>G23+G33</f>
        <v>45435000000</v>
      </c>
      <c r="H19" s="49">
        <f>H20+H23</f>
        <v>1114568620.99</v>
      </c>
      <c r="I19" s="49">
        <f>H19+[1]MARZO!I19</f>
        <v>1372963979.95</v>
      </c>
      <c r="J19" s="49">
        <f>J23+J29+J33</f>
        <v>0</v>
      </c>
      <c r="K19" s="49">
        <f>K23+K33</f>
        <v>80250811.569999993</v>
      </c>
      <c r="L19" s="10"/>
      <c r="M19" s="60"/>
      <c r="N19" s="6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34"/>
      <c r="AI19" s="134"/>
      <c r="AJ19" s="135"/>
      <c r="AK19" s="135"/>
      <c r="AL19" s="60"/>
      <c r="AM19" s="10"/>
      <c r="AN19" s="10"/>
      <c r="AO19" s="44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s="50" customFormat="1" ht="18" customHeight="1" outlineLevel="2" x14ac:dyDescent="0.35">
      <c r="C20" s="10"/>
      <c r="D20" s="62" t="s">
        <v>28</v>
      </c>
      <c r="E20" s="63" t="s">
        <v>29</v>
      </c>
      <c r="F20" s="63"/>
      <c r="G20" s="64">
        <v>0</v>
      </c>
      <c r="H20" s="64">
        <f>H21+H22</f>
        <v>0</v>
      </c>
      <c r="I20" s="64">
        <f>H20+[1]MARZO!I20</f>
        <v>0</v>
      </c>
      <c r="J20" s="64">
        <v>0</v>
      </c>
      <c r="K20" s="64">
        <v>0</v>
      </c>
      <c r="L20" s="10"/>
      <c r="M20" s="60"/>
      <c r="N20" s="6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34"/>
      <c r="AI20" s="134"/>
      <c r="AJ20" s="136"/>
      <c r="AK20" s="136"/>
      <c r="AL20" s="60"/>
      <c r="AM20" s="10"/>
      <c r="AN20" s="10"/>
      <c r="AO20" s="44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50" customFormat="1" ht="18" customHeight="1" outlineLevel="2" x14ac:dyDescent="0.35">
      <c r="C21" s="10"/>
      <c r="D21" s="66" t="s">
        <v>30</v>
      </c>
      <c r="E21" s="67" t="s">
        <v>31</v>
      </c>
      <c r="F21" s="67"/>
      <c r="G21" s="68">
        <v>0</v>
      </c>
      <c r="H21" s="68">
        <v>0</v>
      </c>
      <c r="I21" s="68">
        <f>H21+[1]MARZO!I21</f>
        <v>0</v>
      </c>
      <c r="J21" s="68">
        <v>0</v>
      </c>
      <c r="K21" s="68">
        <v>0</v>
      </c>
      <c r="L21" s="10"/>
      <c r="M21" s="60"/>
      <c r="N21" s="6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34"/>
      <c r="AI21" s="134"/>
      <c r="AJ21" s="136"/>
      <c r="AK21" s="136"/>
      <c r="AL21" s="60"/>
      <c r="AM21" s="10"/>
      <c r="AN21" s="10"/>
      <c r="AO21" s="44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 s="50" customFormat="1" ht="18" customHeight="1" outlineLevel="2" x14ac:dyDescent="0.35">
      <c r="C22" s="10"/>
      <c r="D22" s="66" t="s">
        <v>32</v>
      </c>
      <c r="E22" s="69" t="s">
        <v>33</v>
      </c>
      <c r="F22" s="69"/>
      <c r="G22" s="68">
        <v>0</v>
      </c>
      <c r="H22" s="68">
        <v>0</v>
      </c>
      <c r="I22" s="68">
        <f>H22+[1]MARZO!I22</f>
        <v>0</v>
      </c>
      <c r="J22" s="68">
        <v>0</v>
      </c>
      <c r="K22" s="68">
        <v>0</v>
      </c>
      <c r="L22" s="10"/>
      <c r="M22" s="60"/>
      <c r="N22" s="6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34"/>
      <c r="AI22" s="134"/>
      <c r="AJ22" s="136"/>
      <c r="AK22" s="136"/>
      <c r="AL22" s="60"/>
      <c r="AM22" s="10"/>
      <c r="AN22" s="10"/>
      <c r="AO22" s="44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 s="12" customFormat="1" ht="18" customHeight="1" outlineLevel="3" x14ac:dyDescent="0.35">
      <c r="C23" s="13"/>
      <c r="D23" s="62" t="s">
        <v>34</v>
      </c>
      <c r="E23" s="65" t="s">
        <v>35</v>
      </c>
      <c r="F23" s="65"/>
      <c r="G23" s="70">
        <f>SUM(G25:G28)</f>
        <v>45435000000</v>
      </c>
      <c r="H23" s="70">
        <f>H24</f>
        <v>1114568620.99</v>
      </c>
      <c r="I23" s="70">
        <f>H23+[1]MARZO!I23</f>
        <v>1372963979.95</v>
      </c>
      <c r="J23" s="70">
        <f>SUM(J25:J28)</f>
        <v>0</v>
      </c>
      <c r="K23" s="70">
        <f>K25+K26+K27+K28</f>
        <v>80250811.569999993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4"/>
      <c r="AI23" s="134"/>
      <c r="AJ23" s="136"/>
      <c r="AK23" s="136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13"/>
      <c r="D24" s="71" t="s">
        <v>36</v>
      </c>
      <c r="E24" s="72" t="s">
        <v>37</v>
      </c>
      <c r="F24" s="72"/>
      <c r="G24" s="73">
        <f>G25+G26++G27+G28</f>
        <v>45435000000</v>
      </c>
      <c r="H24" s="73">
        <f>H25+H26+H27+H28</f>
        <v>1114568620.99</v>
      </c>
      <c r="I24" s="73">
        <f>H24+[1]MARZO!I24</f>
        <v>1372963979.95</v>
      </c>
      <c r="J24" s="73">
        <f>J25+J26+J27+J28</f>
        <v>0</v>
      </c>
      <c r="K24" s="73">
        <f>K25+K26+K27+K28</f>
        <v>80250811.569999993</v>
      </c>
      <c r="L24" s="13"/>
      <c r="M24" s="74" t="s">
        <v>38</v>
      </c>
      <c r="N24" s="74"/>
      <c r="O24" s="74"/>
      <c r="P24" s="74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26"/>
      <c r="AI24" s="140"/>
      <c r="AJ24" s="126"/>
      <c r="AK24" s="126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12">
        <v>245301</v>
      </c>
      <c r="B25" s="76" t="s">
        <v>39</v>
      </c>
      <c r="C25" s="13"/>
      <c r="D25" s="66" t="s">
        <v>40</v>
      </c>
      <c r="E25" s="56" t="s">
        <v>41</v>
      </c>
      <c r="F25" s="56"/>
      <c r="G25" s="68">
        <v>45000000000</v>
      </c>
      <c r="H25" s="68">
        <f>1090723442+11760000</f>
        <v>1102483442</v>
      </c>
      <c r="I25" s="68">
        <f>H25+[1]MARZO!I25</f>
        <v>1269102122</v>
      </c>
      <c r="J25" s="68">
        <v>0</v>
      </c>
      <c r="K25" s="68">
        <f>63343025.1</f>
        <v>63343025.100000001</v>
      </c>
      <c r="L25" s="13"/>
      <c r="M25" s="16">
        <f>'[2]ENERO 2020'!H21+'[2]FEBRERO 2020'!H21+'[2]MARZO 2020'!H21+'[2]ABRIL 2020'!H21+'[2]MAYO 2020'!H21+'[2]JUNIO 2020'!H21+ABRIL!H25</f>
        <v>5015030006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7"/>
      <c r="AI25" s="130"/>
      <c r="AJ25" s="126"/>
      <c r="AK25" s="126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23.25" customHeight="1" outlineLevel="3" x14ac:dyDescent="0.35">
      <c r="C26" s="13"/>
      <c r="D26" s="66" t="s">
        <v>42</v>
      </c>
      <c r="E26" s="56" t="s">
        <v>43</v>
      </c>
      <c r="F26" s="56"/>
      <c r="G26" s="68">
        <v>43500000</v>
      </c>
      <c r="H26" s="68">
        <v>11176470.59</v>
      </c>
      <c r="I26" s="68">
        <f>H26+[1]MARZO!I26</f>
        <v>11176470.59</v>
      </c>
      <c r="J26" s="68">
        <v>0</v>
      </c>
      <c r="K26" s="68">
        <f>7763120.92</f>
        <v>7763120.9199999999</v>
      </c>
      <c r="L26" s="13"/>
      <c r="M26" s="16">
        <f>'[2]ENERO 2020'!H22+'[2]FEBRERO 2020'!H22+'[2]MARZO 2020'!H22+'[2]ABRIL 2020'!H22+'[2]MAYO 2020'!H22+ABRIL!H26</f>
        <v>49606486.590000004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0"/>
      <c r="AI26" s="130"/>
      <c r="AJ26" s="126"/>
      <c r="AK26" s="126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22.5" customHeight="1" outlineLevel="3" x14ac:dyDescent="0.35">
      <c r="A27" s="12">
        <v>439005</v>
      </c>
      <c r="B27" s="76" t="s">
        <v>44</v>
      </c>
      <c r="C27" s="13"/>
      <c r="D27" s="66" t="s">
        <v>45</v>
      </c>
      <c r="E27" s="56" t="s">
        <v>46</v>
      </c>
      <c r="F27" s="56"/>
      <c r="G27" s="68">
        <v>25000000</v>
      </c>
      <c r="H27" s="68">
        <v>908708.4</v>
      </c>
      <c r="I27" s="68">
        <f>H27+[1]MARZO!I27</f>
        <v>908708.4</v>
      </c>
      <c r="J27" s="68">
        <f>18965760-18965760</f>
        <v>0</v>
      </c>
      <c r="K27" s="68">
        <v>9144665.5500000007</v>
      </c>
      <c r="L27" s="13"/>
      <c r="M27" s="16">
        <f>'[2]ENERO 2020'!H23+'[2]FEBRERO 2020'!H23+'[2]MARZO 2020'!H23+'[2]ABRIL 2020'!H23+'[2]MAYO 2020'!H23+ABRIL!H27</f>
        <v>1709348.4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0"/>
      <c r="AI27" s="130"/>
      <c r="AJ27" s="126"/>
      <c r="AK27" s="126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12">
        <v>439014</v>
      </c>
      <c r="B28" s="76" t="s">
        <v>47</v>
      </c>
      <c r="C28" s="13"/>
      <c r="D28" s="66" t="s">
        <v>48</v>
      </c>
      <c r="E28" s="56" t="s">
        <v>49</v>
      </c>
      <c r="F28" s="56"/>
      <c r="G28" s="68">
        <v>366500000</v>
      </c>
      <c r="H28" s="68">
        <v>0</v>
      </c>
      <c r="I28" s="68">
        <f>H28+[1]MARZO!I28</f>
        <v>91776678.960000008</v>
      </c>
      <c r="J28" s="68">
        <v>0</v>
      </c>
      <c r="K28" s="68"/>
      <c r="L28" s="13"/>
      <c r="M28" s="16">
        <f>'[2]ENERO 2020'!H24+'[2]FEBRERO 2020'!H24+'[2]MARZO 2020'!H24+'[2]ABRIL 2020'!H24+'[2]MAYO 2020'!H24+'[2]JUNIO 2020'!H24+ABRIL!H28</f>
        <v>397579460.97999996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0"/>
      <c r="AI28" s="130"/>
      <c r="AJ28" s="126"/>
      <c r="AK28" s="126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0.25" hidden="1" outlineLevel="3" x14ac:dyDescent="0.35">
      <c r="C29" s="77"/>
      <c r="D29" s="78"/>
      <c r="E29" s="79" t="s">
        <v>50</v>
      </c>
      <c r="F29" s="78"/>
      <c r="G29" s="80">
        <f>G30+G31+G32</f>
        <v>0</v>
      </c>
      <c r="H29" s="80">
        <f>H30+H31</f>
        <v>0</v>
      </c>
      <c r="I29" s="81">
        <f>H29+[1]MARZO!I29</f>
        <v>0</v>
      </c>
      <c r="J29" s="80">
        <v>0</v>
      </c>
      <c r="K29" s="82">
        <f t="shared" ref="K29" si="1">SUM(K30:K32)</f>
        <v>0</v>
      </c>
      <c r="L29" s="13"/>
      <c r="M29" s="8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0"/>
      <c r="AI29" s="126"/>
      <c r="AJ29" s="126"/>
      <c r="AK29" s="126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35">
      <c r="A30" s="12" t="s">
        <v>51</v>
      </c>
      <c r="B30" s="76" t="s">
        <v>52</v>
      </c>
      <c r="C30" s="77"/>
      <c r="D30" s="84"/>
      <c r="E30" s="85" t="s">
        <v>53</v>
      </c>
      <c r="F30" s="84"/>
      <c r="G30" s="81">
        <v>0</v>
      </c>
      <c r="H30" s="81">
        <v>0</v>
      </c>
      <c r="I30" s="81">
        <f>H30+[1]MARZO!I30</f>
        <v>0</v>
      </c>
      <c r="J30" s="81">
        <v>0</v>
      </c>
      <c r="K30" s="8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0"/>
      <c r="AI30" s="126"/>
      <c r="AJ30" s="126"/>
      <c r="AK30" s="126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35">
      <c r="A31" s="12">
        <v>480819</v>
      </c>
      <c r="B31" s="76" t="s">
        <v>54</v>
      </c>
      <c r="C31" s="77"/>
      <c r="D31" s="84"/>
      <c r="E31" s="85" t="s">
        <v>55</v>
      </c>
      <c r="F31" s="84"/>
      <c r="G31" s="81">
        <v>0</v>
      </c>
      <c r="H31" s="81"/>
      <c r="I31" s="81">
        <f>H31+[1]MARZO!I31</f>
        <v>0</v>
      </c>
      <c r="J31" s="81">
        <v>0</v>
      </c>
      <c r="K31" s="81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0"/>
      <c r="AI31" s="126"/>
      <c r="AJ31" s="126"/>
      <c r="AK31" s="126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35">
      <c r="A32" s="12">
        <v>480522</v>
      </c>
      <c r="B32" s="76" t="s">
        <v>56</v>
      </c>
      <c r="C32" s="77"/>
      <c r="D32" s="86"/>
      <c r="E32" s="87" t="s">
        <v>57</v>
      </c>
      <c r="F32" s="87"/>
      <c r="G32" s="68">
        <v>0</v>
      </c>
      <c r="H32" s="68">
        <v>0</v>
      </c>
      <c r="I32" s="68">
        <f>H32+'[3]JULIO 2020'!I32</f>
        <v>0</v>
      </c>
      <c r="J32" s="68">
        <v>0</v>
      </c>
      <c r="K32" s="6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0"/>
      <c r="AI32" s="126"/>
      <c r="AJ32" s="126"/>
      <c r="AK32" s="126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x14ac:dyDescent="0.35">
      <c r="A33" s="12"/>
      <c r="C33" s="88"/>
      <c r="D33" s="89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H33+'[3]JULIO 2020'!I33</f>
        <v>0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130"/>
      <c r="AI33" s="131"/>
      <c r="AJ33" s="131"/>
      <c r="AK33" s="131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t="18" customHeight="1" x14ac:dyDescent="0.25">
      <c r="A34" s="1">
        <v>480535</v>
      </c>
      <c r="B34" s="1" t="s">
        <v>59</v>
      </c>
      <c r="C34" s="90"/>
      <c r="D34" s="91" t="s">
        <v>60</v>
      </c>
      <c r="E34" s="87" t="s">
        <v>61</v>
      </c>
      <c r="F34" s="87"/>
      <c r="G34" s="68">
        <v>0</v>
      </c>
      <c r="H34" s="68">
        <v>0</v>
      </c>
      <c r="I34" s="68">
        <v>0</v>
      </c>
      <c r="J34" s="68">
        <v>0</v>
      </c>
      <c r="K34" s="68">
        <v>0</v>
      </c>
    </row>
    <row r="35" spans="1:74" ht="18" customHeight="1" x14ac:dyDescent="0.25">
      <c r="C35" s="90"/>
      <c r="D35" s="92" t="s">
        <v>62</v>
      </c>
      <c r="E35" s="87" t="s">
        <v>63</v>
      </c>
      <c r="F35" s="87"/>
      <c r="G35" s="68">
        <v>0</v>
      </c>
      <c r="H35" s="68">
        <v>0</v>
      </c>
      <c r="I35" s="68">
        <v>0</v>
      </c>
      <c r="J35" s="68">
        <v>0</v>
      </c>
      <c r="K35" s="68">
        <v>0</v>
      </c>
    </row>
    <row r="36" spans="1:74" s="12" customFormat="1" ht="18" customHeight="1" x14ac:dyDescent="0.25">
      <c r="C36" s="77"/>
      <c r="D36" s="92" t="s">
        <v>64</v>
      </c>
      <c r="E36" s="93" t="s">
        <v>65</v>
      </c>
      <c r="F36" s="86"/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26"/>
      <c r="AI36" s="126"/>
      <c r="AJ36" s="126"/>
      <c r="AK36" s="126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25">
      <c r="C37" s="77"/>
      <c r="D37" s="92" t="s">
        <v>66</v>
      </c>
      <c r="E37" s="93" t="s">
        <v>67</v>
      </c>
      <c r="F37" s="86"/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26"/>
      <c r="AI37" s="126"/>
      <c r="AJ37" s="126"/>
      <c r="AK37" s="126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25">
      <c r="C38" s="77"/>
      <c r="D38" s="92" t="s">
        <v>68</v>
      </c>
      <c r="E38" s="87" t="s">
        <v>69</v>
      </c>
      <c r="F38" s="87"/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26"/>
      <c r="AI38" s="126"/>
      <c r="AJ38" s="126"/>
      <c r="AK38" s="126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">
      <c r="C39" s="77"/>
      <c r="D39" s="92" t="s">
        <v>70</v>
      </c>
      <c r="E39" s="87" t="s">
        <v>71</v>
      </c>
      <c r="F39" s="87"/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26"/>
      <c r="AI39" s="126"/>
      <c r="AJ39" s="126"/>
      <c r="AK39" s="126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25">
      <c r="C40" s="90"/>
      <c r="D40" s="86">
        <v>3260</v>
      </c>
      <c r="E40" s="93" t="s">
        <v>54</v>
      </c>
      <c r="F40" s="86"/>
      <c r="G40" s="68">
        <v>0</v>
      </c>
      <c r="H40" s="68">
        <v>0</v>
      </c>
      <c r="I40" s="68">
        <v>0</v>
      </c>
      <c r="J40" s="68">
        <v>0</v>
      </c>
      <c r="K40" s="68">
        <v>0</v>
      </c>
    </row>
    <row r="41" spans="1:74" s="40" customFormat="1" ht="18" customHeight="1" thickBot="1" x14ac:dyDescent="0.4">
      <c r="C41" s="94"/>
      <c r="D41" s="95" t="s">
        <v>72</v>
      </c>
      <c r="E41" s="96"/>
      <c r="F41" s="97"/>
      <c r="G41" s="98">
        <f>G15</f>
        <v>45435000000</v>
      </c>
      <c r="H41" s="98">
        <f t="shared" ref="H41:K41" si="2">H15</f>
        <v>1114568620.99</v>
      </c>
      <c r="I41" s="98">
        <f t="shared" si="2"/>
        <v>1372963979.95</v>
      </c>
      <c r="J41" s="98">
        <f t="shared" si="2"/>
        <v>0</v>
      </c>
      <c r="K41" s="98">
        <f t="shared" si="2"/>
        <v>80250811.569999993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129"/>
      <c r="AI41" s="129"/>
      <c r="AJ41" s="129"/>
      <c r="AK41" s="129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99" customFormat="1" ht="36.75" customHeight="1" thickBot="1" x14ac:dyDescent="0.25">
      <c r="C43" s="100"/>
      <c r="D43" s="100"/>
      <c r="E43" s="101" t="s">
        <v>73</v>
      </c>
      <c r="F43" s="101"/>
      <c r="G43" s="101"/>
      <c r="H43" s="101"/>
      <c r="I43" s="101"/>
      <c r="J43" s="101"/>
      <c r="K43" s="10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38"/>
      <c r="AI43" s="138"/>
      <c r="AJ43" s="138"/>
      <c r="AK43" s="138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</row>
    <row r="44" spans="1:74" s="102" customFormat="1" ht="35.25" customHeight="1" thickBot="1" x14ac:dyDescent="0.25">
      <c r="C44" s="103"/>
      <c r="D44" s="103"/>
      <c r="E44" s="104" t="s">
        <v>74</v>
      </c>
      <c r="F44" s="105"/>
      <c r="G44" s="105"/>
      <c r="H44" s="105"/>
      <c r="I44" s="105"/>
      <c r="J44" s="106"/>
      <c r="K44" s="107" t="s">
        <v>75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39"/>
      <c r="AI44" s="139"/>
      <c r="AJ44" s="139"/>
      <c r="AK44" s="139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</row>
    <row r="45" spans="1:74" s="12" customFormat="1" ht="18" customHeight="1" x14ac:dyDescent="0.3">
      <c r="C45" s="13"/>
      <c r="D45" s="13"/>
      <c r="E45" s="108" t="s">
        <v>76</v>
      </c>
      <c r="F45" s="109"/>
      <c r="G45" s="109"/>
      <c r="H45" s="109"/>
      <c r="I45" s="110"/>
      <c r="J45" s="111">
        <f>G16+G29+G33</f>
        <v>45435000000</v>
      </c>
      <c r="K45" s="111">
        <f>SUM(K46:K47)</f>
        <v>80250811.569999993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26"/>
      <c r="AI45" s="126"/>
      <c r="AJ45" s="126"/>
      <c r="AK45" s="126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 s="12" customFormat="1" ht="18" customHeight="1" x14ac:dyDescent="0.3">
      <c r="C46" s="13"/>
      <c r="D46" s="13"/>
      <c r="E46" s="112" t="s">
        <v>77</v>
      </c>
      <c r="F46" s="113"/>
      <c r="G46" s="113"/>
      <c r="H46" s="113"/>
      <c r="I46" s="114"/>
      <c r="J46" s="115">
        <f>+I16</f>
        <v>1372963979.95</v>
      </c>
      <c r="K46" s="115">
        <f>K16+K33</f>
        <v>80250811.569999993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26"/>
      <c r="AI46" s="126"/>
      <c r="AJ46" s="126"/>
      <c r="AK46" s="126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s="12" customFormat="1" ht="18" customHeight="1" x14ac:dyDescent="0.3">
      <c r="C47" s="13"/>
      <c r="D47" s="13"/>
      <c r="E47" s="112" t="s">
        <v>78</v>
      </c>
      <c r="F47" s="113"/>
      <c r="G47" s="113"/>
      <c r="H47" s="113"/>
      <c r="I47" s="114"/>
      <c r="J47" s="116">
        <f>H33</f>
        <v>0</v>
      </c>
      <c r="K47" s="116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26"/>
      <c r="AI47" s="126"/>
      <c r="AJ47" s="126"/>
      <c r="AK47" s="126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s="12" customFormat="1" ht="18" customHeight="1" thickBot="1" x14ac:dyDescent="0.35">
      <c r="C48" s="13"/>
      <c r="D48" s="13"/>
      <c r="E48" s="117" t="s">
        <v>79</v>
      </c>
      <c r="F48" s="118"/>
      <c r="G48" s="118"/>
      <c r="H48" s="118"/>
      <c r="I48" s="119"/>
      <c r="J48" s="120">
        <f>SUM(J46:J47)</f>
        <v>1372963979.95</v>
      </c>
      <c r="K48" s="120">
        <f>K45</f>
        <v>80250811.569999993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26"/>
      <c r="AI48" s="126"/>
      <c r="AJ48" s="126"/>
      <c r="AK48" s="126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1"/>
      <c r="E52" s="121"/>
      <c r="F52" s="121"/>
      <c r="G52" s="121"/>
      <c r="H52" s="121"/>
      <c r="I52" s="121"/>
      <c r="J52" s="121"/>
      <c r="K52" s="121"/>
    </row>
    <row r="53" spans="3:11" x14ac:dyDescent="0.25">
      <c r="C53" s="2"/>
      <c r="D53" s="2"/>
      <c r="E53" s="2"/>
      <c r="F53" s="2"/>
      <c r="G53" s="2"/>
      <c r="H53" s="122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2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2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2"/>
      <c r="H57" s="122"/>
      <c r="I57" s="2"/>
      <c r="J57" s="3"/>
      <c r="K57" s="3"/>
    </row>
    <row r="58" spans="3:11" x14ac:dyDescent="0.25">
      <c r="C58" s="2"/>
      <c r="D58" s="2"/>
      <c r="E58" s="2"/>
      <c r="F58" s="2"/>
      <c r="G58" s="122"/>
      <c r="H58" s="122"/>
      <c r="I58" s="2"/>
      <c r="J58" s="3"/>
      <c r="K58" s="3"/>
    </row>
    <row r="59" spans="3:11" x14ac:dyDescent="0.25">
      <c r="C59" s="2"/>
      <c r="D59" s="2"/>
      <c r="E59" s="2"/>
      <c r="F59" s="2"/>
      <c r="G59" s="122"/>
      <c r="H59" s="122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2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4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AJ21:AK21"/>
    <mergeCell ref="E22:F22"/>
    <mergeCell ref="AJ22:AK22"/>
    <mergeCell ref="E23:F23"/>
    <mergeCell ref="AJ23:AK23"/>
    <mergeCell ref="E24:F24"/>
    <mergeCell ref="E17:F17"/>
    <mergeCell ref="AH17:AK17"/>
    <mergeCell ref="E18:F18"/>
    <mergeCell ref="AI18:AK18"/>
    <mergeCell ref="AJ19:AK19"/>
    <mergeCell ref="AJ20:AK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2021-06-02T15:56:58Z</dcterms:created>
  <dcterms:modified xsi:type="dcterms:W3CDTF">2021-06-02T15:58:22Z</dcterms:modified>
</cp:coreProperties>
</file>