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imena Parejo\Desktop\Publicaciones-webDANE\Informes de ejecución DANE-FONDANE\25-02-2021\"/>
    </mc:Choice>
  </mc:AlternateContent>
  <bookViews>
    <workbookView xWindow="0" yWindow="0" windowWidth="23040" windowHeight="8616"/>
  </bookViews>
  <sheets>
    <sheet name="DICIEMBRE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1" l="1"/>
  <c r="K33" i="1"/>
  <c r="K47" i="1" s="1"/>
  <c r="J33" i="1"/>
  <c r="H33" i="1"/>
  <c r="I33" i="1" s="1"/>
  <c r="G33" i="1"/>
  <c r="G16" i="1" s="1"/>
  <c r="G15" i="1" s="1"/>
  <c r="I32" i="1"/>
  <c r="I31" i="1"/>
  <c r="I30" i="1"/>
  <c r="K29" i="1"/>
  <c r="H29" i="1"/>
  <c r="I29" i="1" s="1"/>
  <c r="G29" i="1"/>
  <c r="K28" i="1"/>
  <c r="H28" i="1"/>
  <c r="I28" i="1" s="1"/>
  <c r="J27" i="1"/>
  <c r="I27" i="1"/>
  <c r="I26" i="1"/>
  <c r="I25" i="1"/>
  <c r="H25" i="1"/>
  <c r="K24" i="1"/>
  <c r="J24" i="1"/>
  <c r="H24" i="1"/>
  <c r="I24" i="1" s="1"/>
  <c r="G24" i="1"/>
  <c r="K23" i="1"/>
  <c r="K19" i="1" s="1"/>
  <c r="J23" i="1"/>
  <c r="H23" i="1"/>
  <c r="H19" i="1" s="1"/>
  <c r="G23" i="1"/>
  <c r="I22" i="1"/>
  <c r="I21" i="1"/>
  <c r="H20" i="1"/>
  <c r="I20" i="1" s="1"/>
  <c r="J19" i="1"/>
  <c r="G19" i="1"/>
  <c r="I18" i="1"/>
  <c r="K17" i="1"/>
  <c r="J17" i="1"/>
  <c r="J16" i="1" s="1"/>
  <c r="J15" i="1" s="1"/>
  <c r="J41" i="1" s="1"/>
  <c r="H17" i="1"/>
  <c r="I17" i="1" s="1"/>
  <c r="I19" i="1" l="1"/>
  <c r="G41" i="1"/>
  <c r="G17" i="1"/>
  <c r="K16" i="1"/>
  <c r="J47" i="1"/>
  <c r="I23" i="1"/>
  <c r="H16" i="1"/>
  <c r="H15" i="1" l="1"/>
  <c r="I16" i="1"/>
  <c r="K15" i="1"/>
  <c r="K41" i="1" s="1"/>
  <c r="K46" i="1"/>
  <c r="K45" i="1" s="1"/>
  <c r="K48" i="1" s="1"/>
  <c r="J46" i="1" l="1"/>
  <c r="J48" i="1" s="1"/>
  <c r="J45" i="1"/>
  <c r="I15" i="1"/>
  <c r="I41" i="1" s="1"/>
  <c r="H41" i="1"/>
</calcChain>
</file>

<file path=xl/sharedStrings.xml><?xml version="1.0" encoding="utf-8"?>
<sst xmlns="http://schemas.openxmlformats.org/spreadsheetml/2006/main" count="80" uniqueCount="78">
  <si>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</si>
  <si>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</si>
  <si>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</si>
  <si>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</si>
  <si>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</si>
  <si>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</si>
  <si>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</si>
  <si>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</si>
  <si>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2021</t>
  </si>
  <si>
    <t>En pesos $</t>
  </si>
  <si>
    <t>CTA CBLE INGRESO</t>
  </si>
  <si>
    <t>DESCRIPCION CTA CBLE INGRESO</t>
  </si>
  <si>
    <t>NIV</t>
  </si>
  <si>
    <t>CONCEPTO</t>
  </si>
  <si>
    <t>Aforo vigente 2021</t>
  </si>
  <si>
    <t>Ingresos Recaudados Diciembre de 2021</t>
  </si>
  <si>
    <t>Ingresos Recaudados acumulados 2021</t>
  </si>
  <si>
    <t>Ingresos por Recaudar Vigencia Anterior</t>
  </si>
  <si>
    <t>Ingresos por recaudar Enero de 2022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</si>
  <si>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</si>
  <si>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</si>
  <si>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</si>
  <si>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</si>
  <si>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</si>
  <si>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</si>
  <si>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</si>
  <si>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</si>
  <si>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</si>
  <si>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</si>
  <si>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</si>
  <si>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</si>
  <si>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</si>
  <si>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</si>
  <si>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</si>
  <si>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</si>
  <si>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</si>
  <si>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</si>
  <si>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</si>
  <si>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</si>
  <si>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</si>
  <si>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</si>
  <si>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</si>
  <si>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</si>
  <si>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</si>
  <si>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</si>
  <si>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</si>
  <si>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</si>
  <si>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</si>
  <si>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</si>
  <si>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</si>
  <si>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</si>
  <si>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</si>
  <si>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</si>
  <si>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</si>
  <si>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</si>
  <si>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</si>
  <si>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</si>
  <si>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</si>
  <si>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</si>
  <si>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</si>
  <si>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</si>
  <si>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</si>
  <si>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</si>
  <si>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</si>
  <si>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</si>
  <si>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</si>
  <si>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</si>
  <si>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</si>
  <si>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</si>
  <si>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</si>
  <si>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</si>
  <si>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</si>
  <si>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Propios</t>
  </si>
  <si>
    <t>Ingresos Corrientes</t>
  </si>
  <si>
    <t>Recursos de Capital</t>
  </si>
  <si>
    <t>TOTAL INGRESOS VIGENCIA</t>
  </si>
  <si>
    <t>Ingresos recaudados Diciembre 2021</t>
  </si>
  <si>
    <t>Ingresos por recaudar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</si>
</sst>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P_t_a_-;\-* #,##0.00\ _P_t_a_-;_-* &quot;-&quot;??\ _P_t_a_-;_-@_-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  <font>
      <sz val="12"/>
      <name val="Segoe UI"/>
      <family val="2"/>
    </font>
    <font>
      <i/>
      <sz val="14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0" fontId="7" fillId="2" borderId="0" xfId="0" applyFont="1" applyFill="1"/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0" xfId="0" applyFont="1" applyFill="1" applyBorder="1"/>
    <xf numFmtId="3" fontId="12" fillId="3" borderId="10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0" xfId="0" applyFont="1" applyFill="1" applyBorder="1" applyAlignment="1">
      <alignment horizontal="left"/>
    </xf>
    <xf numFmtId="0" fontId="13" fillId="4" borderId="10" xfId="0" applyFont="1" applyFill="1" applyBorder="1"/>
    <xf numFmtId="3" fontId="13" fillId="4" borderId="10" xfId="0" applyNumberFormat="1" applyFont="1" applyFill="1" applyBorder="1"/>
    <xf numFmtId="0" fontId="4" fillId="0" borderId="0" xfId="0" applyFont="1"/>
    <xf numFmtId="49" fontId="9" fillId="0" borderId="10" xfId="0" applyNumberFormat="1" applyFont="1" applyBorder="1"/>
    <xf numFmtId="3" fontId="4" fillId="2" borderId="10" xfId="0" applyNumberFormat="1" applyFont="1" applyFill="1" applyBorder="1" applyAlignment="1">
      <alignment wrapText="1"/>
    </xf>
    <xf numFmtId="49" fontId="2" fillId="0" borderId="10" xfId="0" applyNumberFormat="1" applyFont="1" applyBorder="1"/>
    <xf numFmtId="1" fontId="2" fillId="2" borderId="10" xfId="0" applyNumberFormat="1" applyFont="1" applyFill="1" applyBorder="1" applyAlignment="1" applyProtection="1">
      <alignment horizontal="right"/>
      <protection locked="0"/>
    </xf>
    <xf numFmtId="49" fontId="9" fillId="4" borderId="10" xfId="0" applyNumberFormat="1" applyFont="1" applyFill="1" applyBorder="1"/>
    <xf numFmtId="49" fontId="9" fillId="2" borderId="10" xfId="0" applyNumberFormat="1" applyFont="1" applyFill="1" applyBorder="1"/>
    <xf numFmtId="3" fontId="13" fillId="0" borderId="10" xfId="0" applyNumberFormat="1" applyFont="1" applyBorder="1"/>
    <xf numFmtId="3" fontId="9" fillId="2" borderId="10" xfId="0" applyNumberFormat="1" applyFont="1" applyFill="1" applyBorder="1"/>
    <xf numFmtId="49" fontId="2" fillId="2" borderId="10" xfId="0" applyNumberFormat="1" applyFont="1" applyFill="1" applyBorder="1"/>
    <xf numFmtId="3" fontId="15" fillId="0" borderId="10" xfId="0" applyNumberFormat="1" applyFont="1" applyBorder="1"/>
    <xf numFmtId="3" fontId="2" fillId="2" borderId="10" xfId="0" applyNumberFormat="1" applyFont="1" applyFill="1" applyBorder="1"/>
    <xf numFmtId="3" fontId="4" fillId="2" borderId="10" xfId="0" applyNumberFormat="1" applyFont="1" applyFill="1" applyBorder="1"/>
    <xf numFmtId="49" fontId="2" fillId="2" borderId="10" xfId="0" applyNumberFormat="1" applyFont="1" applyFill="1" applyBorder="1" applyAlignment="1">
      <alignment vertical="center"/>
    </xf>
    <xf numFmtId="3" fontId="3" fillId="2" borderId="10" xfId="0" applyNumberFormat="1" applyFont="1" applyFill="1" applyBorder="1"/>
    <xf numFmtId="49" fontId="2" fillId="0" borderId="13" xfId="0" applyNumberFormat="1" applyFont="1" applyBorder="1" applyAlignment="1">
      <alignment wrapText="1"/>
    </xf>
    <xf numFmtId="3" fontId="2" fillId="0" borderId="10" xfId="0" applyNumberFormat="1" applyFont="1" applyBorder="1"/>
    <xf numFmtId="0" fontId="5" fillId="2" borderId="1" xfId="0" applyFont="1" applyFill="1" applyBorder="1"/>
    <xf numFmtId="0" fontId="13" fillId="5" borderId="12" xfId="0" applyFont="1" applyFill="1" applyBorder="1"/>
    <xf numFmtId="0" fontId="13" fillId="5" borderId="10" xfId="0" applyFont="1" applyFill="1" applyBorder="1"/>
    <xf numFmtId="3" fontId="13" fillId="5" borderId="10" xfId="0" applyNumberFormat="1" applyFont="1" applyFill="1" applyBorder="1"/>
    <xf numFmtId="3" fontId="2" fillId="5" borderId="10" xfId="0" applyNumberFormat="1" applyFont="1" applyFill="1" applyBorder="1"/>
    <xf numFmtId="0" fontId="2" fillId="5" borderId="12" xfId="0" applyFont="1" applyFill="1" applyBorder="1"/>
    <xf numFmtId="0" fontId="2" fillId="5" borderId="11" xfId="0" applyFont="1" applyFill="1" applyBorder="1"/>
    <xf numFmtId="0" fontId="2" fillId="2" borderId="12" xfId="0" applyFont="1" applyFill="1" applyBorder="1"/>
    <xf numFmtId="0" fontId="2" fillId="2" borderId="10" xfId="0" applyFont="1" applyFill="1" applyBorder="1"/>
    <xf numFmtId="0" fontId="13" fillId="2" borderId="1" xfId="0" applyFont="1" applyFill="1" applyBorder="1"/>
    <xf numFmtId="0" fontId="9" fillId="3" borderId="14" xfId="0" applyFont="1" applyFill="1" applyBorder="1" applyAlignment="1">
      <alignment horizontal="left"/>
    </xf>
    <xf numFmtId="0" fontId="2" fillId="2" borderId="1" xfId="0" applyFont="1" applyFill="1" applyBorder="1"/>
    <xf numFmtId="49" fontId="2" fillId="2" borderId="15" xfId="0" applyNumberFormat="1" applyFont="1" applyFill="1" applyBorder="1"/>
    <xf numFmtId="49" fontId="2" fillId="2" borderId="12" xfId="0" applyNumberFormat="1" applyFont="1" applyFill="1" applyBorder="1"/>
    <xf numFmtId="0" fontId="2" fillId="2" borderId="11" xfId="0" applyFont="1" applyFill="1" applyBorder="1"/>
    <xf numFmtId="0" fontId="11" fillId="2" borderId="1" xfId="0" applyFont="1" applyFill="1" applyBorder="1"/>
    <xf numFmtId="3" fontId="11" fillId="3" borderId="19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164" fontId="2" fillId="2" borderId="0" xfId="1" applyFont="1" applyFill="1"/>
    <xf numFmtId="3" fontId="2" fillId="0" borderId="0" xfId="0" applyNumberFormat="1" applyFont="1"/>
    <xf numFmtId="3" fontId="2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centerContinuous"/>
    </xf>
    <xf numFmtId="3" fontId="5" fillId="2" borderId="0" xfId="0" applyNumberFormat="1" applyFont="1" applyFill="1" applyBorder="1"/>
    <xf numFmtId="3" fontId="8" fillId="2" borderId="0" xfId="0" applyNumberFormat="1" applyFont="1" applyFill="1" applyBorder="1" applyAlignment="1">
      <alignment horizontal="right"/>
    </xf>
    <xf numFmtId="3" fontId="12" fillId="3" borderId="11" xfId="0" applyNumberFormat="1" applyFont="1" applyFill="1" applyBorder="1"/>
    <xf numFmtId="3" fontId="13" fillId="4" borderId="11" xfId="0" applyNumberFormat="1" applyFont="1" applyFill="1" applyBorder="1"/>
    <xf numFmtId="3" fontId="4" fillId="2" borderId="11" xfId="0" applyNumberFormat="1" applyFont="1" applyFill="1" applyBorder="1" applyAlignment="1">
      <alignment wrapText="1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3" fontId="9" fillId="2" borderId="11" xfId="0" applyNumberFormat="1" applyFont="1" applyFill="1" applyBorder="1"/>
    <xf numFmtId="3" fontId="2" fillId="2" borderId="11" xfId="0" applyNumberFormat="1" applyFont="1" applyFill="1" applyBorder="1"/>
    <xf numFmtId="3" fontId="4" fillId="2" borderId="11" xfId="0" applyNumberFormat="1" applyFont="1" applyFill="1" applyBorder="1"/>
    <xf numFmtId="3" fontId="3" fillId="2" borderId="11" xfId="0" applyNumberFormat="1" applyFont="1" applyFill="1" applyBorder="1"/>
    <xf numFmtId="3" fontId="13" fillId="5" borderId="11" xfId="0" applyNumberFormat="1" applyFont="1" applyFill="1" applyBorder="1"/>
    <xf numFmtId="3" fontId="2" fillId="5" borderId="11" xfId="0" applyNumberFormat="1" applyFont="1" applyFill="1" applyBorder="1"/>
    <xf numFmtId="3" fontId="11" fillId="3" borderId="30" xfId="0" applyNumberFormat="1" applyFont="1" applyFill="1" applyBorder="1"/>
    <xf numFmtId="3" fontId="13" fillId="0" borderId="21" xfId="0" applyNumberFormat="1" applyFont="1" applyBorder="1"/>
    <xf numFmtId="3" fontId="15" fillId="0" borderId="31" xfId="0" applyNumberFormat="1" applyFont="1" applyBorder="1"/>
    <xf numFmtId="3" fontId="15" fillId="0" borderId="24" xfId="0" applyNumberFormat="1" applyFont="1" applyBorder="1"/>
    <xf numFmtId="3" fontId="4" fillId="4" borderId="32" xfId="0" applyNumberFormat="1" applyFont="1" applyFill="1" applyBorder="1"/>
    <xf numFmtId="0" fontId="2" fillId="2" borderId="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0" fontId="5" fillId="2" borderId="0" xfId="0" applyFont="1" applyFill="1" applyBorder="1"/>
    <xf numFmtId="0" fontId="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/>
    <xf numFmtId="0" fontId="13" fillId="2" borderId="0" xfId="0" applyFont="1" applyFill="1" applyBorder="1"/>
    <xf numFmtId="3" fontId="11" fillId="2" borderId="0" xfId="0" applyNumberFormat="1" applyFont="1" applyFill="1" applyBorder="1"/>
    <xf numFmtId="3" fontId="14" fillId="2" borderId="0" xfId="0" applyNumberFormat="1" applyFont="1" applyFill="1" applyBorder="1" applyAlignment="1">
      <alignment horizontal="center"/>
    </xf>
    <xf numFmtId="3" fontId="14" fillId="2" borderId="0" xfId="0" applyNumberFormat="1" applyFont="1" applyFill="1" applyBorder="1"/>
    <xf numFmtId="3" fontId="4" fillId="2" borderId="0" xfId="0" applyNumberFormat="1" applyFont="1" applyFill="1" applyBorder="1"/>
    <xf numFmtId="4" fontId="4" fillId="2" borderId="0" xfId="0" applyNumberFormat="1" applyFont="1" applyFill="1" applyBorder="1"/>
    <xf numFmtId="3" fontId="4" fillId="2" borderId="0" xfId="0" applyNumberFormat="1" applyFont="1" applyFill="1" applyBorder="1" applyAlignment="1">
      <alignment horizontal="right"/>
    </xf>
    <xf numFmtId="3" fontId="16" fillId="2" borderId="0" xfId="0" applyNumberFormat="1" applyFont="1" applyFill="1" applyBorder="1"/>
    <xf numFmtId="4" fontId="5" fillId="2" borderId="0" xfId="0" applyNumberFormat="1" applyFont="1" applyFill="1" applyBorder="1"/>
    <xf numFmtId="0" fontId="6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6" fillId="2" borderId="0" xfId="0" applyFont="1" applyFill="1" applyBorder="1"/>
    <xf numFmtId="3" fontId="4" fillId="0" borderId="2" xfId="0" quotePrefix="1" applyNumberFormat="1" applyFont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3" fontId="9" fillId="2" borderId="31" xfId="0" applyNumberFormat="1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4" fillId="0" borderId="34" xfId="0" quotePrefix="1" applyNumberFormat="1" applyFont="1" applyBorder="1" applyAlignment="1">
      <alignment horizontal="center" vertical="center" wrapText="1"/>
    </xf>
    <xf numFmtId="3" fontId="4" fillId="2" borderId="35" xfId="0" applyNumberFormat="1" applyFont="1" applyFill="1" applyBorder="1" applyAlignment="1">
      <alignment horizontal="center" vertical="center" wrapText="1"/>
    </xf>
    <xf numFmtId="3" fontId="2" fillId="2" borderId="36" xfId="0" applyNumberFormat="1" applyFont="1" applyFill="1" applyBorder="1"/>
    <xf numFmtId="3" fontId="11" fillId="3" borderId="33" xfId="0" applyNumberFormat="1" applyFont="1" applyFill="1" applyBorder="1"/>
    <xf numFmtId="3" fontId="4" fillId="3" borderId="5" xfId="0" quotePrefix="1" applyNumberFormat="1" applyFont="1" applyFill="1" applyBorder="1" applyAlignment="1">
      <alignment horizontal="centerContinuous" vertical="center" wrapText="1"/>
    </xf>
    <xf numFmtId="3" fontId="15" fillId="0" borderId="37" xfId="0" applyNumberFormat="1" applyFont="1" applyBorder="1"/>
    <xf numFmtId="3" fontId="15" fillId="0" borderId="36" xfId="0" applyNumberFormat="1" applyFont="1" applyBorder="1"/>
    <xf numFmtId="3" fontId="4" fillId="4" borderId="33" xfId="0" applyNumberFormat="1" applyFont="1" applyFill="1" applyBorder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4" xfId="0" applyFont="1" applyBorder="1" applyAlignment="1">
      <alignment horizontal="left"/>
    </xf>
    <xf numFmtId="0" fontId="15" fillId="0" borderId="25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4" fillId="4" borderId="27" xfId="0" applyFont="1" applyFill="1" applyBorder="1" applyAlignment="1">
      <alignment horizontal="left"/>
    </xf>
    <xf numFmtId="0" fontId="4" fillId="4" borderId="28" xfId="0" applyFont="1" applyFill="1" applyBorder="1" applyAlignment="1">
      <alignment horizontal="left"/>
    </xf>
    <xf numFmtId="0" fontId="4" fillId="4" borderId="29" xfId="0" applyFont="1" applyFill="1" applyBorder="1" applyAlignment="1">
      <alignment horizontal="left"/>
    </xf>
    <xf numFmtId="0" fontId="2" fillId="2" borderId="0" xfId="0" applyFont="1" applyFill="1" applyAlignment="1">
      <alignment horizontal="justify" vertical="justify" wrapText="1"/>
    </xf>
    <xf numFmtId="0" fontId="2" fillId="2" borderId="10" xfId="0" applyFont="1" applyFill="1" applyBorder="1" applyAlignment="1" applyProtection="1">
      <alignment horizontal="left"/>
      <protection locked="0"/>
    </xf>
    <xf numFmtId="0" fontId="11" fillId="3" borderId="16" xfId="0" quotePrefix="1" applyFont="1" applyFill="1" applyBorder="1" applyAlignment="1">
      <alignment horizontal="center"/>
    </xf>
    <xf numFmtId="0" fontId="11" fillId="3" borderId="17" xfId="0" quotePrefix="1" applyFont="1" applyFill="1" applyBorder="1" applyAlignment="1">
      <alignment horizontal="center"/>
    </xf>
    <xf numFmtId="0" fontId="11" fillId="3" borderId="18" xfId="0" quotePrefix="1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/>
    </xf>
    <xf numFmtId="3" fontId="2" fillId="0" borderId="10" xfId="0" applyNumberFormat="1" applyFont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3" fontId="1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5</xdr:col>
      <xdr:colOff>138113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23389626-D489-41E2-85B1-915F553F8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1\INGRESOS%202021\INGRESOS%20FONDANE%202021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  <sheetName val="DICIEMBRE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5">
          <cell r="I15">
            <v>15176164740.153193</v>
          </cell>
        </row>
        <row r="16">
          <cell r="I16">
            <v>15176164740.153193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15176164740.153193</v>
          </cell>
        </row>
        <row r="20">
          <cell r="I20">
            <v>5000000</v>
          </cell>
        </row>
        <row r="21">
          <cell r="I21">
            <v>0</v>
          </cell>
        </row>
        <row r="22">
          <cell r="I22">
            <v>5000000</v>
          </cell>
        </row>
        <row r="23">
          <cell r="I23">
            <v>15171164740.153193</v>
          </cell>
        </row>
        <row r="24">
          <cell r="I24">
            <v>15171164740.153193</v>
          </cell>
        </row>
        <row r="25">
          <cell r="I25">
            <v>13555009697.1</v>
          </cell>
        </row>
        <row r="26">
          <cell r="I26">
            <v>305369198.31999999</v>
          </cell>
        </row>
        <row r="27">
          <cell r="I27">
            <v>11798379.833193278</v>
          </cell>
        </row>
        <row r="28">
          <cell r="I28">
            <v>1298987464.9000001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  <row r="33">
          <cell r="I3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BV894"/>
  <sheetViews>
    <sheetView tabSelected="1" topLeftCell="C1" zoomScale="70" zoomScaleNormal="70" workbookViewId="0">
      <selection activeCell="I53" sqref="I53"/>
    </sheetView>
  </sheetViews>
  <sheetFormatPr baseColWidth="10" defaultColWidth="11.44140625" defaultRowHeight="15" outlineLevelRow="3" x14ac:dyDescent="0.35"/>
  <cols>
    <col min="1" max="1" width="14" style="1" hidden="1" customWidth="1"/>
    <col min="2" max="2" width="4.88671875" style="1" hidden="1" customWidth="1"/>
    <col min="3" max="3" width="2.6640625" style="1" customWidth="1"/>
    <col min="4" max="4" width="19" style="1" customWidth="1"/>
    <col min="5" max="5" width="15.6640625" style="1" customWidth="1"/>
    <col min="6" max="6" width="30.44140625" style="1" customWidth="1"/>
    <col min="7" max="8" width="22" style="1" customWidth="1"/>
    <col min="9" max="9" width="20.33203125" style="1" customWidth="1"/>
    <col min="10" max="10" width="23.6640625" style="80" customWidth="1"/>
    <col min="11" max="11" width="27.44140625" style="80" customWidth="1"/>
    <col min="12" max="12" width="2.6640625" style="100" customWidth="1"/>
    <col min="13" max="13" width="17.44140625" style="100" hidden="1" customWidth="1"/>
    <col min="14" max="14" width="19.109375" style="100" hidden="1" customWidth="1"/>
    <col min="15" max="33" width="0" style="100" hidden="1" customWidth="1"/>
    <col min="34" max="34" width="38.5546875" style="100" customWidth="1"/>
    <col min="35" max="35" width="27" style="100" customWidth="1"/>
    <col min="36" max="36" width="11.44140625" style="100"/>
    <col min="37" max="37" width="24" style="100" customWidth="1"/>
    <col min="38" max="38" width="20.6640625" style="100" customWidth="1"/>
    <col min="39" max="39" width="11.44140625" style="2"/>
    <col min="40" max="40" width="18.5546875" style="2" customWidth="1"/>
    <col min="41" max="74" width="11.44140625" style="2"/>
    <col min="75" max="16384" width="11.44140625" style="1"/>
  </cols>
  <sheetData>
    <row r="1" spans="1:74" x14ac:dyDescent="0.35">
      <c r="C1" s="2"/>
      <c r="D1" s="2"/>
      <c r="E1" s="2"/>
      <c r="F1" s="2"/>
      <c r="G1" s="2"/>
      <c r="H1" s="2"/>
      <c r="I1" s="2"/>
      <c r="J1" s="3"/>
      <c r="K1" s="81"/>
    </row>
    <row r="2" spans="1:74" s="4" customFormat="1" ht="16.8" x14ac:dyDescent="0.4">
      <c r="C2" s="5"/>
      <c r="D2" s="6"/>
      <c r="E2" s="6"/>
      <c r="F2" s="6" t="s">
        <v>0</v>
      </c>
      <c r="G2" s="6"/>
      <c r="H2" s="6"/>
      <c r="I2" s="6"/>
      <c r="J2" s="7"/>
      <c r="K2" s="82"/>
      <c r="L2" s="101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</row>
    <row r="3" spans="1:74" s="4" customFormat="1" ht="16.8" x14ac:dyDescent="0.4">
      <c r="C3" s="5"/>
      <c r="D3" s="9"/>
      <c r="E3" s="9"/>
      <c r="F3" s="9" t="s">
        <v>1</v>
      </c>
      <c r="G3" s="9"/>
      <c r="H3" s="9"/>
      <c r="I3" s="9"/>
      <c r="J3" s="7"/>
      <c r="K3" s="82"/>
      <c r="L3" s="101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</row>
    <row r="4" spans="1:74" s="4" customFormat="1" ht="16.8" x14ac:dyDescent="0.4">
      <c r="C4" s="5"/>
      <c r="D4" s="9"/>
      <c r="E4" s="9"/>
      <c r="F4" s="9" t="s">
        <v>2</v>
      </c>
      <c r="G4" s="9"/>
      <c r="H4" s="9"/>
      <c r="I4" s="9"/>
      <c r="J4" s="7"/>
      <c r="K4" s="82"/>
      <c r="L4" s="101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</row>
    <row r="5" spans="1:74" x14ac:dyDescent="0.35">
      <c r="C5" s="2"/>
      <c r="D5" s="2"/>
      <c r="E5" s="2"/>
      <c r="F5" s="2"/>
      <c r="G5" s="2"/>
      <c r="H5" s="2"/>
      <c r="I5" s="2"/>
      <c r="J5" s="3"/>
      <c r="K5" s="81"/>
    </row>
    <row r="6" spans="1:74" x14ac:dyDescent="0.35">
      <c r="C6" s="2"/>
      <c r="D6" s="2"/>
      <c r="E6" s="2"/>
      <c r="F6" s="2" t="s">
        <v>3</v>
      </c>
      <c r="G6" s="2"/>
      <c r="H6" s="2"/>
      <c r="I6" s="2"/>
      <c r="J6" s="3"/>
      <c r="K6" s="81"/>
    </row>
    <row r="7" spans="1:74" s="10" customFormat="1" ht="13.2" x14ac:dyDescent="0.3">
      <c r="C7" s="11"/>
      <c r="D7" s="12" t="s">
        <v>4</v>
      </c>
      <c r="E7" s="13" t="s">
        <v>5</v>
      </c>
      <c r="F7" s="11"/>
      <c r="G7" s="11"/>
      <c r="H7" s="11"/>
      <c r="I7" s="11"/>
      <c r="J7" s="14"/>
      <c r="K7" s="8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</row>
    <row r="8" spans="1:74" s="10" customFormat="1" ht="13.2" x14ac:dyDescent="0.3">
      <c r="C8" s="11"/>
      <c r="D8" s="12" t="s">
        <v>6</v>
      </c>
      <c r="E8" s="11"/>
      <c r="F8" s="11"/>
      <c r="G8" s="11"/>
      <c r="H8" s="11"/>
      <c r="I8" s="11"/>
      <c r="J8" s="14"/>
      <c r="K8" s="8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</row>
    <row r="9" spans="1:74" s="10" customFormat="1" ht="13.2" x14ac:dyDescent="0.3">
      <c r="C9" s="11"/>
      <c r="D9" s="12" t="s">
        <v>7</v>
      </c>
      <c r="E9" s="15" t="s">
        <v>0</v>
      </c>
      <c r="F9" s="11"/>
      <c r="G9" s="11"/>
      <c r="H9" s="11"/>
      <c r="I9" s="11"/>
      <c r="J9" s="14"/>
      <c r="K9" s="8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</row>
    <row r="10" spans="1:74" s="10" customFormat="1" ht="13.2" x14ac:dyDescent="0.3">
      <c r="C10" s="11"/>
      <c r="D10" s="12" t="s">
        <v>8</v>
      </c>
      <c r="E10" s="11"/>
      <c r="F10" s="11"/>
      <c r="G10" s="11"/>
      <c r="H10" s="14"/>
      <c r="I10" s="14"/>
      <c r="J10" s="14"/>
      <c r="K10" s="84" t="s">
        <v>9</v>
      </c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</row>
    <row r="11" spans="1:74" s="10" customFormat="1" ht="13.8" thickBot="1" x14ac:dyDescent="0.35">
      <c r="C11" s="11"/>
      <c r="D11" s="11"/>
      <c r="E11" s="11"/>
      <c r="F11" s="11"/>
      <c r="G11" s="11"/>
      <c r="H11" s="11"/>
      <c r="I11" s="11"/>
      <c r="J11" s="14"/>
      <c r="K11" s="8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</row>
    <row r="12" spans="1:74" s="16" customFormat="1" ht="70.5" customHeight="1" x14ac:dyDescent="0.25">
      <c r="A12" s="16" t="s">
        <v>10</v>
      </c>
      <c r="B12" s="16" t="s">
        <v>11</v>
      </c>
      <c r="C12" s="17"/>
      <c r="D12" s="18" t="s">
        <v>12</v>
      </c>
      <c r="E12" s="19" t="s">
        <v>13</v>
      </c>
      <c r="F12" s="20"/>
      <c r="G12" s="21" t="s">
        <v>14</v>
      </c>
      <c r="H12" s="21" t="s">
        <v>15</v>
      </c>
      <c r="I12" s="22" t="s">
        <v>16</v>
      </c>
      <c r="J12" s="119" t="s">
        <v>17</v>
      </c>
      <c r="K12" s="123" t="s">
        <v>18</v>
      </c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74" s="23" customFormat="1" ht="17.399999999999999" thickBot="1" x14ac:dyDescent="0.3">
      <c r="C13" s="24"/>
      <c r="D13" s="25"/>
      <c r="E13" s="26"/>
      <c r="F13" s="27"/>
      <c r="G13" s="27"/>
      <c r="H13" s="28"/>
      <c r="I13" s="27"/>
      <c r="J13" s="120">
        <v>1</v>
      </c>
      <c r="K13" s="124">
        <v>2</v>
      </c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</row>
    <row r="14" spans="1:74" s="16" customFormat="1" x14ac:dyDescent="0.25">
      <c r="C14" s="30"/>
      <c r="D14" s="17"/>
      <c r="E14" s="17"/>
      <c r="F14" s="30"/>
      <c r="G14" s="30"/>
      <c r="H14" s="30"/>
      <c r="I14" s="30"/>
      <c r="J14" s="121"/>
      <c r="K14" s="122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74" s="31" customFormat="1" ht="18" customHeight="1" x14ac:dyDescent="0.45">
      <c r="C15" s="32"/>
      <c r="D15" s="33"/>
      <c r="E15" s="33" t="s">
        <v>19</v>
      </c>
      <c r="F15" s="33"/>
      <c r="G15" s="34">
        <f>+G16</f>
        <v>45435000000</v>
      </c>
      <c r="H15" s="34">
        <f>H16+H33</f>
        <v>1054235608.9399999</v>
      </c>
      <c r="I15" s="34">
        <f>H15+[1]NOVIEMBRE!I15</f>
        <v>16230400349.093193</v>
      </c>
      <c r="J15" s="85">
        <f>J$16+J$33</f>
        <v>0</v>
      </c>
      <c r="K15" s="34">
        <f>K16</f>
        <v>381857666.06</v>
      </c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35"/>
      <c r="AN15" s="32"/>
      <c r="AO15" s="35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</row>
    <row r="16" spans="1:74" s="36" customFormat="1" ht="18" customHeight="1" x14ac:dyDescent="0.45">
      <c r="C16" s="37"/>
      <c r="D16" s="38">
        <v>1</v>
      </c>
      <c r="E16" s="39" t="s">
        <v>20</v>
      </c>
      <c r="F16" s="39"/>
      <c r="G16" s="40">
        <f>G23+G29+G33</f>
        <v>45435000000</v>
      </c>
      <c r="H16" s="40">
        <f>H17+H19+H29</f>
        <v>1054235608.9399999</v>
      </c>
      <c r="I16" s="40">
        <f>H16+[1]NOVIEMBRE!I16</f>
        <v>16230400349.093193</v>
      </c>
      <c r="J16" s="86">
        <f>J$17+J$19</f>
        <v>0</v>
      </c>
      <c r="K16" s="40">
        <f>K23+K29+K33</f>
        <v>381857666.06</v>
      </c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8"/>
      <c r="AI16" s="108"/>
      <c r="AJ16" s="107"/>
      <c r="AK16" s="107"/>
      <c r="AL16" s="107"/>
      <c r="AM16" s="37"/>
      <c r="AN16" s="37"/>
      <c r="AO16" s="35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</row>
    <row r="17" spans="1:74" s="41" customFormat="1" ht="18" customHeight="1" outlineLevel="2" x14ac:dyDescent="0.45">
      <c r="C17" s="8"/>
      <c r="D17" s="42" t="s">
        <v>21</v>
      </c>
      <c r="E17" s="153" t="s">
        <v>22</v>
      </c>
      <c r="F17" s="154"/>
      <c r="G17" s="43">
        <f>G15-G16</f>
        <v>0</v>
      </c>
      <c r="H17" s="43">
        <f>H18</f>
        <v>0</v>
      </c>
      <c r="I17" s="43">
        <f>H17+[1]NOVIEMBRE!I17</f>
        <v>0</v>
      </c>
      <c r="J17" s="87">
        <f t="shared" ref="J17:K17" si="0">J18</f>
        <v>0</v>
      </c>
      <c r="K17" s="43">
        <f t="shared" si="0"/>
        <v>0</v>
      </c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55"/>
      <c r="AI17" s="155"/>
      <c r="AJ17" s="155"/>
      <c r="AK17" s="155"/>
      <c r="AL17" s="101"/>
      <c r="AM17" s="8"/>
      <c r="AN17" s="8"/>
      <c r="AO17" s="35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</row>
    <row r="18" spans="1:74" s="10" customFormat="1" ht="18" customHeight="1" outlineLevel="2" x14ac:dyDescent="0.45">
      <c r="C18" s="11"/>
      <c r="D18" s="44" t="s">
        <v>23</v>
      </c>
      <c r="E18" s="144" t="s">
        <v>24</v>
      </c>
      <c r="F18" s="144"/>
      <c r="G18" s="45">
        <v>0</v>
      </c>
      <c r="H18" s="45">
        <v>0</v>
      </c>
      <c r="I18" s="45">
        <f>H18+[1]NOVIEMBRE!I18</f>
        <v>0</v>
      </c>
      <c r="J18" s="88"/>
      <c r="K18" s="45">
        <v>0</v>
      </c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9"/>
      <c r="AI18" s="155"/>
      <c r="AJ18" s="155"/>
      <c r="AK18" s="155"/>
      <c r="AL18" s="110"/>
      <c r="AM18" s="11"/>
      <c r="AN18" s="11"/>
      <c r="AO18" s="35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</row>
    <row r="19" spans="1:74" s="41" customFormat="1" ht="18" customHeight="1" outlineLevel="2" x14ac:dyDescent="0.45">
      <c r="C19" s="8"/>
      <c r="D19" s="46" t="s">
        <v>25</v>
      </c>
      <c r="E19" s="40" t="s">
        <v>26</v>
      </c>
      <c r="F19" s="40"/>
      <c r="G19" s="40">
        <f>G23+G33</f>
        <v>45435000000</v>
      </c>
      <c r="H19" s="40">
        <f>H20+H23</f>
        <v>1054235608.9399999</v>
      </c>
      <c r="I19" s="40">
        <f>H19+[1]NOVIEMBRE!I19</f>
        <v>16230400349.093193</v>
      </c>
      <c r="J19" s="86">
        <f>J23+J29+J33</f>
        <v>0</v>
      </c>
      <c r="K19" s="40">
        <f>K23+K33</f>
        <v>381857666.06</v>
      </c>
      <c r="L19" s="101"/>
      <c r="M19" s="111"/>
      <c r="N19" s="112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13"/>
      <c r="AI19" s="113"/>
      <c r="AJ19" s="156"/>
      <c r="AK19" s="156"/>
      <c r="AL19" s="111"/>
      <c r="AM19" s="8"/>
      <c r="AN19" s="8"/>
      <c r="AO19" s="35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</row>
    <row r="20" spans="1:74" s="41" customFormat="1" ht="18" customHeight="1" outlineLevel="2" x14ac:dyDescent="0.45">
      <c r="C20" s="8"/>
      <c r="D20" s="47" t="s">
        <v>27</v>
      </c>
      <c r="E20" s="48" t="s">
        <v>28</v>
      </c>
      <c r="F20" s="48"/>
      <c r="G20" s="49">
        <v>0</v>
      </c>
      <c r="H20" s="49">
        <f>H21+H22</f>
        <v>0</v>
      </c>
      <c r="I20" s="49">
        <f>H20+[1]NOVIEMBRE!I20</f>
        <v>5000000</v>
      </c>
      <c r="J20" s="89">
        <v>0</v>
      </c>
      <c r="K20" s="49">
        <v>0</v>
      </c>
      <c r="L20" s="101"/>
      <c r="M20" s="111"/>
      <c r="N20" s="112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13"/>
      <c r="AI20" s="113"/>
      <c r="AJ20" s="149"/>
      <c r="AK20" s="149"/>
      <c r="AL20" s="111"/>
      <c r="AM20" s="8"/>
      <c r="AN20" s="8"/>
      <c r="AO20" s="35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</row>
    <row r="21" spans="1:74" s="41" customFormat="1" ht="18" customHeight="1" outlineLevel="2" x14ac:dyDescent="0.45">
      <c r="C21" s="8"/>
      <c r="D21" s="50" t="s">
        <v>29</v>
      </c>
      <c r="E21" s="51" t="s">
        <v>30</v>
      </c>
      <c r="F21" s="51"/>
      <c r="G21" s="52">
        <v>0</v>
      </c>
      <c r="H21" s="52">
        <v>0</v>
      </c>
      <c r="I21" s="52">
        <f>H21+[1]NOVIEMBRE!I21</f>
        <v>0</v>
      </c>
      <c r="J21" s="90">
        <v>0</v>
      </c>
      <c r="K21" s="52">
        <v>0</v>
      </c>
      <c r="L21" s="101"/>
      <c r="M21" s="111"/>
      <c r="N21" s="112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13"/>
      <c r="AI21" s="113"/>
      <c r="AJ21" s="149"/>
      <c r="AK21" s="149"/>
      <c r="AL21" s="111"/>
      <c r="AM21" s="8"/>
      <c r="AN21" s="8"/>
      <c r="AO21" s="35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</row>
    <row r="22" spans="1:74" s="41" customFormat="1" ht="18" customHeight="1" outlineLevel="2" x14ac:dyDescent="0.45">
      <c r="C22" s="8"/>
      <c r="D22" s="50" t="s">
        <v>31</v>
      </c>
      <c r="E22" s="150" t="s">
        <v>32</v>
      </c>
      <c r="F22" s="150"/>
      <c r="G22" s="52">
        <v>0</v>
      </c>
      <c r="H22" s="52">
        <v>0</v>
      </c>
      <c r="I22" s="52">
        <f>H22+[1]NOVIEMBRE!I22</f>
        <v>5000000</v>
      </c>
      <c r="J22" s="90">
        <v>0</v>
      </c>
      <c r="K22" s="52">
        <v>0</v>
      </c>
      <c r="L22" s="101"/>
      <c r="M22" s="111"/>
      <c r="N22" s="112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13"/>
      <c r="AI22" s="113"/>
      <c r="AJ22" s="149"/>
      <c r="AK22" s="149"/>
      <c r="AL22" s="111"/>
      <c r="AM22" s="8"/>
      <c r="AN22" s="8"/>
      <c r="AO22" s="35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</row>
    <row r="23" spans="1:74" s="10" customFormat="1" ht="18" customHeight="1" outlineLevel="3" x14ac:dyDescent="0.45">
      <c r="C23" s="11"/>
      <c r="D23" s="47" t="s">
        <v>33</v>
      </c>
      <c r="E23" s="151" t="s">
        <v>34</v>
      </c>
      <c r="F23" s="151"/>
      <c r="G23" s="53">
        <f>SUM(G25:G28)</f>
        <v>45435000000</v>
      </c>
      <c r="H23" s="53">
        <f>H24</f>
        <v>1054235608.9399999</v>
      </c>
      <c r="I23" s="53">
        <f>H23+[1]NOVIEMBRE!I23</f>
        <v>16225400349.093193</v>
      </c>
      <c r="J23" s="91">
        <f>SUM(J25:J28)</f>
        <v>0</v>
      </c>
      <c r="K23" s="53">
        <f>K25+K26+K27+K28</f>
        <v>381857666.06</v>
      </c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13"/>
      <c r="AI23" s="113"/>
      <c r="AJ23" s="149"/>
      <c r="AK23" s="149"/>
      <c r="AL23" s="83"/>
      <c r="AM23" s="11"/>
      <c r="AN23" s="11"/>
      <c r="AO23" s="35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</row>
    <row r="24" spans="1:74" s="10" customFormat="1" ht="36" customHeight="1" outlineLevel="3" x14ac:dyDescent="0.45">
      <c r="C24" s="11"/>
      <c r="D24" s="54" t="s">
        <v>35</v>
      </c>
      <c r="E24" s="152" t="s">
        <v>36</v>
      </c>
      <c r="F24" s="152"/>
      <c r="G24" s="55">
        <f>G25+G26++G27+G28</f>
        <v>45435000000</v>
      </c>
      <c r="H24" s="55">
        <f>H25+H26+H27+H28</f>
        <v>1054235608.9399999</v>
      </c>
      <c r="I24" s="55">
        <f>H24+[1]NOVIEMBRE!I24</f>
        <v>16225400349.093193</v>
      </c>
      <c r="J24" s="92">
        <f>J25+J26+J27+J28</f>
        <v>0</v>
      </c>
      <c r="K24" s="55">
        <f>K25+K26+K27+K28</f>
        <v>381857666.06</v>
      </c>
      <c r="L24" s="103"/>
      <c r="M24" s="107"/>
      <c r="N24" s="107"/>
      <c r="O24" s="107"/>
      <c r="P24" s="107"/>
      <c r="Q24" s="118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83"/>
      <c r="AJ24" s="103"/>
      <c r="AK24" s="103"/>
      <c r="AL24" s="103"/>
      <c r="AM24" s="11"/>
      <c r="AN24" s="11"/>
      <c r="AO24" s="35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</row>
    <row r="25" spans="1:74" s="10" customFormat="1" ht="18" customHeight="1" outlineLevel="3" x14ac:dyDescent="0.45">
      <c r="A25" s="10">
        <v>245301</v>
      </c>
      <c r="B25" s="56" t="s">
        <v>37</v>
      </c>
      <c r="C25" s="11"/>
      <c r="D25" s="50" t="s">
        <v>38</v>
      </c>
      <c r="E25" s="144" t="s">
        <v>39</v>
      </c>
      <c r="F25" s="144"/>
      <c r="G25" s="52">
        <v>45000000000</v>
      </c>
      <c r="H25" s="52">
        <f>9419250+285550874+87507526+43753763+389611228+12724250+10906500</f>
        <v>839473391</v>
      </c>
      <c r="I25" s="52">
        <f>H25+[1]NOVIEMBRE!I25</f>
        <v>14394483088.1</v>
      </c>
      <c r="J25" s="90">
        <v>0</v>
      </c>
      <c r="K25" s="52"/>
      <c r="L25" s="103"/>
      <c r="M25" s="8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14"/>
      <c r="AI25" s="114"/>
      <c r="AJ25" s="103"/>
      <c r="AK25" s="103"/>
      <c r="AL25" s="103"/>
      <c r="AM25" s="11"/>
      <c r="AN25" s="11"/>
      <c r="AO25" s="35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</row>
    <row r="26" spans="1:74" s="10" customFormat="1" ht="23.25" customHeight="1" outlineLevel="3" x14ac:dyDescent="0.45">
      <c r="C26" s="11"/>
      <c r="D26" s="50" t="s">
        <v>40</v>
      </c>
      <c r="E26" s="144" t="s">
        <v>41</v>
      </c>
      <c r="F26" s="144"/>
      <c r="G26" s="52">
        <v>43500000</v>
      </c>
      <c r="H26" s="57">
        <v>2777310.92</v>
      </c>
      <c r="I26" s="49">
        <f>H26+[1]NOVIEMBRE!I26</f>
        <v>308146509.24000001</v>
      </c>
      <c r="J26" s="90">
        <v>0</v>
      </c>
      <c r="K26" s="52"/>
      <c r="L26" s="103"/>
      <c r="M26" s="8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14"/>
      <c r="AI26" s="114"/>
      <c r="AJ26" s="103"/>
      <c r="AK26" s="103"/>
      <c r="AL26" s="103"/>
      <c r="AM26" s="11"/>
      <c r="AN26" s="11"/>
      <c r="AO26" s="35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</row>
    <row r="27" spans="1:74" s="10" customFormat="1" ht="22.5" customHeight="1" outlineLevel="3" x14ac:dyDescent="0.45">
      <c r="A27" s="10">
        <v>439005</v>
      </c>
      <c r="B27" s="56" t="s">
        <v>42</v>
      </c>
      <c r="C27" s="11"/>
      <c r="D27" s="50" t="s">
        <v>43</v>
      </c>
      <c r="E27" s="144" t="s">
        <v>44</v>
      </c>
      <c r="F27" s="144"/>
      <c r="G27" s="52">
        <v>25000000</v>
      </c>
      <c r="H27" s="52">
        <v>0</v>
      </c>
      <c r="I27" s="49">
        <f>H27+[1]NOVIEMBRE!I27</f>
        <v>11798379.833193278</v>
      </c>
      <c r="J27" s="90">
        <f>18965760-18965760</f>
        <v>0</v>
      </c>
      <c r="K27" s="52"/>
      <c r="L27" s="103"/>
      <c r="M27" s="8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14"/>
      <c r="AI27" s="114"/>
      <c r="AJ27" s="103"/>
      <c r="AK27" s="103"/>
      <c r="AL27" s="103"/>
      <c r="AM27" s="11"/>
      <c r="AN27" s="11"/>
      <c r="AO27" s="35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</row>
    <row r="28" spans="1:74" s="10" customFormat="1" ht="18" customHeight="1" outlineLevel="3" x14ac:dyDescent="0.45">
      <c r="A28" s="10">
        <v>439014</v>
      </c>
      <c r="B28" s="56" t="s">
        <v>45</v>
      </c>
      <c r="C28" s="11"/>
      <c r="D28" s="50" t="s">
        <v>46</v>
      </c>
      <c r="E28" s="144" t="s">
        <v>47</v>
      </c>
      <c r="F28" s="144"/>
      <c r="G28" s="52">
        <v>366500000</v>
      </c>
      <c r="H28" s="52">
        <f>90905619.08+5087745.38+5087745.38+5087745.38+5087745.38+5087745.38+5087745.38+15263236.97+15263236.64+15263236.64+88002+8140393.28+1353.13+36533357</f>
        <v>211984907.01999995</v>
      </c>
      <c r="I28" s="52">
        <f>H28+[1]NOVIEMBRE!I28</f>
        <v>1510972371.9200001</v>
      </c>
      <c r="J28" s="90">
        <v>0</v>
      </c>
      <c r="K28" s="52">
        <f>310026069.75+51480614.29+5087745.38+15263236.64</f>
        <v>381857666.06</v>
      </c>
      <c r="L28" s="103"/>
      <c r="M28" s="8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14"/>
      <c r="AI28" s="114"/>
      <c r="AJ28" s="103"/>
      <c r="AK28" s="103"/>
      <c r="AL28" s="103"/>
      <c r="AM28" s="11"/>
      <c r="AN28" s="11"/>
      <c r="AO28" s="35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</row>
    <row r="29" spans="1:74" s="10" customFormat="1" ht="20.399999999999999" hidden="1" outlineLevel="3" x14ac:dyDescent="0.45">
      <c r="C29" s="58"/>
      <c r="D29" s="59"/>
      <c r="E29" s="60" t="s">
        <v>48</v>
      </c>
      <c r="F29" s="59"/>
      <c r="G29" s="61">
        <f>G30+G31+G32</f>
        <v>0</v>
      </c>
      <c r="H29" s="61">
        <f>H30+H31</f>
        <v>0</v>
      </c>
      <c r="I29" s="62">
        <f>H29+[1]MARZO!I29</f>
        <v>0</v>
      </c>
      <c r="J29" s="93">
        <v>0</v>
      </c>
      <c r="K29" s="61">
        <f t="shared" ref="K29" si="1">SUM(K30:K32)</f>
        <v>0</v>
      </c>
      <c r="L29" s="103"/>
      <c r="M29" s="115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14"/>
      <c r="AI29" s="114"/>
      <c r="AJ29" s="103"/>
      <c r="AK29" s="103"/>
      <c r="AL29" s="103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</row>
    <row r="30" spans="1:74" s="10" customFormat="1" ht="18" hidden="1" customHeight="1" outlineLevel="3" x14ac:dyDescent="0.45">
      <c r="A30" s="10" t="s">
        <v>49</v>
      </c>
      <c r="B30" s="56" t="s">
        <v>50</v>
      </c>
      <c r="C30" s="58"/>
      <c r="D30" s="63"/>
      <c r="E30" s="64" t="s">
        <v>51</v>
      </c>
      <c r="F30" s="63"/>
      <c r="G30" s="62">
        <v>0</v>
      </c>
      <c r="H30" s="62">
        <v>0</v>
      </c>
      <c r="I30" s="62">
        <f>H30+[1]MARZO!I30</f>
        <v>0</v>
      </c>
      <c r="J30" s="94">
        <v>0</v>
      </c>
      <c r="K30" s="62">
        <v>0</v>
      </c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14"/>
      <c r="AI30" s="114"/>
      <c r="AJ30" s="103"/>
      <c r="AK30" s="103"/>
      <c r="AL30" s="103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</row>
    <row r="31" spans="1:74" s="10" customFormat="1" ht="18" hidden="1" customHeight="1" outlineLevel="3" x14ac:dyDescent="0.45">
      <c r="A31" s="10">
        <v>480819</v>
      </c>
      <c r="B31" s="56" t="s">
        <v>52</v>
      </c>
      <c r="C31" s="58"/>
      <c r="D31" s="63"/>
      <c r="E31" s="64" t="s">
        <v>53</v>
      </c>
      <c r="F31" s="63"/>
      <c r="G31" s="62">
        <v>0</v>
      </c>
      <c r="H31" s="62"/>
      <c r="I31" s="62">
        <f>H31+[1]MARZO!I31</f>
        <v>0</v>
      </c>
      <c r="J31" s="94">
        <v>0</v>
      </c>
      <c r="K31" s="62">
        <v>0</v>
      </c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14"/>
      <c r="AI31" s="114"/>
      <c r="AJ31" s="103"/>
      <c r="AK31" s="103"/>
      <c r="AL31" s="103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</row>
    <row r="32" spans="1:74" s="10" customFormat="1" ht="18" hidden="1" customHeight="1" outlineLevel="3" x14ac:dyDescent="0.45">
      <c r="A32" s="10">
        <v>480522</v>
      </c>
      <c r="B32" s="56" t="s">
        <v>54</v>
      </c>
      <c r="C32" s="58"/>
      <c r="D32" s="65"/>
      <c r="E32" s="66" t="s">
        <v>55</v>
      </c>
      <c r="F32" s="66"/>
      <c r="G32" s="52">
        <v>0</v>
      </c>
      <c r="H32" s="52">
        <v>0</v>
      </c>
      <c r="I32" s="52">
        <f>H32+'[2]JULIO 2020'!I32</f>
        <v>0</v>
      </c>
      <c r="J32" s="90">
        <v>0</v>
      </c>
      <c r="K32" s="52">
        <v>0</v>
      </c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14"/>
      <c r="AI32" s="114"/>
      <c r="AJ32" s="103"/>
      <c r="AK32" s="103"/>
      <c r="AL32" s="103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</row>
    <row r="33" spans="1:74" s="36" customFormat="1" ht="18" customHeight="1" collapsed="1" x14ac:dyDescent="0.45">
      <c r="A33" s="10"/>
      <c r="C33" s="67"/>
      <c r="D33" s="68">
        <v>2</v>
      </c>
      <c r="E33" s="39" t="s">
        <v>56</v>
      </c>
      <c r="F33" s="39"/>
      <c r="G33" s="40">
        <f>G34+G35+G36+G37+G38+G39+G40</f>
        <v>0</v>
      </c>
      <c r="H33" s="40">
        <f>H34+H35+H36+H37+H38+H39+H40</f>
        <v>0</v>
      </c>
      <c r="I33" s="40">
        <f>H33+'[2]JULIO 2020'!I33</f>
        <v>0</v>
      </c>
      <c r="J33" s="86">
        <f>J34+J35+J36+J37+J38+J39+J40</f>
        <v>0</v>
      </c>
      <c r="K33" s="40">
        <f>K34+K35+K36+K37+K38+K39+K40</f>
        <v>0</v>
      </c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14"/>
      <c r="AI33" s="114"/>
      <c r="AJ33" s="107"/>
      <c r="AK33" s="107"/>
      <c r="AL33" s="10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</row>
    <row r="34" spans="1:74" ht="18" customHeight="1" x14ac:dyDescent="0.45">
      <c r="A34" s="1">
        <v>480535</v>
      </c>
      <c r="B34" s="1" t="s">
        <v>57</v>
      </c>
      <c r="C34" s="69"/>
      <c r="D34" s="70" t="s">
        <v>58</v>
      </c>
      <c r="E34" s="66" t="s">
        <v>59</v>
      </c>
      <c r="F34" s="66"/>
      <c r="G34" s="52">
        <v>0</v>
      </c>
      <c r="H34" s="52">
        <v>0</v>
      </c>
      <c r="I34" s="52">
        <v>0</v>
      </c>
      <c r="J34" s="90">
        <v>0</v>
      </c>
      <c r="K34" s="52">
        <v>0</v>
      </c>
      <c r="AH34" s="114"/>
      <c r="AI34" s="114"/>
    </row>
    <row r="35" spans="1:74" ht="18" customHeight="1" x14ac:dyDescent="0.45">
      <c r="C35" s="69"/>
      <c r="D35" s="71" t="s">
        <v>60</v>
      </c>
      <c r="E35" s="66" t="s">
        <v>61</v>
      </c>
      <c r="F35" s="66"/>
      <c r="G35" s="52">
        <v>0</v>
      </c>
      <c r="H35" s="52">
        <v>0</v>
      </c>
      <c r="I35" s="52">
        <v>0</v>
      </c>
      <c r="J35" s="90">
        <v>0</v>
      </c>
      <c r="K35" s="52">
        <v>0</v>
      </c>
      <c r="AH35" s="114"/>
      <c r="AI35" s="114"/>
    </row>
    <row r="36" spans="1:74" s="10" customFormat="1" ht="18" customHeight="1" x14ac:dyDescent="0.45">
      <c r="C36" s="58"/>
      <c r="D36" s="71" t="s">
        <v>62</v>
      </c>
      <c r="E36" s="72" t="s">
        <v>63</v>
      </c>
      <c r="F36" s="65"/>
      <c r="G36" s="52">
        <v>0</v>
      </c>
      <c r="H36" s="52"/>
      <c r="I36" s="52">
        <f>H36</f>
        <v>0</v>
      </c>
      <c r="J36" s="90">
        <v>0</v>
      </c>
      <c r="K36" s="52">
        <v>0</v>
      </c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14"/>
      <c r="AI36" s="114"/>
      <c r="AJ36" s="103"/>
      <c r="AK36" s="103"/>
      <c r="AL36" s="103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</row>
    <row r="37" spans="1:74" s="10" customFormat="1" ht="18" customHeight="1" x14ac:dyDescent="0.45">
      <c r="C37" s="58"/>
      <c r="D37" s="71" t="s">
        <v>64</v>
      </c>
      <c r="E37" s="72" t="s">
        <v>65</v>
      </c>
      <c r="F37" s="65"/>
      <c r="G37" s="52">
        <v>0</v>
      </c>
      <c r="H37" s="52">
        <v>0</v>
      </c>
      <c r="I37" s="52">
        <v>0</v>
      </c>
      <c r="J37" s="90">
        <v>0</v>
      </c>
      <c r="K37" s="52">
        <v>0</v>
      </c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14"/>
      <c r="AI37" s="114"/>
      <c r="AJ37" s="103"/>
      <c r="AK37" s="103"/>
      <c r="AL37" s="103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</row>
    <row r="38" spans="1:74" s="10" customFormat="1" ht="18" customHeight="1" x14ac:dyDescent="0.45">
      <c r="C38" s="58"/>
      <c r="D38" s="71" t="s">
        <v>66</v>
      </c>
      <c r="E38" s="66" t="s">
        <v>67</v>
      </c>
      <c r="F38" s="66"/>
      <c r="G38" s="52">
        <v>0</v>
      </c>
      <c r="H38" s="52">
        <v>0</v>
      </c>
      <c r="I38" s="52">
        <v>0</v>
      </c>
      <c r="J38" s="90">
        <v>0</v>
      </c>
      <c r="K38" s="52">
        <v>0</v>
      </c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14"/>
      <c r="AI38" s="114"/>
      <c r="AJ38" s="103"/>
      <c r="AK38" s="103"/>
      <c r="AL38" s="103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</row>
    <row r="39" spans="1:74" s="10" customFormat="1" ht="21" thickBot="1" x14ac:dyDescent="0.5">
      <c r="C39" s="58"/>
      <c r="D39" s="71" t="s">
        <v>68</v>
      </c>
      <c r="E39" s="66" t="s">
        <v>69</v>
      </c>
      <c r="F39" s="66"/>
      <c r="G39" s="52">
        <v>0</v>
      </c>
      <c r="H39" s="52">
        <v>0</v>
      </c>
      <c r="I39" s="52">
        <v>0</v>
      </c>
      <c r="J39" s="90">
        <v>0</v>
      </c>
      <c r="K39" s="52">
        <v>0</v>
      </c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14"/>
      <c r="AI39" s="114"/>
      <c r="AJ39" s="103"/>
      <c r="AK39" s="103"/>
      <c r="AL39" s="103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</row>
    <row r="40" spans="1:74" ht="18" hidden="1" customHeight="1" x14ac:dyDescent="0.45">
      <c r="C40" s="69"/>
      <c r="D40" s="65">
        <v>3260</v>
      </c>
      <c r="E40" s="72" t="s">
        <v>52</v>
      </c>
      <c r="F40" s="65"/>
      <c r="G40" s="52">
        <v>0</v>
      </c>
      <c r="H40" s="52">
        <v>0</v>
      </c>
      <c r="I40" s="52">
        <v>0</v>
      </c>
      <c r="J40" s="90">
        <v>0</v>
      </c>
      <c r="K40" s="125">
        <v>0</v>
      </c>
      <c r="AH40" s="108"/>
    </row>
    <row r="41" spans="1:74" s="31" customFormat="1" ht="18" customHeight="1" thickBot="1" x14ac:dyDescent="0.5">
      <c r="C41" s="73"/>
      <c r="D41" s="145" t="s">
        <v>70</v>
      </c>
      <c r="E41" s="146"/>
      <c r="F41" s="147"/>
      <c r="G41" s="74">
        <f>G15</f>
        <v>45435000000</v>
      </c>
      <c r="H41" s="74">
        <f t="shared" ref="H41:K41" si="2">H15</f>
        <v>1054235608.9399999</v>
      </c>
      <c r="I41" s="74">
        <f t="shared" si="2"/>
        <v>16230400349.093193</v>
      </c>
      <c r="J41" s="95">
        <f t="shared" si="2"/>
        <v>0</v>
      </c>
      <c r="K41" s="126">
        <f t="shared" si="2"/>
        <v>381857666.06</v>
      </c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14"/>
      <c r="AI41" s="114"/>
      <c r="AJ41" s="106"/>
      <c r="AK41" s="106"/>
      <c r="AL41" s="106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</row>
    <row r="42" spans="1:74" ht="20.399999999999999" x14ac:dyDescent="0.45">
      <c r="C42" s="2"/>
      <c r="D42" s="2"/>
      <c r="E42" s="2"/>
      <c r="F42" s="2"/>
      <c r="G42" s="2"/>
      <c r="H42" s="2"/>
      <c r="I42" s="2"/>
      <c r="J42" s="3"/>
      <c r="K42" s="3"/>
      <c r="AH42" s="108"/>
      <c r="AI42" s="106"/>
    </row>
    <row r="43" spans="1:74" s="75" customFormat="1" ht="36.75" customHeight="1" thickBot="1" x14ac:dyDescent="0.5">
      <c r="C43" s="76"/>
      <c r="D43" s="76"/>
      <c r="E43" s="148" t="s">
        <v>71</v>
      </c>
      <c r="F43" s="148"/>
      <c r="G43" s="148"/>
      <c r="H43" s="148"/>
      <c r="I43" s="148"/>
      <c r="J43" s="148"/>
      <c r="K43" s="148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08"/>
      <c r="AI43" s="116"/>
      <c r="AJ43" s="116"/>
      <c r="AK43" s="116"/>
      <c r="AL43" s="11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</row>
    <row r="44" spans="1:74" s="77" customFormat="1" ht="35.25" customHeight="1" thickBot="1" x14ac:dyDescent="0.5">
      <c r="C44" s="78"/>
      <c r="D44" s="78"/>
      <c r="E44" s="131" t="s">
        <v>76</v>
      </c>
      <c r="F44" s="132"/>
      <c r="G44" s="132"/>
      <c r="H44" s="132"/>
      <c r="I44" s="132"/>
      <c r="J44" s="133"/>
      <c r="K44" s="127" t="s">
        <v>77</v>
      </c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08"/>
      <c r="AI44" s="117"/>
      <c r="AJ44" s="117"/>
      <c r="AK44" s="117"/>
      <c r="AL44" s="117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8"/>
      <c r="BS44" s="78"/>
      <c r="BT44" s="78"/>
      <c r="BU44" s="78"/>
      <c r="BV44" s="78"/>
    </row>
    <row r="45" spans="1:74" s="10" customFormat="1" ht="18" customHeight="1" x14ac:dyDescent="0.45">
      <c r="C45" s="11"/>
      <c r="D45" s="11"/>
      <c r="E45" s="134" t="s">
        <v>72</v>
      </c>
      <c r="F45" s="135"/>
      <c r="G45" s="135"/>
      <c r="H45" s="135"/>
      <c r="I45" s="136"/>
      <c r="J45" s="96">
        <f>I16+I29+I33</f>
        <v>16230400349.093193</v>
      </c>
      <c r="K45" s="48">
        <f>SUM(K46:K47)</f>
        <v>381857666.06</v>
      </c>
      <c r="L45" s="103"/>
      <c r="M45" s="103"/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8"/>
      <c r="AI45" s="103"/>
      <c r="AJ45" s="103"/>
      <c r="AK45" s="103"/>
      <c r="AL45" s="103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</row>
    <row r="46" spans="1:74" s="10" customFormat="1" ht="18" customHeight="1" x14ac:dyDescent="0.45">
      <c r="C46" s="11"/>
      <c r="D46" s="11"/>
      <c r="E46" s="137" t="s">
        <v>73</v>
      </c>
      <c r="F46" s="138"/>
      <c r="G46" s="138"/>
      <c r="H46" s="138"/>
      <c r="I46" s="139"/>
      <c r="J46" s="97">
        <f>+I16</f>
        <v>16230400349.093193</v>
      </c>
      <c r="K46" s="128">
        <f>K16+K33</f>
        <v>381857666.06</v>
      </c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8"/>
      <c r="AI46" s="103"/>
      <c r="AJ46" s="103"/>
      <c r="AK46" s="103"/>
      <c r="AL46" s="103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</row>
    <row r="47" spans="1:74" s="10" customFormat="1" ht="18" customHeight="1" thickBot="1" x14ac:dyDescent="0.5">
      <c r="C47" s="11"/>
      <c r="D47" s="11"/>
      <c r="E47" s="137" t="s">
        <v>74</v>
      </c>
      <c r="F47" s="138"/>
      <c r="G47" s="138"/>
      <c r="H47" s="138"/>
      <c r="I47" s="139"/>
      <c r="J47" s="98">
        <f>H33</f>
        <v>0</v>
      </c>
      <c r="K47" s="129">
        <f>K33</f>
        <v>0</v>
      </c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8"/>
      <c r="AI47" s="103"/>
      <c r="AJ47" s="103"/>
      <c r="AK47" s="103"/>
      <c r="AL47" s="103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</row>
    <row r="48" spans="1:74" s="10" customFormat="1" ht="18" customHeight="1" thickBot="1" x14ac:dyDescent="0.45">
      <c r="C48" s="11"/>
      <c r="D48" s="11"/>
      <c r="E48" s="140" t="s">
        <v>75</v>
      </c>
      <c r="F48" s="141"/>
      <c r="G48" s="141"/>
      <c r="H48" s="141"/>
      <c r="I48" s="142"/>
      <c r="J48" s="99">
        <f>SUM(J46:J47)</f>
        <v>16230400349.093193</v>
      </c>
      <c r="K48" s="130">
        <f>K45</f>
        <v>381857666.06</v>
      </c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Z48" s="103"/>
      <c r="AA48" s="103"/>
      <c r="AB48" s="103"/>
      <c r="AC48" s="103"/>
      <c r="AD48" s="103"/>
      <c r="AE48" s="103"/>
      <c r="AF48" s="103"/>
      <c r="AG48" s="103"/>
      <c r="AH48" s="103"/>
      <c r="AI48" s="103"/>
      <c r="AJ48" s="103"/>
      <c r="AK48" s="103"/>
      <c r="AL48" s="103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</row>
    <row r="49" spans="3:11" x14ac:dyDescent="0.3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3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3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35">
      <c r="C52" s="2"/>
      <c r="D52" s="143"/>
      <c r="E52" s="143"/>
      <c r="F52" s="143"/>
      <c r="G52" s="143"/>
      <c r="H52" s="143"/>
      <c r="I52" s="143"/>
      <c r="J52" s="143"/>
      <c r="K52" s="143"/>
    </row>
    <row r="53" spans="3:11" x14ac:dyDescent="0.35">
      <c r="C53" s="2"/>
      <c r="D53" s="2"/>
      <c r="E53" s="2"/>
      <c r="F53" s="2"/>
      <c r="G53" s="2"/>
      <c r="H53" s="79"/>
      <c r="I53" s="2"/>
      <c r="J53" s="3"/>
      <c r="K53" s="3"/>
    </row>
    <row r="54" spans="3:11" x14ac:dyDescent="0.35">
      <c r="C54" s="2"/>
      <c r="D54" s="2"/>
      <c r="E54" s="2"/>
      <c r="F54" s="2"/>
      <c r="G54" s="2"/>
      <c r="H54" s="79"/>
      <c r="I54" s="2"/>
      <c r="J54" s="3"/>
      <c r="K54" s="3"/>
    </row>
    <row r="55" spans="3:11" x14ac:dyDescent="0.35">
      <c r="C55" s="2"/>
      <c r="D55" s="2"/>
      <c r="E55" s="2"/>
      <c r="F55" s="2"/>
      <c r="G55" s="2"/>
      <c r="H55" s="79"/>
      <c r="I55" s="2"/>
      <c r="J55" s="3"/>
      <c r="K55" s="3"/>
    </row>
    <row r="56" spans="3:11" x14ac:dyDescent="0.3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35">
      <c r="C57" s="2"/>
      <c r="D57" s="2"/>
      <c r="E57" s="2"/>
      <c r="F57" s="2"/>
      <c r="G57" s="79"/>
      <c r="H57" s="79"/>
      <c r="I57" s="2"/>
      <c r="J57" s="3"/>
      <c r="K57" s="3"/>
    </row>
    <row r="58" spans="3:11" x14ac:dyDescent="0.35">
      <c r="C58" s="2"/>
      <c r="D58" s="2"/>
      <c r="E58" s="2"/>
      <c r="F58" s="2"/>
      <c r="G58" s="79"/>
      <c r="H58" s="79"/>
      <c r="I58" s="2"/>
      <c r="J58" s="3"/>
      <c r="K58" s="3"/>
    </row>
    <row r="59" spans="3:11" x14ac:dyDescent="0.35">
      <c r="C59" s="2"/>
      <c r="D59" s="2"/>
      <c r="E59" s="2"/>
      <c r="F59" s="2"/>
      <c r="G59" s="79"/>
      <c r="H59" s="79"/>
      <c r="I59" s="2"/>
      <c r="J59" s="3"/>
      <c r="K59" s="3"/>
    </row>
    <row r="60" spans="3:11" x14ac:dyDescent="0.35">
      <c r="C60" s="2"/>
      <c r="D60" s="2"/>
      <c r="E60" s="2"/>
      <c r="F60" s="2"/>
      <c r="G60" s="2"/>
      <c r="H60" s="79"/>
      <c r="I60" s="2"/>
      <c r="J60" s="3"/>
      <c r="K60" s="3"/>
    </row>
    <row r="61" spans="3:11" x14ac:dyDescent="0.3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3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3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3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3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3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3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3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3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3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3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3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3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3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3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3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3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3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3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3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3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3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3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3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3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3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3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3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3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3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3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3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3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3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3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3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3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3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3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3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3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3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3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3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3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3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3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3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3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3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3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3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3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3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3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3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3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3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3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3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3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3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3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3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3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3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3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3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3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3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3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3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3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3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3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3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3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3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3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3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3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3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3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3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3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3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3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3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3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3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3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3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3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3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3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3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3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3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3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3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3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3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3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3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3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3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3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3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3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3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3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3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3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3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3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3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3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3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3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3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3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3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3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3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3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3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3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3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3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3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3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3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3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3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3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3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3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3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3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3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3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3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3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3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3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3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3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3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3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3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3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3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3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3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3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3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3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3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3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3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3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3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3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3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3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3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3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3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3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3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3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3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3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3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3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3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3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3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3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3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3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3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3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3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3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3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3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3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3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3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3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3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3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3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3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3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3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3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3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3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3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3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3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3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3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3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3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3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3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3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3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3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3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3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3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3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3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3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3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3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3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3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3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3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3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3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3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3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3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3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3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3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3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3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3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3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3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3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3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3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3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3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3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3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3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3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3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3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3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3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3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3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3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3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3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3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3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3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3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3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3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3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3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3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3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3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3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3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3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3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3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3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3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3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3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3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3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3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3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3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3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3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3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3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3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3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3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3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3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3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3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3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3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3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3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3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3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3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3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3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3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3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3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3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3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3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3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3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3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3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3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3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3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3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3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3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3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3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3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3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3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3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3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3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3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3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3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3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3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3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3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3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3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3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3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3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3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3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3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3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3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3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3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3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3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3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3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3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3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3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3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3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3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3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3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3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3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3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3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3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3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3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3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3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3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3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3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3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3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3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3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3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3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3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3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3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3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3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3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3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3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3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3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3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3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3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3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3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3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3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3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3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3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3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3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3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3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3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3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3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3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3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3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3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3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3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3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3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3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3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3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3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3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3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3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3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3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3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3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3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3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3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3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3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3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3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3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3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3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3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3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3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3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3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3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3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3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3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3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3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3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3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3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3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3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3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3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3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3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3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3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3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3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3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3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3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3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3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3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3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3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3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3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3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3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3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3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3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3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3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3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3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3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3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3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3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3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3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3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3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3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3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3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3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3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3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3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3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3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3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3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3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3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3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3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3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3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3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3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3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3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3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3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3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3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3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3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3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3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3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3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3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3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3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3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3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3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3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3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3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3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3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3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3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3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3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3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3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3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3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3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3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3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3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3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3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3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3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3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3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3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3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3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3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3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3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3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3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3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3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3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3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3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3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3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3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3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3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3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3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3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3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3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3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3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3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3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3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3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3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3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3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3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3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3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3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3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3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3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3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3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3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3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3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3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3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3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3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3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3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3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3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3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3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3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3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3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3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3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3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3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3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3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3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3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3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3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3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3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3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3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3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3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3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3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3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3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3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3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3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3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3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3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3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3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3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3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3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3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3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3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3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3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3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3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3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3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3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3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3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3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3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3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3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3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3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3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3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3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3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3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3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3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3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3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3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3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3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3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3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3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3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3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3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3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3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3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3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3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3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3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3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3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3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3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3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3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3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3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3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3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3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3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3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3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3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3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3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3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3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3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3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3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3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3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3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3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3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3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3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3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3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3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3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3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3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3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3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3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3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3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3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3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3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3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3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3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3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3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3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3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3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3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3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3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3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3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3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3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3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3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3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3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3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3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3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3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3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3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3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3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3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3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3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3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3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3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3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3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3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3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3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3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3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3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3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3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3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3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3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3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3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3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3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3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3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3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3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3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3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3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3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3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3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3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3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3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3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3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3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3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3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3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3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3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3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3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3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3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3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3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3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3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3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3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3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3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3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3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3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3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3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3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3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3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3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3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3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3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3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3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3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3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3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3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3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3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3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3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3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3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3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3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3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3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3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3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3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3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3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3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3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3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3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24">
    <mergeCell ref="E24:F24"/>
    <mergeCell ref="E17:F17"/>
    <mergeCell ref="AH17:AK17"/>
    <mergeCell ref="E18:F18"/>
    <mergeCell ref="AI18:AK18"/>
    <mergeCell ref="AJ19:AK19"/>
    <mergeCell ref="AJ20:AK20"/>
    <mergeCell ref="AJ21:AK21"/>
    <mergeCell ref="E22:F22"/>
    <mergeCell ref="AJ22:AK22"/>
    <mergeCell ref="E23:F23"/>
    <mergeCell ref="AJ23:AK23"/>
    <mergeCell ref="D52:K52"/>
    <mergeCell ref="E25:F25"/>
    <mergeCell ref="E26:F26"/>
    <mergeCell ref="E27:F27"/>
    <mergeCell ref="E28:F28"/>
    <mergeCell ref="D41:F41"/>
    <mergeCell ref="E43:K43"/>
    <mergeCell ref="E44:J44"/>
    <mergeCell ref="E45:I45"/>
    <mergeCell ref="E46:I46"/>
    <mergeCell ref="E47:I47"/>
    <mergeCell ref="E48:I4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pres_ejerc_dic21_ingresos_fon</dc:title>
  <dc:subject>pres_ejerc_dic21_ingresos_fon</dc:subject>
  <dc:creator>DANE</dc:creator>
  <cp:keywords>pres_ejerc_dic21_ingresos_fon</cp:keywords>
  <cp:lastModifiedBy>Usuario de Windows</cp:lastModifiedBy>
  <dcterms:created xsi:type="dcterms:W3CDTF">2022-02-23T15:10:39Z</dcterms:created>
  <dcterms:modified xsi:type="dcterms:W3CDTF">2022-02-25T12:07:49Z</dcterms:modified>
</cp:coreProperties>
</file>