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OMAR GUZMAN TRABAJO\CONTRATO DANE\INFORMES DE INGRESOS 2022\INFORMES INGRESOS PARA PUBLICACION\"/>
    </mc:Choice>
  </mc:AlternateContent>
  <bookViews>
    <workbookView xWindow="0" yWindow="0" windowWidth="21600" windowHeight="9330"/>
  </bookViews>
  <sheets>
    <sheet name="ENERO" sheetId="2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9" i="2" l="1"/>
  <c r="I38" i="2"/>
  <c r="I37" i="2"/>
  <c r="I36" i="2"/>
  <c r="I35" i="2"/>
  <c r="I34" i="2"/>
  <c r="I33" i="2"/>
  <c r="J20" i="2"/>
  <c r="G20" i="2"/>
  <c r="K17" i="2"/>
  <c r="J17" i="2"/>
  <c r="G17" i="2"/>
  <c r="K20" i="2" l="1"/>
  <c r="G24" i="2"/>
  <c r="K33" i="2" l="1"/>
  <c r="K47" i="2" s="1"/>
  <c r="J33" i="2"/>
  <c r="H33" i="2"/>
  <c r="J47" i="2" s="1"/>
  <c r="G33" i="2"/>
  <c r="I32" i="2"/>
  <c r="I31" i="2"/>
  <c r="I30" i="2"/>
  <c r="K29" i="2"/>
  <c r="H29" i="2"/>
  <c r="I29" i="2" s="1"/>
  <c r="G29" i="2"/>
  <c r="K28" i="2"/>
  <c r="H28" i="2"/>
  <c r="M28" i="2" s="1"/>
  <c r="M27" i="2"/>
  <c r="I27" i="2"/>
  <c r="M26" i="2"/>
  <c r="I26" i="2"/>
  <c r="K25" i="2"/>
  <c r="K24" i="2" s="1"/>
  <c r="K23" i="2" s="1"/>
  <c r="K19" i="2" s="1"/>
  <c r="H25" i="2"/>
  <c r="I25" i="2" s="1"/>
  <c r="J24" i="2"/>
  <c r="J23" i="2" s="1"/>
  <c r="J19" i="2" s="1"/>
  <c r="J16" i="2" s="1"/>
  <c r="G23" i="2"/>
  <c r="G19" i="2" s="1"/>
  <c r="I22" i="2"/>
  <c r="I21" i="2"/>
  <c r="I20" i="2" s="1"/>
  <c r="H20" i="2"/>
  <c r="I18" i="2"/>
  <c r="I17" i="2" s="1"/>
  <c r="H17" i="2"/>
  <c r="G16" i="2" l="1"/>
  <c r="J15" i="2"/>
  <c r="M25" i="2"/>
  <c r="K16" i="2"/>
  <c r="K15" i="2" s="1"/>
  <c r="J41" i="2"/>
  <c r="H24" i="2"/>
  <c r="I28" i="2"/>
  <c r="I24" i="2" s="1"/>
  <c r="I23" i="2" s="1"/>
  <c r="I19" i="2" s="1"/>
  <c r="I16" i="2" s="1"/>
  <c r="I15" i="2" s="1"/>
  <c r="K46" i="2" l="1"/>
  <c r="K45" i="2" s="1"/>
  <c r="K48" i="2" s="1"/>
  <c r="K41" i="2"/>
  <c r="H23" i="2"/>
  <c r="H19" i="2" l="1"/>
  <c r="H16" i="2" l="1"/>
  <c r="H15" i="2" s="1"/>
  <c r="J46" i="2" l="1"/>
  <c r="J48" i="2" s="1"/>
  <c r="I41" i="2" l="1"/>
  <c r="H41" i="2"/>
  <c r="G15" i="2"/>
  <c r="J45" i="2"/>
  <c r="G41" i="2" l="1"/>
</calcChain>
</file>

<file path=xl/comments1.xml><?xml version="1.0" encoding="utf-8"?>
<comments xmlns="http://schemas.openxmlformats.org/spreadsheetml/2006/main">
  <authors>
    <author>tc={0C8C940C-A654-489C-96E5-E823F6694A05}</author>
  </authors>
  <commentList>
    <comment ref="K31" authorId="0" shapeId="0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PRIMER, SEGUNDO Y TERCER DESEMBOLSO DEL CONTRATO BID, SIN IVA</t>
        </r>
      </text>
    </comment>
  </commentList>
</comments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<sst xmlns="http://schemas.openxmlformats.org/spreadsheetml/2006/main" count="82" uniqueCount="80">
  <si>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</si>
  <si>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</si>
  <si>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</si>
  <si>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</si>
  <si>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</si>
  <si>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</si>
  <si>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</si>
  <si>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</si>
  <si>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</si>
  <si>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</si>
  <si>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</si>
  <si>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</si>
  <si>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</si>
  <si>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</si>
  <si>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</si>
  <si>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Enero de 2022</t>
  </si>
  <si>
    <t>Ingresos Recaudados acumulados 2022</t>
  </si>
  <si>
    <t>Ingresos por Recaudar Vigencia Anterior</t>
  </si>
  <si>
    <t>Ingresos por recaudar Febrero de 2022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</si>
  <si>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</si>
  <si>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</si>
  <si>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</si>
  <si>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</si>
  <si>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</si>
  <si>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</si>
  <si>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</si>
  <si>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</si>
  <si>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</si>
  <si>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</si>
  <si>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</si>
  <si>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</si>
  <si>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</si>
  <si>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</si>
  <si>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</si>
  <si>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</si>
  <si>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</si>
  <si>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</si>
  <si>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</si>
  <si>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</si>
  <si>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</si>
  <si>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</si>
  <si>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</si>
  <si>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</si>
  <si>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</si>
  <si>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</si>
  <si>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</si>
  <si>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</si>
  <si>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</si>
  <si>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</si>
  <si>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</si>
  <si>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</si>
  <si>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</si>
  <si>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</si>
  <si>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</si>
  <si>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</si>
  <si>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</si>
  <si>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</si>
  <si>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</si>
  <si>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</si>
  <si>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</si>
  <si>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</si>
  <si>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</si>
  <si>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</si>
  <si>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</si>
  <si>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</si>
  <si>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</si>
  <si>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</si>
  <si>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</si>
  <si>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</si>
  <si>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</si>
  <si>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</si>
  <si>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</si>
  <si>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</si>
  <si>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</si>
  <si>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Enero 2022</t>
  </si>
  <si>
    <t>Ingresos por recaudar Febrero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</si>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</sst>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1" applyFont="1"/>
    <xf numFmtId="0" fontId="2" fillId="2" borderId="0" xfId="1" applyFont="1" applyFill="1"/>
    <xf numFmtId="3" fontId="2" fillId="2" borderId="0" xfId="1" applyNumberFormat="1" applyFont="1" applyFill="1"/>
    <xf numFmtId="3" fontId="2" fillId="2" borderId="1" xfId="1" applyNumberFormat="1" applyFont="1" applyFill="1" applyBorder="1"/>
    <xf numFmtId="0" fontId="3" fillId="0" borderId="0" xfId="1" applyFont="1"/>
    <xf numFmtId="0" fontId="3" fillId="2" borderId="0" xfId="1" applyFont="1" applyFill="1"/>
    <xf numFmtId="0" fontId="4" fillId="2" borderId="0" xfId="1" quotePrefix="1" applyFont="1" applyFill="1" applyAlignment="1">
      <alignment horizontal="centerContinuous"/>
    </xf>
    <xf numFmtId="3" fontId="4" fillId="2" borderId="0" xfId="1" applyNumberFormat="1" applyFont="1" applyFill="1" applyAlignment="1">
      <alignment horizontal="centerContinuous"/>
    </xf>
    <xf numFmtId="3" fontId="4" fillId="2" borderId="1" xfId="1" applyNumberFormat="1" applyFont="1" applyFill="1" applyBorder="1" applyAlignment="1">
      <alignment horizontal="centerContinuous"/>
    </xf>
    <xf numFmtId="0" fontId="4" fillId="2" borderId="0" xfId="1" applyFont="1" applyFill="1"/>
    <xf numFmtId="0" fontId="4" fillId="2" borderId="0" xfId="1" applyFont="1" applyFill="1" applyAlignment="1">
      <alignment horizontal="centerContinuous"/>
    </xf>
    <xf numFmtId="0" fontId="5" fillId="0" borderId="0" xfId="1" applyFont="1"/>
    <xf numFmtId="0" fontId="5" fillId="2" borderId="0" xfId="1" applyFont="1" applyFill="1"/>
    <xf numFmtId="0" fontId="6" fillId="2" borderId="0" xfId="1" quotePrefix="1" applyFont="1" applyFill="1" applyAlignment="1">
      <alignment horizontal="left"/>
    </xf>
    <xf numFmtId="0" fontId="7" fillId="2" borderId="0" xfId="1" quotePrefix="1" applyFont="1" applyFill="1"/>
    <xf numFmtId="3" fontId="5" fillId="2" borderId="0" xfId="1" applyNumberFormat="1" applyFont="1" applyFill="1"/>
    <xf numFmtId="3" fontId="5" fillId="2" borderId="1" xfId="1" applyNumberFormat="1" applyFont="1" applyFill="1" applyBorder="1"/>
    <xf numFmtId="0" fontId="7" fillId="2" borderId="0" xfId="1" applyFont="1" applyFill="1"/>
    <xf numFmtId="3" fontId="8" fillId="2" borderId="1" xfId="1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Continuous" vertical="center" wrapText="1"/>
    </xf>
    <xf numFmtId="0" fontId="4" fillId="0" borderId="4" xfId="1" applyFont="1" applyBorder="1" applyAlignment="1">
      <alignment horizontal="centerContinuous" vertical="center" wrapText="1"/>
    </xf>
    <xf numFmtId="3" fontId="4" fillId="0" borderId="5" xfId="1" quotePrefix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Continuous" vertical="center" wrapText="1"/>
    </xf>
    <xf numFmtId="3" fontId="4" fillId="0" borderId="4" xfId="1" quotePrefix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0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11" fillId="2" borderId="0" xfId="1" applyFont="1" applyFill="1"/>
    <xf numFmtId="0" fontId="12" fillId="3" borderId="11" xfId="1" applyFont="1" applyFill="1" applyBorder="1"/>
    <xf numFmtId="3" fontId="12" fillId="3" borderId="11" xfId="1" applyNumberFormat="1" applyFont="1" applyFill="1" applyBorder="1"/>
    <xf numFmtId="0" fontId="13" fillId="0" borderId="0" xfId="1" applyFont="1"/>
    <xf numFmtId="0" fontId="13" fillId="2" borderId="0" xfId="1" applyFont="1" applyFill="1"/>
    <xf numFmtId="0" fontId="13" fillId="4" borderId="11" xfId="1" applyFont="1" applyFill="1" applyBorder="1" applyAlignment="1">
      <alignment horizontal="left"/>
    </xf>
    <xf numFmtId="3" fontId="13" fillId="4" borderId="11" xfId="1" applyNumberFormat="1" applyFont="1" applyFill="1" applyBorder="1"/>
    <xf numFmtId="0" fontId="4" fillId="0" borderId="0" xfId="1" applyFont="1"/>
    <xf numFmtId="49" fontId="9" fillId="0" borderId="11" xfId="1" applyNumberFormat="1" applyFont="1" applyBorder="1"/>
    <xf numFmtId="3" fontId="4" fillId="2" borderId="11" xfId="1" applyNumberFormat="1" applyFont="1" applyFill="1" applyBorder="1" applyAlignment="1">
      <alignment wrapText="1"/>
    </xf>
    <xf numFmtId="49" fontId="2" fillId="0" borderId="11" xfId="1" applyNumberFormat="1" applyFont="1" applyBorder="1"/>
    <xf numFmtId="1" fontId="2" fillId="2" borderId="11" xfId="1" applyNumberFormat="1" applyFont="1" applyFill="1" applyBorder="1" applyAlignment="1" applyProtection="1">
      <alignment horizontal="right"/>
      <protection locked="0"/>
    </xf>
    <xf numFmtId="49" fontId="9" fillId="4" borderId="11" xfId="1" applyNumberFormat="1" applyFont="1" applyFill="1" applyBorder="1"/>
    <xf numFmtId="3" fontId="4" fillId="2" borderId="0" xfId="1" applyNumberFormat="1" applyFont="1" applyFill="1"/>
    <xf numFmtId="4" fontId="4" fillId="2" borderId="0" xfId="1" applyNumberFormat="1" applyFont="1" applyFill="1"/>
    <xf numFmtId="49" fontId="9" fillId="2" borderId="11" xfId="1" applyNumberFormat="1" applyFont="1" applyFill="1" applyBorder="1"/>
    <xf numFmtId="3" fontId="9" fillId="2" borderId="11" xfId="1" applyNumberFormat="1" applyFont="1" applyFill="1" applyBorder="1"/>
    <xf numFmtId="49" fontId="2" fillId="2" borderId="11" xfId="1" applyNumberFormat="1" applyFont="1" applyFill="1" applyBorder="1"/>
    <xf numFmtId="3" fontId="2" fillId="2" borderId="11" xfId="1" applyNumberFormat="1" applyFont="1" applyFill="1" applyBorder="1"/>
    <xf numFmtId="3" fontId="4" fillId="2" borderId="11" xfId="1" applyNumberFormat="1" applyFont="1" applyFill="1" applyBorder="1"/>
    <xf numFmtId="0" fontId="13" fillId="5" borderId="0" xfId="1" applyFont="1" applyFill="1"/>
    <xf numFmtId="0" fontId="6" fillId="5" borderId="0" xfId="1" applyFont="1" applyFill="1"/>
    <xf numFmtId="49" fontId="2" fillId="0" borderId="14" xfId="1" applyNumberFormat="1" applyFont="1" applyBorder="1" applyAlignment="1">
      <alignment wrapText="1"/>
    </xf>
    <xf numFmtId="0" fontId="5" fillId="2" borderId="1" xfId="1" applyFont="1" applyFill="1" applyBorder="1"/>
    <xf numFmtId="0" fontId="13" fillId="4" borderId="13" xfId="1" applyFont="1" applyFill="1" applyBorder="1"/>
    <xf numFmtId="0" fontId="13" fillId="4" borderId="11" xfId="1" applyFont="1" applyFill="1" applyBorder="1"/>
    <xf numFmtId="3" fontId="13" fillId="4" borderId="15" xfId="1" applyNumberFormat="1" applyFont="1" applyFill="1" applyBorder="1"/>
    <xf numFmtId="4" fontId="5" fillId="2" borderId="0" xfId="1" applyNumberFormat="1" applyFont="1" applyFill="1"/>
    <xf numFmtId="0" fontId="2" fillId="6" borderId="13" xfId="1" applyFont="1" applyFill="1" applyBorder="1"/>
    <xf numFmtId="0" fontId="2" fillId="6" borderId="12" xfId="1" applyFont="1" applyFill="1" applyBorder="1"/>
    <xf numFmtId="3" fontId="2" fillId="6" borderId="11" xfId="1" applyNumberFormat="1" applyFont="1" applyFill="1" applyBorder="1"/>
    <xf numFmtId="0" fontId="2" fillId="2" borderId="13" xfId="1" applyFont="1" applyFill="1" applyBorder="1"/>
    <xf numFmtId="0" fontId="2" fillId="2" borderId="11" xfId="1" applyFont="1" applyFill="1" applyBorder="1"/>
    <xf numFmtId="0" fontId="13" fillId="2" borderId="1" xfId="1" applyFont="1" applyFill="1" applyBorder="1"/>
    <xf numFmtId="0" fontId="9" fillId="3" borderId="16" xfId="1" applyFont="1" applyFill="1" applyBorder="1" applyAlignment="1">
      <alignment horizontal="left"/>
    </xf>
    <xf numFmtId="0" fontId="2" fillId="2" borderId="1" xfId="1" applyFont="1" applyFill="1" applyBorder="1"/>
    <xf numFmtId="49" fontId="2" fillId="2" borderId="17" xfId="1" applyNumberFormat="1" applyFont="1" applyFill="1" applyBorder="1"/>
    <xf numFmtId="49" fontId="2" fillId="2" borderId="13" xfId="1" applyNumberFormat="1" applyFont="1" applyFill="1" applyBorder="1"/>
    <xf numFmtId="0" fontId="2" fillId="2" borderId="12" xfId="1" applyFont="1" applyFill="1" applyBorder="1"/>
    <xf numFmtId="0" fontId="11" fillId="2" borderId="1" xfId="1" applyFont="1" applyFill="1" applyBorder="1"/>
    <xf numFmtId="3" fontId="11" fillId="3" borderId="21" xfId="1" applyNumberFormat="1" applyFont="1" applyFill="1" applyBorder="1"/>
    <xf numFmtId="0" fontId="6" fillId="0" borderId="0" xfId="1" applyFont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2" borderId="0" xfId="1" applyFont="1" applyFill="1" applyAlignment="1">
      <alignment vertical="center" wrapText="1"/>
    </xf>
    <xf numFmtId="3" fontId="4" fillId="3" borderId="22" xfId="1" quotePrefix="1" applyNumberFormat="1" applyFont="1" applyFill="1" applyBorder="1" applyAlignment="1">
      <alignment horizontal="centerContinuous" vertical="center" wrapText="1"/>
    </xf>
    <xf numFmtId="3" fontId="13" fillId="0" borderId="26" xfId="1" applyNumberFormat="1" applyFont="1" applyBorder="1"/>
    <xf numFmtId="3" fontId="14" fillId="0" borderId="10" xfId="1" applyNumberFormat="1" applyFont="1" applyBorder="1"/>
    <xf numFmtId="3" fontId="14" fillId="0" borderId="30" xfId="1" applyNumberFormat="1" applyFont="1" applyBorder="1"/>
    <xf numFmtId="3" fontId="4" fillId="4" borderId="9" xfId="1" applyNumberFormat="1" applyFont="1" applyFill="1" applyBorder="1"/>
    <xf numFmtId="164" fontId="2" fillId="2" borderId="0" xfId="2" applyFont="1" applyFill="1"/>
    <xf numFmtId="3" fontId="2" fillId="0" borderId="0" xfId="1" applyNumberFormat="1" applyFont="1"/>
    <xf numFmtId="49" fontId="9" fillId="2" borderId="11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justify" vertical="justify" wrapText="1"/>
    </xf>
    <xf numFmtId="0" fontId="2" fillId="2" borderId="11" xfId="1" applyFont="1" applyFill="1" applyBorder="1" applyAlignment="1" applyProtection="1">
      <alignment horizontal="left"/>
      <protection locked="0"/>
    </xf>
    <xf numFmtId="0" fontId="2" fillId="6" borderId="12" xfId="1" applyFont="1" applyFill="1" applyBorder="1" applyAlignment="1">
      <alignment horizontal="left"/>
    </xf>
    <xf numFmtId="0" fontId="2" fillId="6" borderId="13" xfId="1" applyFont="1" applyFill="1" applyBorder="1" applyAlignment="1">
      <alignment horizontal="left"/>
    </xf>
    <xf numFmtId="0" fontId="11" fillId="3" borderId="18" xfId="1" quotePrefix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/>
    </xf>
    <xf numFmtId="0" fontId="11" fillId="3" borderId="20" xfId="1" quotePrefix="1" applyFont="1" applyFill="1" applyBorder="1" applyAlignment="1">
      <alignment horizontal="center"/>
    </xf>
    <xf numFmtId="0" fontId="13" fillId="2" borderId="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left"/>
    </xf>
    <xf numFmtId="0" fontId="14" fillId="0" borderId="24" xfId="1" applyFont="1" applyBorder="1" applyAlignment="1">
      <alignment horizontal="left"/>
    </xf>
    <xf numFmtId="0" fontId="14" fillId="0" borderId="25" xfId="1" applyFont="1" applyBorder="1" applyAlignment="1">
      <alignment horizontal="left"/>
    </xf>
    <xf numFmtId="0" fontId="14" fillId="0" borderId="27" xfId="1" applyFont="1" applyBorder="1" applyAlignment="1">
      <alignment horizontal="left"/>
    </xf>
    <xf numFmtId="0" fontId="14" fillId="0" borderId="28" xfId="1" applyFont="1" applyBorder="1" applyAlignment="1">
      <alignment horizontal="left"/>
    </xf>
    <xf numFmtId="0" fontId="14" fillId="0" borderId="29" xfId="1" applyFont="1" applyBorder="1" applyAlignment="1">
      <alignment horizontal="left"/>
    </xf>
    <xf numFmtId="0" fontId="4" fillId="4" borderId="31" xfId="1" applyFont="1" applyFill="1" applyBorder="1" applyAlignment="1">
      <alignment horizontal="left"/>
    </xf>
    <xf numFmtId="0" fontId="4" fillId="4" borderId="32" xfId="1" applyFont="1" applyFill="1" applyBorder="1" applyAlignment="1">
      <alignment horizontal="left"/>
    </xf>
    <xf numFmtId="0" fontId="4" fillId="4" borderId="33" xfId="1" applyFont="1" applyFill="1" applyBorder="1" applyAlignment="1">
      <alignment horizontal="left"/>
    </xf>
    <xf numFmtId="3" fontId="13" fillId="4" borderId="12" xfId="1" applyNumberFormat="1" applyFont="1" applyFill="1" applyBorder="1" applyAlignment="1">
      <alignment horizontal="left"/>
    </xf>
    <xf numFmtId="3" fontId="13" fillId="4" borderId="13" xfId="1" applyNumberFormat="1" applyFont="1" applyFill="1" applyBorder="1" applyAlignment="1">
      <alignment horizontal="left"/>
    </xf>
    <xf numFmtId="3" fontId="13" fillId="0" borderId="12" xfId="1" applyNumberFormat="1" applyFont="1" applyBorder="1" applyAlignment="1">
      <alignment horizontal="left"/>
    </xf>
    <xf numFmtId="3" fontId="13" fillId="0" borderId="13" xfId="1" applyNumberFormat="1" applyFont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3" fontId="14" fillId="0" borderId="12" xfId="1" applyNumberFormat="1" applyFont="1" applyBorder="1" applyAlignment="1">
      <alignment horizontal="left"/>
    </xf>
    <xf numFmtId="3" fontId="14" fillId="0" borderId="13" xfId="1" applyNumberFormat="1" applyFont="1" applyBorder="1" applyAlignment="1">
      <alignment horizontal="left"/>
    </xf>
    <xf numFmtId="3" fontId="2" fillId="0" borderId="11" xfId="1" applyNumberFormat="1" applyFont="1" applyBorder="1" applyAlignment="1">
      <alignment horizontal="left"/>
    </xf>
    <xf numFmtId="0" fontId="4" fillId="2" borderId="11" xfId="1" applyFont="1" applyFill="1" applyBorder="1" applyAlignment="1">
      <alignment horizontal="left" wrapText="1"/>
    </xf>
    <xf numFmtId="0" fontId="12" fillId="3" borderId="12" xfId="1" applyFont="1" applyFill="1" applyBorder="1" applyAlignment="1">
      <alignment horizontal="left"/>
    </xf>
    <xf numFmtId="0" fontId="12" fillId="3" borderId="13" xfId="1" applyFont="1" applyFill="1" applyBorder="1" applyAlignment="1">
      <alignment horizontal="left"/>
    </xf>
    <xf numFmtId="0" fontId="13" fillId="4" borderId="12" xfId="1" applyFont="1" applyFill="1" applyBorder="1" applyAlignment="1">
      <alignment horizontal="left"/>
    </xf>
    <xf numFmtId="0" fontId="13" fillId="4" borderId="13" xfId="1" applyFont="1" applyFill="1" applyBorder="1" applyAlignment="1">
      <alignment horizontal="left"/>
    </xf>
    <xf numFmtId="0" fontId="4" fillId="0" borderId="12" xfId="1" applyFont="1" applyBorder="1" applyAlignment="1">
      <alignment horizontal="left" wrapText="1"/>
    </xf>
    <xf numFmtId="0" fontId="4" fillId="0" borderId="13" xfId="1" applyFont="1" applyBorder="1" applyAlignment="1">
      <alignment horizontal="left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M894"/>
  <sheetViews>
    <sheetView tabSelected="1" topLeftCell="C1" zoomScale="70" zoomScaleNormal="70" workbookViewId="0">
      <selection activeCell="I27" sqref="I27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9" width="22" style="1" customWidth="1"/>
    <col min="10" max="10" width="23.7109375" style="92" customWidth="1"/>
    <col min="11" max="11" width="27.42578125" style="92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65" width="11.42578125" style="2"/>
    <col min="66" max="16384" width="11.42578125" style="1"/>
  </cols>
  <sheetData>
    <row r="1" spans="1:65" x14ac:dyDescent="0.25">
      <c r="C1" s="2"/>
      <c r="D1" s="2"/>
      <c r="E1" s="2"/>
      <c r="F1" s="2"/>
      <c r="G1" s="2"/>
      <c r="H1" s="2"/>
      <c r="I1" s="2"/>
      <c r="J1" s="3"/>
      <c r="K1" s="4"/>
    </row>
    <row r="2" spans="1:65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65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65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x14ac:dyDescent="0.25">
      <c r="C5" s="2"/>
      <c r="D5" s="2"/>
      <c r="E5" s="2"/>
      <c r="F5" s="2"/>
      <c r="G5" s="2"/>
      <c r="H5" s="2"/>
      <c r="I5" s="2"/>
      <c r="J5" s="3"/>
      <c r="K5" s="4"/>
    </row>
    <row r="6" spans="1:65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65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</row>
    <row r="8" spans="1:65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</row>
    <row r="9" spans="1:65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</row>
    <row r="11" spans="1:65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s="20" customFormat="1" ht="70.5" customHeight="1" x14ac:dyDescent="0.25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</row>
    <row r="13" spans="1:65" s="28" customFormat="1" ht="17.25" thickBot="1" x14ac:dyDescent="0.3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</row>
    <row r="14" spans="1:65" s="20" customFormat="1" x14ac:dyDescent="0.25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</row>
    <row r="15" spans="1:65" s="40" customFormat="1" ht="18" customHeight="1" x14ac:dyDescent="0.35">
      <c r="C15" s="41"/>
      <c r="D15" s="42"/>
      <c r="E15" s="123" t="s">
        <v>20</v>
      </c>
      <c r="F15" s="124"/>
      <c r="G15" s="43">
        <f>G16+G33</f>
        <v>32053000000</v>
      </c>
      <c r="H15" s="43">
        <f>H16+H33</f>
        <v>873556567.68000007</v>
      </c>
      <c r="I15" s="43">
        <f t="shared" ref="I15:K15" si="0">I16+I33</f>
        <v>873556567.68000007</v>
      </c>
      <c r="J15" s="43">
        <f t="shared" si="0"/>
        <v>0</v>
      </c>
      <c r="K15" s="43">
        <f t="shared" si="0"/>
        <v>2998853969.7200003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</row>
    <row r="16" spans="1:65" s="44" customFormat="1" ht="18" customHeight="1" x14ac:dyDescent="0.3">
      <c r="C16" s="45"/>
      <c r="D16" s="46">
        <v>1</v>
      </c>
      <c r="E16" s="125" t="s">
        <v>21</v>
      </c>
      <c r="F16" s="126"/>
      <c r="G16" s="47">
        <f>G17+G19+G29</f>
        <v>32053000000</v>
      </c>
      <c r="H16" s="47">
        <f>H17+H19+H29</f>
        <v>873556567.68000007</v>
      </c>
      <c r="I16" s="47">
        <f>I17+I19+I29</f>
        <v>873556567.68000007</v>
      </c>
      <c r="J16" s="47">
        <f t="shared" ref="J16:K16" si="1">J17+J19+J29</f>
        <v>0</v>
      </c>
      <c r="K16" s="47">
        <f t="shared" si="1"/>
        <v>2998853969.7200003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</row>
    <row r="17" spans="1:65" s="48" customFormat="1" ht="18" customHeight="1" outlineLevel="2" x14ac:dyDescent="0.3">
      <c r="C17" s="10"/>
      <c r="D17" s="49" t="s">
        <v>22</v>
      </c>
      <c r="E17" s="127" t="s">
        <v>23</v>
      </c>
      <c r="F17" s="128"/>
      <c r="G17" s="50">
        <f>+G18</f>
        <v>0</v>
      </c>
      <c r="H17" s="50">
        <f>H18</f>
        <v>0</v>
      </c>
      <c r="I17" s="50">
        <f t="shared" ref="I17:K17" si="2">I18</f>
        <v>0</v>
      </c>
      <c r="J17" s="50">
        <f t="shared" si="2"/>
        <v>0</v>
      </c>
      <c r="K17" s="50">
        <f t="shared" si="2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 s="12" customFormat="1" ht="18" customHeight="1" outlineLevel="2" x14ac:dyDescent="0.25">
      <c r="C18" s="13"/>
      <c r="D18" s="51" t="s">
        <v>24</v>
      </c>
      <c r="E18" s="95" t="s">
        <v>25</v>
      </c>
      <c r="F18" s="95"/>
      <c r="G18" s="52">
        <v>0</v>
      </c>
      <c r="H18" s="52">
        <v>0</v>
      </c>
      <c r="I18" s="52">
        <f t="shared" ref="I18:I22" si="3">H18</f>
        <v>0</v>
      </c>
      <c r="J18" s="52">
        <v>0</v>
      </c>
      <c r="K18" s="52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1:65" s="48" customFormat="1" ht="18" customHeight="1" outlineLevel="2" x14ac:dyDescent="0.3">
      <c r="C19" s="10"/>
      <c r="D19" s="53" t="s">
        <v>26</v>
      </c>
      <c r="E19" s="114" t="s">
        <v>27</v>
      </c>
      <c r="F19" s="115"/>
      <c r="G19" s="47">
        <f>G20+G23</f>
        <v>32053000000</v>
      </c>
      <c r="H19" s="47">
        <f>H20+H23</f>
        <v>873556567.68000007</v>
      </c>
      <c r="I19" s="47">
        <f t="shared" ref="I19:K19" si="4">I20+I23</f>
        <v>873556567.68000007</v>
      </c>
      <c r="J19" s="47">
        <f t="shared" si="4"/>
        <v>0</v>
      </c>
      <c r="K19" s="47">
        <f t="shared" si="4"/>
        <v>2998853969.7200003</v>
      </c>
      <c r="L19" s="10"/>
      <c r="M19" s="54"/>
      <c r="N19" s="55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 s="48" customFormat="1" ht="18" customHeight="1" outlineLevel="2" x14ac:dyDescent="0.3">
      <c r="C20" s="10"/>
      <c r="D20" s="56" t="s">
        <v>28</v>
      </c>
      <c r="E20" s="116" t="s">
        <v>29</v>
      </c>
      <c r="F20" s="117"/>
      <c r="G20" s="57">
        <f>G21+G22</f>
        <v>0</v>
      </c>
      <c r="H20" s="57">
        <f>H21+H22</f>
        <v>0</v>
      </c>
      <c r="I20" s="57">
        <f t="shared" ref="I20:K20" si="5">I21+I22</f>
        <v>0</v>
      </c>
      <c r="J20" s="57">
        <f t="shared" si="5"/>
        <v>0</v>
      </c>
      <c r="K20" s="57">
        <f t="shared" si="5"/>
        <v>0</v>
      </c>
      <c r="L20" s="10"/>
      <c r="M20" s="54"/>
      <c r="N20" s="55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s="48" customFormat="1" ht="18" customHeight="1" outlineLevel="2" x14ac:dyDescent="0.3">
      <c r="C21" s="10"/>
      <c r="D21" s="58" t="s">
        <v>30</v>
      </c>
      <c r="E21" s="119" t="s">
        <v>31</v>
      </c>
      <c r="F21" s="120"/>
      <c r="G21" s="59">
        <v>0</v>
      </c>
      <c r="H21" s="59">
        <v>0</v>
      </c>
      <c r="I21" s="59">
        <f t="shared" si="3"/>
        <v>0</v>
      </c>
      <c r="J21" s="59">
        <v>0</v>
      </c>
      <c r="K21" s="59">
        <v>0</v>
      </c>
      <c r="L21" s="10"/>
      <c r="M21" s="54"/>
      <c r="N21" s="55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 s="48" customFormat="1" ht="18" customHeight="1" outlineLevel="2" x14ac:dyDescent="0.3">
      <c r="C22" s="10"/>
      <c r="D22" s="58" t="s">
        <v>32</v>
      </c>
      <c r="E22" s="121" t="s">
        <v>33</v>
      </c>
      <c r="F22" s="121"/>
      <c r="G22" s="59">
        <v>0</v>
      </c>
      <c r="H22" s="59">
        <v>0</v>
      </c>
      <c r="I22" s="59">
        <f t="shared" si="3"/>
        <v>0</v>
      </c>
      <c r="J22" s="59">
        <v>0</v>
      </c>
      <c r="K22" s="59">
        <v>0</v>
      </c>
      <c r="L22" s="10"/>
      <c r="M22" s="54"/>
      <c r="N22" s="55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s="12" customFormat="1" ht="18" customHeight="1" outlineLevel="3" x14ac:dyDescent="0.3">
      <c r="C23" s="13"/>
      <c r="D23" s="56" t="s">
        <v>34</v>
      </c>
      <c r="E23" s="118" t="s">
        <v>35</v>
      </c>
      <c r="F23" s="118"/>
      <c r="G23" s="60">
        <f>SUM(G25:G28)</f>
        <v>32053000000</v>
      </c>
      <c r="H23" s="60">
        <f>H24</f>
        <v>873556567.68000007</v>
      </c>
      <c r="I23" s="60">
        <f t="shared" ref="I23:K23" si="6">I24</f>
        <v>873556567.68000007</v>
      </c>
      <c r="J23" s="60">
        <f t="shared" si="6"/>
        <v>0</v>
      </c>
      <c r="K23" s="60">
        <f t="shared" si="6"/>
        <v>2998853969.7200003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</row>
    <row r="24" spans="1:65" s="12" customFormat="1" ht="36" customHeight="1" outlineLevel="3" x14ac:dyDescent="0.3">
      <c r="C24" s="13"/>
      <c r="D24" s="93" t="s">
        <v>36</v>
      </c>
      <c r="E24" s="122" t="s">
        <v>37</v>
      </c>
      <c r="F24" s="122"/>
      <c r="G24" s="60">
        <f>G25+G26+G27+G28</f>
        <v>32053000000</v>
      </c>
      <c r="H24" s="60">
        <f>H25+H26+H27+H28</f>
        <v>873556567.68000007</v>
      </c>
      <c r="I24" s="60">
        <f>I25+I26+I27+I28</f>
        <v>873556567.68000007</v>
      </c>
      <c r="J24" s="60">
        <f>J25+J26+J27+J28</f>
        <v>0</v>
      </c>
      <c r="K24" s="60">
        <f>K25+K26+K27+K28</f>
        <v>2998853969.7200003</v>
      </c>
      <c r="L24" s="13"/>
      <c r="M24" s="61" t="s">
        <v>38</v>
      </c>
      <c r="N24" s="61"/>
      <c r="O24" s="61"/>
      <c r="P24" s="61"/>
      <c r="Q24" s="62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</row>
    <row r="25" spans="1:65" s="12" customFormat="1" ht="18" customHeight="1" outlineLevel="3" x14ac:dyDescent="0.25">
      <c r="A25" s="12">
        <v>245301</v>
      </c>
      <c r="B25" s="63" t="s">
        <v>39</v>
      </c>
      <c r="C25" s="13"/>
      <c r="D25" s="58" t="s">
        <v>40</v>
      </c>
      <c r="E25" s="95" t="s">
        <v>41</v>
      </c>
      <c r="F25" s="95"/>
      <c r="G25" s="59">
        <v>30000000000</v>
      </c>
      <c r="H25" s="59">
        <f>419786647+77000000</f>
        <v>496786647</v>
      </c>
      <c r="I25" s="59">
        <f>H25</f>
        <v>496786647</v>
      </c>
      <c r="J25" s="59">
        <v>0</v>
      </c>
      <c r="K25" s="59">
        <f>63000000+2698128163</f>
        <v>2761128163</v>
      </c>
      <c r="L25" s="13"/>
      <c r="M25" s="16">
        <f>'[1]ENERO 2020'!H21+'[1]FEBRERO 2020'!H21+'[1]MARZO 2020'!H21+'[1]ABRIL 2020'!H21+'[1]MAYO 2020'!H21+'[1]JUNIO 2020'!H21+ENERO!H25</f>
        <v>4409333211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</row>
    <row r="26" spans="1:65" s="12" customFormat="1" ht="23.25" customHeight="1" outlineLevel="3" x14ac:dyDescent="0.25">
      <c r="C26" s="13"/>
      <c r="D26" s="58" t="s">
        <v>42</v>
      </c>
      <c r="E26" s="95" t="s">
        <v>43</v>
      </c>
      <c r="F26" s="95"/>
      <c r="G26" s="59">
        <v>643000000</v>
      </c>
      <c r="H26" s="59">
        <v>0</v>
      </c>
      <c r="I26" s="59">
        <f>H26</f>
        <v>0</v>
      </c>
      <c r="J26" s="59">
        <v>0</v>
      </c>
      <c r="K26" s="59">
        <v>4984380.67</v>
      </c>
      <c r="L26" s="13"/>
      <c r="M26" s="16">
        <f>'[1]ENERO 2020'!H22+'[1]FEBRERO 2020'!H22+'[1]MARZO 2020'!H22+'[1]ABRIL 2020'!H22+'[1]MAYO 2020'!H22+ENERO!H26</f>
        <v>38430016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s="12" customFormat="1" ht="22.5" customHeight="1" outlineLevel="3" x14ac:dyDescent="0.25">
      <c r="A27" s="12">
        <v>439005</v>
      </c>
      <c r="B27" s="63" t="s">
        <v>44</v>
      </c>
      <c r="C27" s="13"/>
      <c r="D27" s="58" t="s">
        <v>45</v>
      </c>
      <c r="E27" s="95" t="s">
        <v>46</v>
      </c>
      <c r="F27" s="95"/>
      <c r="G27" s="59">
        <v>10000000</v>
      </c>
      <c r="H27" s="59">
        <v>0</v>
      </c>
      <c r="I27" s="59">
        <f>H27</f>
        <v>0</v>
      </c>
      <c r="J27" s="59">
        <v>0</v>
      </c>
      <c r="K27" s="59">
        <v>0</v>
      </c>
      <c r="L27" s="13"/>
      <c r="M27" s="16">
        <f>'[1]ENERO 2020'!H23+'[1]FEBRERO 2020'!H23+'[1]MARZO 2020'!H23+'[1]ABRIL 2020'!H23+'[1]MAYO 2020'!H23+ENERO!H27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</row>
    <row r="28" spans="1:65" s="12" customFormat="1" ht="13.5" customHeight="1" outlineLevel="3" x14ac:dyDescent="0.25">
      <c r="A28" s="12">
        <v>439014</v>
      </c>
      <c r="B28" s="63" t="s">
        <v>47</v>
      </c>
      <c r="C28" s="13"/>
      <c r="D28" s="58" t="s">
        <v>48</v>
      </c>
      <c r="E28" s="95" t="s">
        <v>49</v>
      </c>
      <c r="F28" s="95"/>
      <c r="G28" s="59">
        <v>1400000000</v>
      </c>
      <c r="H28" s="59">
        <f>15263236.64+310026069.75+51480614.29</f>
        <v>376769920.68000001</v>
      </c>
      <c r="I28" s="59">
        <f>H28</f>
        <v>376769920.68000001</v>
      </c>
      <c r="J28" s="59">
        <v>0</v>
      </c>
      <c r="K28" s="59">
        <f>5087745.38+217479030.25+10175490.76-840.34</f>
        <v>232741426.04999998</v>
      </c>
      <c r="L28" s="13"/>
      <c r="M28" s="16">
        <f>'[1]ENERO 2020'!H24+'[1]FEBRERO 2020'!H24+'[1]MARZO 2020'!H24+'[1]ABRIL 2020'!H24+'[1]MAYO 2020'!H24+'[1]JUNIO 2020'!H24+ENERO!H28</f>
        <v>774349381.65999997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</row>
    <row r="29" spans="1:65" s="12" customFormat="1" ht="13.5" hidden="1" customHeight="1" outlineLevel="3" x14ac:dyDescent="0.3">
      <c r="C29" s="64"/>
      <c r="D29" s="65"/>
      <c r="E29" s="66" t="s">
        <v>50</v>
      </c>
      <c r="F29" s="65"/>
      <c r="G29" s="47">
        <f>G30+G31+G32</f>
        <v>0</v>
      </c>
      <c r="H29" s="47">
        <f>H30+H31</f>
        <v>0</v>
      </c>
      <c r="I29" s="47">
        <f>H29+'[2]JULIO 2020'!I29</f>
        <v>0</v>
      </c>
      <c r="J29" s="47">
        <v>0</v>
      </c>
      <c r="K29" s="67">
        <f t="shared" ref="K29" si="7">SUM(K30:K32)</f>
        <v>0</v>
      </c>
      <c r="L29" s="13"/>
      <c r="M29" s="68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65" s="12" customFormat="1" ht="16.5" hidden="1" customHeight="1" outlineLevel="3" x14ac:dyDescent="0.25">
      <c r="A30" s="12" t="s">
        <v>51</v>
      </c>
      <c r="B30" s="63" t="s">
        <v>52</v>
      </c>
      <c r="C30" s="64"/>
      <c r="D30" s="69"/>
      <c r="E30" s="70" t="s">
        <v>53</v>
      </c>
      <c r="F30" s="69"/>
      <c r="G30" s="71">
        <v>0</v>
      </c>
      <c r="H30" s="71">
        <v>0</v>
      </c>
      <c r="I30" s="71">
        <f>H30+'[2]JULIO 2020'!I30</f>
        <v>0</v>
      </c>
      <c r="J30" s="71">
        <v>0</v>
      </c>
      <c r="K30" s="71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</row>
    <row r="31" spans="1:65" s="12" customFormat="1" ht="12.75" hidden="1" customHeight="1" outlineLevel="3" x14ac:dyDescent="0.25">
      <c r="A31" s="12">
        <v>480819</v>
      </c>
      <c r="B31" s="63" t="s">
        <v>54</v>
      </c>
      <c r="C31" s="64"/>
      <c r="D31" s="69"/>
      <c r="E31" s="96" t="s">
        <v>55</v>
      </c>
      <c r="F31" s="97"/>
      <c r="G31" s="71">
        <v>0</v>
      </c>
      <c r="H31" s="71">
        <v>0</v>
      </c>
      <c r="I31" s="71">
        <f>H31+'[2]JULIO 2020'!I31</f>
        <v>0</v>
      </c>
      <c r="J31" s="71">
        <v>0</v>
      </c>
      <c r="K31" s="71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65" s="12" customFormat="1" ht="12.75" hidden="1" customHeight="1" outlineLevel="3" x14ac:dyDescent="0.25">
      <c r="A32" s="12">
        <v>480522</v>
      </c>
      <c r="B32" s="63" t="s">
        <v>56</v>
      </c>
      <c r="C32" s="64"/>
      <c r="D32" s="72"/>
      <c r="E32" s="73" t="s">
        <v>57</v>
      </c>
      <c r="F32" s="73"/>
      <c r="G32" s="59">
        <v>0</v>
      </c>
      <c r="H32" s="59">
        <v>0</v>
      </c>
      <c r="I32" s="59">
        <f>H32+'[2]JULIO 2020'!I32</f>
        <v>0</v>
      </c>
      <c r="J32" s="59">
        <v>0</v>
      </c>
      <c r="K32" s="59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1:65" s="44" customFormat="1" ht="18" customHeight="1" collapsed="1" x14ac:dyDescent="0.3">
      <c r="A33" s="12"/>
      <c r="C33" s="74"/>
      <c r="D33" s="75">
        <v>2</v>
      </c>
      <c r="E33" s="66" t="s">
        <v>58</v>
      </c>
      <c r="F33" s="66"/>
      <c r="G33" s="47">
        <f>G34+G35+G36+G37+G38+G39+G40</f>
        <v>0</v>
      </c>
      <c r="H33" s="47">
        <f>H34+H35+H36+H37+H38+H39+H40</f>
        <v>0</v>
      </c>
      <c r="I33" s="47">
        <f>I34+I35+I36+I37+I38+I39+I40</f>
        <v>0</v>
      </c>
      <c r="J33" s="47">
        <f>J34+J35+J36+J37+J38+J39+J40</f>
        <v>0</v>
      </c>
      <c r="K33" s="47">
        <f>K34+K35+K36+K37+K38+K39+K40</f>
        <v>0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</row>
    <row r="34" spans="1:65" ht="18" customHeight="1" x14ac:dyDescent="0.25">
      <c r="A34" s="1">
        <v>480535</v>
      </c>
      <c r="B34" s="1" t="s">
        <v>59</v>
      </c>
      <c r="C34" s="76"/>
      <c r="D34" s="77" t="s">
        <v>60</v>
      </c>
      <c r="E34" s="73" t="s">
        <v>61</v>
      </c>
      <c r="F34" s="73"/>
      <c r="G34" s="59">
        <v>0</v>
      </c>
      <c r="H34" s="59">
        <v>0</v>
      </c>
      <c r="I34" s="59">
        <f t="shared" ref="I34:I39" si="8">H34</f>
        <v>0</v>
      </c>
      <c r="J34" s="59">
        <v>0</v>
      </c>
      <c r="K34" s="59">
        <v>0</v>
      </c>
    </row>
    <row r="35" spans="1:65" ht="18" customHeight="1" x14ac:dyDescent="0.25">
      <c r="C35" s="76"/>
      <c r="D35" s="78" t="s">
        <v>62</v>
      </c>
      <c r="E35" s="73" t="s">
        <v>63</v>
      </c>
      <c r="F35" s="73"/>
      <c r="G35" s="59">
        <v>0</v>
      </c>
      <c r="H35" s="59">
        <v>0</v>
      </c>
      <c r="I35" s="59">
        <f t="shared" si="8"/>
        <v>0</v>
      </c>
      <c r="J35" s="59">
        <v>0</v>
      </c>
      <c r="K35" s="59">
        <v>0</v>
      </c>
    </row>
    <row r="36" spans="1:65" s="12" customFormat="1" ht="18" customHeight="1" x14ac:dyDescent="0.25">
      <c r="C36" s="64"/>
      <c r="D36" s="78" t="s">
        <v>64</v>
      </c>
      <c r="E36" s="79" t="s">
        <v>65</v>
      </c>
      <c r="F36" s="72"/>
      <c r="G36" s="59">
        <v>0</v>
      </c>
      <c r="H36" s="59">
        <v>0</v>
      </c>
      <c r="I36" s="59">
        <f t="shared" si="8"/>
        <v>0</v>
      </c>
      <c r="J36" s="59">
        <v>0</v>
      </c>
      <c r="K36" s="59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</row>
    <row r="37" spans="1:65" s="12" customFormat="1" ht="18" customHeight="1" x14ac:dyDescent="0.25">
      <c r="C37" s="64"/>
      <c r="D37" s="78" t="s">
        <v>66</v>
      </c>
      <c r="E37" s="79" t="s">
        <v>67</v>
      </c>
      <c r="F37" s="72"/>
      <c r="G37" s="59">
        <v>0</v>
      </c>
      <c r="H37" s="59">
        <v>0</v>
      </c>
      <c r="I37" s="59">
        <f t="shared" si="8"/>
        <v>0</v>
      </c>
      <c r="J37" s="59">
        <v>0</v>
      </c>
      <c r="K37" s="59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</row>
    <row r="38" spans="1:65" s="12" customFormat="1" ht="18" customHeight="1" x14ac:dyDescent="0.25">
      <c r="C38" s="64"/>
      <c r="D38" s="78" t="s">
        <v>68</v>
      </c>
      <c r="E38" s="73" t="s">
        <v>69</v>
      </c>
      <c r="F38" s="73"/>
      <c r="G38" s="59">
        <v>0</v>
      </c>
      <c r="H38" s="59">
        <v>0</v>
      </c>
      <c r="I38" s="59">
        <f t="shared" si="8"/>
        <v>0</v>
      </c>
      <c r="J38" s="59">
        <v>0</v>
      </c>
      <c r="K38" s="59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</row>
    <row r="39" spans="1:65" s="12" customFormat="1" ht="18" customHeight="1" thickBot="1" x14ac:dyDescent="0.3">
      <c r="C39" s="64"/>
      <c r="D39" s="78" t="s">
        <v>70</v>
      </c>
      <c r="E39" s="73" t="s">
        <v>71</v>
      </c>
      <c r="F39" s="73"/>
      <c r="G39" s="59">
        <v>0</v>
      </c>
      <c r="H39" s="59">
        <v>0</v>
      </c>
      <c r="I39" s="59">
        <f t="shared" si="8"/>
        <v>0</v>
      </c>
      <c r="J39" s="59">
        <v>0</v>
      </c>
      <c r="K39" s="59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</row>
    <row r="40" spans="1:65" ht="18" hidden="1" customHeight="1" x14ac:dyDescent="0.3">
      <c r="C40" s="76"/>
      <c r="D40" s="72">
        <v>3260</v>
      </c>
      <c r="E40" s="79" t="s">
        <v>54</v>
      </c>
      <c r="F40" s="72"/>
      <c r="G40" s="59">
        <v>0</v>
      </c>
      <c r="H40" s="59">
        <v>0</v>
      </c>
      <c r="I40" s="59">
        <v>0</v>
      </c>
      <c r="J40" s="59">
        <v>0</v>
      </c>
      <c r="K40" s="59">
        <v>0</v>
      </c>
    </row>
    <row r="41" spans="1:65" s="40" customFormat="1" ht="18" customHeight="1" thickBot="1" x14ac:dyDescent="0.4">
      <c r="C41" s="80"/>
      <c r="D41" s="98" t="s">
        <v>72</v>
      </c>
      <c r="E41" s="99"/>
      <c r="F41" s="100"/>
      <c r="G41" s="81">
        <f>G15</f>
        <v>32053000000</v>
      </c>
      <c r="H41" s="81">
        <f t="shared" ref="H41:K41" si="9">H15</f>
        <v>873556567.68000007</v>
      </c>
      <c r="I41" s="81">
        <f t="shared" si="9"/>
        <v>873556567.68000007</v>
      </c>
      <c r="J41" s="81">
        <f t="shared" si="9"/>
        <v>0</v>
      </c>
      <c r="K41" s="81">
        <f t="shared" si="9"/>
        <v>2998853969.7200003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</row>
    <row r="42" spans="1:65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65" s="82" customFormat="1" ht="36.75" customHeight="1" thickBot="1" x14ac:dyDescent="0.3">
      <c r="C43" s="83"/>
      <c r="D43" s="83"/>
      <c r="E43" s="101" t="s">
        <v>73</v>
      </c>
      <c r="F43" s="101"/>
      <c r="G43" s="101"/>
      <c r="H43" s="101"/>
      <c r="I43" s="101"/>
      <c r="J43" s="101"/>
      <c r="K43" s="101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</row>
    <row r="44" spans="1:65" s="84" customFormat="1" ht="35.25" customHeight="1" thickBot="1" x14ac:dyDescent="0.3">
      <c r="C44" s="85"/>
      <c r="D44" s="85"/>
      <c r="E44" s="102" t="s">
        <v>74</v>
      </c>
      <c r="F44" s="103"/>
      <c r="G44" s="103"/>
      <c r="H44" s="103"/>
      <c r="I44" s="103"/>
      <c r="J44" s="104"/>
      <c r="K44" s="86" t="s">
        <v>75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</row>
    <row r="45" spans="1:65" s="12" customFormat="1" ht="18" customHeight="1" x14ac:dyDescent="0.3">
      <c r="C45" s="13"/>
      <c r="D45" s="13"/>
      <c r="E45" s="105" t="s">
        <v>76</v>
      </c>
      <c r="F45" s="106"/>
      <c r="G45" s="106"/>
      <c r="H45" s="106"/>
      <c r="I45" s="107"/>
      <c r="J45" s="87">
        <f>G16+G29+G33</f>
        <v>32053000000</v>
      </c>
      <c r="K45" s="87">
        <f>SUM(K46:K47)</f>
        <v>2998853969.7200003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</row>
    <row r="46" spans="1:65" s="12" customFormat="1" ht="18" customHeight="1" x14ac:dyDescent="0.3">
      <c r="C46" s="13"/>
      <c r="D46" s="13"/>
      <c r="E46" s="108" t="s">
        <v>77</v>
      </c>
      <c r="F46" s="109"/>
      <c r="G46" s="109"/>
      <c r="H46" s="109"/>
      <c r="I46" s="110"/>
      <c r="J46" s="88">
        <f>+I16</f>
        <v>873556567.68000007</v>
      </c>
      <c r="K46" s="88">
        <f>K16+K33</f>
        <v>2998853969.7200003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spans="1:65" s="12" customFormat="1" ht="18" customHeight="1" x14ac:dyDescent="0.3">
      <c r="C47" s="13"/>
      <c r="D47" s="13"/>
      <c r="E47" s="108" t="s">
        <v>78</v>
      </c>
      <c r="F47" s="109"/>
      <c r="G47" s="109"/>
      <c r="H47" s="109"/>
      <c r="I47" s="110"/>
      <c r="J47" s="89">
        <f>H33</f>
        <v>0</v>
      </c>
      <c r="K47" s="89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</row>
    <row r="48" spans="1:65" s="12" customFormat="1" ht="18" customHeight="1" thickBot="1" x14ac:dyDescent="0.35">
      <c r="C48" s="13"/>
      <c r="D48" s="13"/>
      <c r="E48" s="111" t="s">
        <v>79</v>
      </c>
      <c r="F48" s="112"/>
      <c r="G48" s="112"/>
      <c r="H48" s="112"/>
      <c r="I48" s="113"/>
      <c r="J48" s="90">
        <f>SUM(J46:J47)</f>
        <v>873556567.68000007</v>
      </c>
      <c r="K48" s="90">
        <f>K45</f>
        <v>2998853969.7200003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94"/>
      <c r="E52" s="94"/>
      <c r="F52" s="94"/>
      <c r="G52" s="94"/>
      <c r="H52" s="94"/>
      <c r="I52" s="94"/>
      <c r="J52" s="94"/>
      <c r="K52" s="94"/>
    </row>
    <row r="53" spans="3:11" x14ac:dyDescent="0.25">
      <c r="C53" s="2"/>
      <c r="D53" s="2"/>
      <c r="E53" s="2"/>
      <c r="F53" s="2"/>
      <c r="G53" s="2"/>
      <c r="H53" s="91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91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91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91"/>
      <c r="H57" s="91"/>
      <c r="I57" s="2"/>
      <c r="J57" s="3"/>
      <c r="K57" s="3"/>
    </row>
    <row r="58" spans="3:11" x14ac:dyDescent="0.25">
      <c r="C58" s="2"/>
      <c r="D58" s="2"/>
      <c r="E58" s="2"/>
      <c r="F58" s="2"/>
      <c r="G58" s="91"/>
      <c r="H58" s="91"/>
      <c r="I58" s="2"/>
      <c r="J58" s="3"/>
      <c r="K58" s="3"/>
    </row>
    <row r="59" spans="3:11" x14ac:dyDescent="0.25">
      <c r="C59" s="2"/>
      <c r="D59" s="2"/>
      <c r="E59" s="2"/>
      <c r="F59" s="2"/>
      <c r="G59" s="91"/>
      <c r="H59" s="91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91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23">
    <mergeCell ref="E15:F15"/>
    <mergeCell ref="E16:F16"/>
    <mergeCell ref="E17:F17"/>
    <mergeCell ref="E18:F18"/>
    <mergeCell ref="E25:F25"/>
    <mergeCell ref="E19:F19"/>
    <mergeCell ref="E20:F20"/>
    <mergeCell ref="E21:F21"/>
    <mergeCell ref="E22:F22"/>
    <mergeCell ref="E23:F23"/>
    <mergeCell ref="E24:F24"/>
    <mergeCell ref="D52:K52"/>
    <mergeCell ref="E26:F26"/>
    <mergeCell ref="E27:F27"/>
    <mergeCell ref="E28:F28"/>
    <mergeCell ref="E31:F31"/>
    <mergeCell ref="D41:F41"/>
    <mergeCell ref="E43:K43"/>
    <mergeCell ref="E44:J44"/>
    <mergeCell ref="E45:I45"/>
    <mergeCell ref="E46:I46"/>
    <mergeCell ref="E47:I47"/>
    <mergeCell ref="E48:I4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2022-03-23T17:20:27Z</dcterms:created>
  <dcterms:modified xsi:type="dcterms:W3CDTF">2022-03-24T19:13:46Z</dcterms:modified>
</cp:coreProperties>
</file>