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INGRESOS 2022 OMAR\INGRESOS MAYO JUNIO Y JULIO\"/>
    </mc:Choice>
  </mc:AlternateContent>
  <xr:revisionPtr revIDLastSave="0" documentId="8_{B09D52E4-E36D-4C7E-BA7B-006CCA54F289}" xr6:coauthVersionLast="47" xr6:coauthVersionMax="47" xr10:uidLastSave="{00000000-0000-0000-0000-000000000000}"/>
  <bookViews>
    <workbookView xWindow="2985" yWindow="2985" windowWidth="21600" windowHeight="11385" xr2:uid="{E2546DCD-DC2D-49D7-891A-EB4A5EE4B964}"/>
  </bookViews>
  <sheets>
    <sheet name="JULI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K33" i="1"/>
  <c r="K47" i="1" s="1"/>
  <c r="J33" i="1"/>
  <c r="H33" i="1"/>
  <c r="I33" i="1" s="1"/>
  <c r="G33" i="1"/>
  <c r="G16" i="1" s="1"/>
  <c r="G15" i="1" s="1"/>
  <c r="I32" i="1"/>
  <c r="I31" i="1"/>
  <c r="I30" i="1"/>
  <c r="K29" i="1"/>
  <c r="H29" i="1"/>
  <c r="I29" i="1" s="1"/>
  <c r="G29" i="1"/>
  <c r="I28" i="1"/>
  <c r="J27" i="1"/>
  <c r="J24" i="1" s="1"/>
  <c r="I27" i="1"/>
  <c r="I26" i="1"/>
  <c r="H25" i="1"/>
  <c r="I25" i="1" s="1"/>
  <c r="K24" i="1"/>
  <c r="I24" i="1"/>
  <c r="H24" i="1"/>
  <c r="H23" i="1" s="1"/>
  <c r="G24" i="1"/>
  <c r="K23" i="1"/>
  <c r="K16" i="1" s="1"/>
  <c r="J23" i="1"/>
  <c r="J19" i="1" s="1"/>
  <c r="G23" i="1"/>
  <c r="I22" i="1"/>
  <c r="I21" i="1"/>
  <c r="H20" i="1"/>
  <c r="I20" i="1" s="1"/>
  <c r="I18" i="1"/>
  <c r="K17" i="1"/>
  <c r="J17" i="1"/>
  <c r="H17" i="1"/>
  <c r="I17" i="1" s="1"/>
  <c r="G19" i="1" l="1"/>
  <c r="J16" i="1"/>
  <c r="J15" i="1" s="1"/>
  <c r="J41" i="1" s="1"/>
  <c r="J47" i="1"/>
  <c r="K46" i="1"/>
  <c r="K45" i="1" s="1"/>
  <c r="K48" i="1" s="1"/>
  <c r="K15" i="1"/>
  <c r="K41" i="1" s="1"/>
  <c r="I23" i="1"/>
  <c r="H19" i="1"/>
  <c r="G41" i="1"/>
  <c r="G17" i="1"/>
  <c r="K19" i="1"/>
  <c r="I19" i="1" l="1"/>
  <c r="H16" i="1"/>
  <c r="H15" i="1" l="1"/>
  <c r="I16" i="1"/>
  <c r="J46" i="1" l="1"/>
  <c r="J48" i="1" s="1"/>
  <c r="J45" i="1"/>
  <c r="I15" i="1"/>
  <c r="I41" i="1" s="1"/>
  <c r="H41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<sst xmlns="http://schemas.openxmlformats.org/spreadsheetml/2006/main" count="80" uniqueCount="78">
  <si>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</si>
  <si>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</si>
  <si>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</si>
  <si>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</si>
  <si>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</si>
  <si>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</si>
  <si>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</si>
  <si>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</si>
  <si>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</si>
  <si>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</si>
  <si>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</si>
  <si>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</si>
  <si>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</si>
  <si>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</si>
  <si>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</si>
  <si>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Julio de 2022</t>
  </si>
  <si>
    <t>Ingresos Recaudados acumulados 2022</t>
  </si>
  <si>
    <t>Ingresos por Recaudar Vigencia Anterior</t>
  </si>
  <si>
    <t>Ingresos por recaudar Agosto de 2022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</si>
  <si>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</si>
  <si>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</si>
  <si>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</si>
  <si>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</si>
  <si>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</si>
  <si>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</si>
  <si>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</si>
  <si>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</si>
  <si>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</si>
  <si>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</si>
  <si>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</si>
  <si>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</si>
  <si>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</si>
  <si>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</si>
  <si>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</si>
  <si>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</si>
  <si>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</si>
  <si>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</si>
  <si>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</si>
  <si>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</si>
  <si>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</si>
  <si>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</si>
  <si>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</si>
  <si>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</si>
  <si>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</si>
  <si>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</si>
  <si>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</si>
  <si>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</si>
  <si>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</si>
  <si>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</si>
  <si>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</si>
  <si>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</si>
  <si>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</si>
  <si>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</si>
  <si>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</si>
  <si>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</si>
  <si>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</si>
  <si>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</si>
  <si>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</si>
  <si>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</si>
  <si>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</si>
  <si>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</si>
  <si>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</si>
  <si>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</si>
  <si>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</si>
  <si>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</si>
  <si>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</si>
  <si>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</si>
  <si>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</si>
  <si>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</si>
  <si>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</si>
  <si>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</si>
  <si>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</si>
  <si>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Julio 2022</t>
  </si>
  <si>
    <t>Ingresos por recaudar Agosto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</si>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</sst>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4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5" borderId="13" xfId="0" applyFont="1" applyFill="1" applyBorder="1"/>
    <xf numFmtId="0" fontId="13" fillId="5" borderId="11" xfId="0" applyFont="1" applyFill="1" applyBorder="1"/>
    <xf numFmtId="3" fontId="13" fillId="5" borderId="11" xfId="0" applyNumberFormat="1" applyFont="1" applyFill="1" applyBorder="1"/>
    <xf numFmtId="3" fontId="2" fillId="5" borderId="11" xfId="0" applyNumberFormat="1" applyFont="1" applyFill="1" applyBorder="1"/>
    <xf numFmtId="3" fontId="13" fillId="5" borderId="15" xfId="0" applyNumberFormat="1" applyFont="1" applyFill="1" applyBorder="1"/>
    <xf numFmtId="0" fontId="2" fillId="5" borderId="13" xfId="0" applyFont="1" applyFill="1" applyBorder="1"/>
    <xf numFmtId="0" fontId="2" fillId="5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DC3E1444-5B6D-4473-948C-1C102242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FONDAN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>
        <row r="15">
          <cell r="I15">
            <v>4522428034.8100004</v>
          </cell>
        </row>
        <row r="16">
          <cell r="I16">
            <v>4519493062.8100004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4519493062.8100004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4519493062.8100004</v>
          </cell>
        </row>
        <row r="24">
          <cell r="I24">
            <v>4519493062.8100004</v>
          </cell>
        </row>
        <row r="25">
          <cell r="I25">
            <v>3641778762</v>
          </cell>
        </row>
        <row r="26">
          <cell r="I26">
            <v>239386039.48999998</v>
          </cell>
        </row>
        <row r="27">
          <cell r="I27">
            <v>0</v>
          </cell>
        </row>
        <row r="28">
          <cell r="I28">
            <v>638328261.31999993</v>
          </cell>
        </row>
        <row r="33">
          <cell r="I33">
            <v>2934972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2934972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0D5C-C582-4D36-B260-FD8B31344613}">
  <sheetPr>
    <tabColor rgb="FFFFFF00"/>
  </sheetPr>
  <dimension ref="A1:AP894"/>
  <sheetViews>
    <sheetView tabSelected="1" topLeftCell="C1" zoomScale="70" zoomScaleNormal="70" workbookViewId="0">
      <selection activeCell="H23" sqref="H23:K35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16" customWidth="1"/>
    <col min="11" max="11" width="27.42578125" style="116" customWidth="1"/>
    <col min="12" max="42" width="11.42578125" style="2"/>
    <col min="43" max="16384" width="11.42578125" style="1"/>
  </cols>
  <sheetData>
    <row r="1" spans="1:42" x14ac:dyDescent="0.25">
      <c r="C1" s="2"/>
      <c r="D1" s="2"/>
      <c r="E1" s="2"/>
      <c r="F1" s="2"/>
      <c r="G1" s="2"/>
      <c r="H1" s="2"/>
      <c r="I1" s="2"/>
      <c r="J1" s="3"/>
      <c r="K1" s="4"/>
    </row>
    <row r="2" spans="1:42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x14ac:dyDescent="0.25">
      <c r="C5" s="2"/>
      <c r="D5" s="2"/>
      <c r="E5" s="2"/>
      <c r="F5" s="2"/>
      <c r="G5" s="2"/>
      <c r="H5" s="2"/>
      <c r="I5" s="2"/>
      <c r="J5" s="3"/>
      <c r="K5" s="4"/>
    </row>
    <row r="6" spans="1:42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42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42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</row>
    <row r="13" spans="1:42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1:42" s="40" customFormat="1" ht="18" customHeight="1" x14ac:dyDescent="0.35">
      <c r="C15" s="41"/>
      <c r="D15" s="42"/>
      <c r="E15" s="42" t="s">
        <v>19</v>
      </c>
      <c r="F15" s="42"/>
      <c r="G15" s="43">
        <f>+G16</f>
        <v>32053000000</v>
      </c>
      <c r="H15" s="43">
        <f>H16+H33</f>
        <v>161757225</v>
      </c>
      <c r="I15" s="43">
        <f>H15+[1]JUNIO!I15</f>
        <v>4684185259.8100004</v>
      </c>
      <c r="J15" s="43">
        <f>J$16+J$33</f>
        <v>0</v>
      </c>
      <c r="K15" s="43">
        <f>K16</f>
        <v>255781219.59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</row>
    <row r="16" spans="1:42" s="44" customFormat="1" ht="18" customHeight="1" x14ac:dyDescent="0.3">
      <c r="C16" s="45"/>
      <c r="D16" s="46">
        <v>1</v>
      </c>
      <c r="E16" s="47" t="s">
        <v>20</v>
      </c>
      <c r="F16" s="47"/>
      <c r="G16" s="48">
        <f>G23+G29+G33</f>
        <v>32053000000</v>
      </c>
      <c r="H16" s="48">
        <f>H17+H19+H29</f>
        <v>161757225</v>
      </c>
      <c r="I16" s="48">
        <f>H16+[1]JUNIO!I16</f>
        <v>4681250287.8100004</v>
      </c>
      <c r="J16" s="48">
        <f>J$17+J$19</f>
        <v>0</v>
      </c>
      <c r="K16" s="48">
        <f>K23+K29+K33</f>
        <v>255781219.59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</row>
    <row r="17" spans="1:42" s="49" customFormat="1" ht="18" customHeight="1" outlineLevel="2" x14ac:dyDescent="0.3">
      <c r="C17" s="10"/>
      <c r="D17" s="50" t="s">
        <v>21</v>
      </c>
      <c r="E17" s="51" t="s">
        <v>22</v>
      </c>
      <c r="F17" s="52"/>
      <c r="G17" s="53">
        <f>G15-G16</f>
        <v>0</v>
      </c>
      <c r="H17" s="53">
        <f>H18</f>
        <v>0</v>
      </c>
      <c r="I17" s="53">
        <f>H17+[1]JUNIO!I17</f>
        <v>0</v>
      </c>
      <c r="J17" s="53">
        <f t="shared" ref="J17:K17" si="0">J18</f>
        <v>0</v>
      </c>
      <c r="K17" s="53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s="12" customFormat="1" ht="18" customHeight="1" outlineLevel="2" x14ac:dyDescent="0.25">
      <c r="C18" s="13"/>
      <c r="D18" s="54" t="s">
        <v>23</v>
      </c>
      <c r="E18" s="55" t="s">
        <v>24</v>
      </c>
      <c r="F18" s="55"/>
      <c r="G18" s="56">
        <v>0</v>
      </c>
      <c r="H18" s="56">
        <v>0</v>
      </c>
      <c r="I18" s="56">
        <f>H18+[1]JUNIO!I18</f>
        <v>0</v>
      </c>
      <c r="J18" s="56"/>
      <c r="K18" s="56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s="49" customFormat="1" ht="18" customHeight="1" outlineLevel="2" x14ac:dyDescent="0.3">
      <c r="C19" s="10"/>
      <c r="D19" s="57" t="s">
        <v>25</v>
      </c>
      <c r="E19" s="48" t="s">
        <v>26</v>
      </c>
      <c r="F19" s="48"/>
      <c r="G19" s="48">
        <f>G23+G33</f>
        <v>32053000000</v>
      </c>
      <c r="H19" s="48">
        <f>H20+H23</f>
        <v>161757225</v>
      </c>
      <c r="I19" s="48">
        <f>H19+[1]JUNIO!I19</f>
        <v>4681250287.8100004</v>
      </c>
      <c r="J19" s="48">
        <f>J23+J29+J33</f>
        <v>0</v>
      </c>
      <c r="K19" s="48">
        <f>K23+K33</f>
        <v>255781219.59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s="49" customFormat="1" ht="18" customHeight="1" outlineLevel="2" x14ac:dyDescent="0.3">
      <c r="C20" s="10"/>
      <c r="D20" s="58" t="s">
        <v>27</v>
      </c>
      <c r="E20" s="59" t="s">
        <v>28</v>
      </c>
      <c r="F20" s="59"/>
      <c r="G20" s="60">
        <v>0</v>
      </c>
      <c r="H20" s="60">
        <f>H21+H22</f>
        <v>0</v>
      </c>
      <c r="I20" s="60">
        <f>H20+[1]JUNIO!I20</f>
        <v>0</v>
      </c>
      <c r="J20" s="60">
        <v>0</v>
      </c>
      <c r="K20" s="60"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s="49" customFormat="1" ht="18" customHeight="1" outlineLevel="2" x14ac:dyDescent="0.3">
      <c r="C21" s="10"/>
      <c r="D21" s="62" t="s">
        <v>29</v>
      </c>
      <c r="E21" s="63" t="s">
        <v>30</v>
      </c>
      <c r="F21" s="63"/>
      <c r="G21" s="64">
        <v>0</v>
      </c>
      <c r="H21" s="64">
        <v>0</v>
      </c>
      <c r="I21" s="64">
        <f>H21+[1]JUNIO!I21</f>
        <v>0</v>
      </c>
      <c r="J21" s="64">
        <v>0</v>
      </c>
      <c r="K21" s="64"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s="49" customFormat="1" ht="18" customHeight="1" outlineLevel="2" x14ac:dyDescent="0.3">
      <c r="C22" s="10"/>
      <c r="D22" s="62" t="s">
        <v>31</v>
      </c>
      <c r="E22" s="65" t="s">
        <v>32</v>
      </c>
      <c r="F22" s="65"/>
      <c r="G22" s="64">
        <v>0</v>
      </c>
      <c r="H22" s="64">
        <v>0</v>
      </c>
      <c r="I22" s="64">
        <f>H22+[1]JUNIO!I22</f>
        <v>0</v>
      </c>
      <c r="J22" s="64">
        <v>0</v>
      </c>
      <c r="K22" s="64"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s="12" customFormat="1" ht="18" customHeight="1" outlineLevel="3" x14ac:dyDescent="0.3">
      <c r="C23" s="13"/>
      <c r="D23" s="58" t="s">
        <v>33</v>
      </c>
      <c r="E23" s="61" t="s">
        <v>34</v>
      </c>
      <c r="F23" s="61"/>
      <c r="G23" s="66">
        <f>SUM(G25:G28)</f>
        <v>32053000000</v>
      </c>
      <c r="H23" s="66">
        <f>H24</f>
        <v>161757225</v>
      </c>
      <c r="I23" s="66">
        <f>H23+[1]JUNIO!I23</f>
        <v>4681250287.8100004</v>
      </c>
      <c r="J23" s="66">
        <f>SUM(J25:J28)</f>
        <v>0</v>
      </c>
      <c r="K23" s="66">
        <f>K25+K26+K27+K28</f>
        <v>255781219.59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s="12" customFormat="1" ht="36" customHeight="1" outlineLevel="3" x14ac:dyDescent="0.3">
      <c r="C24" s="13"/>
      <c r="D24" s="67" t="s">
        <v>35</v>
      </c>
      <c r="E24" s="68" t="s">
        <v>36</v>
      </c>
      <c r="F24" s="68"/>
      <c r="G24" s="69">
        <f>G25+G26++G27+G28</f>
        <v>32053000000</v>
      </c>
      <c r="H24" s="69">
        <f>H25+H26+H27+H28</f>
        <v>161757225</v>
      </c>
      <c r="I24" s="69">
        <f>H24+[1]JUNIO!I24</f>
        <v>4681250287.8100004</v>
      </c>
      <c r="J24" s="69">
        <f>J25+J26+J27+J28</f>
        <v>0</v>
      </c>
      <c r="K24" s="69">
        <f>K25+K26+K27+K28</f>
        <v>255781219.59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s="12" customFormat="1" ht="18" customHeight="1" outlineLevel="3" x14ac:dyDescent="0.25">
      <c r="A25" s="12">
        <v>245301</v>
      </c>
      <c r="B25" s="70" t="s">
        <v>37</v>
      </c>
      <c r="C25" s="13"/>
      <c r="D25" s="62" t="s">
        <v>38</v>
      </c>
      <c r="E25" s="55" t="s">
        <v>39</v>
      </c>
      <c r="F25" s="55"/>
      <c r="G25" s="64">
        <v>30000000000</v>
      </c>
      <c r="H25" s="64">
        <f>97712370+64044855</f>
        <v>161757225</v>
      </c>
      <c r="I25" s="64">
        <f>H25+[1]JUNIO!I25</f>
        <v>3803535987</v>
      </c>
      <c r="J25" s="64">
        <v>0</v>
      </c>
      <c r="K25" s="64">
        <v>234709149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s="12" customFormat="1" ht="23.25" customHeight="1" outlineLevel="3" x14ac:dyDescent="0.25">
      <c r="C26" s="13"/>
      <c r="D26" s="62" t="s">
        <v>40</v>
      </c>
      <c r="E26" s="55" t="s">
        <v>41</v>
      </c>
      <c r="F26" s="55"/>
      <c r="G26" s="64">
        <v>643000000</v>
      </c>
      <c r="H26" s="64">
        <v>0</v>
      </c>
      <c r="I26" s="64">
        <f>H26+[1]JUNIO!I26</f>
        <v>239386039.48999998</v>
      </c>
      <c r="J26" s="64">
        <v>0</v>
      </c>
      <c r="K26" s="64">
        <v>21072070.59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s="12" customFormat="1" ht="22.5" customHeight="1" outlineLevel="3" x14ac:dyDescent="0.25">
      <c r="A27" s="12">
        <v>439005</v>
      </c>
      <c r="B27" s="70" t="s">
        <v>42</v>
      </c>
      <c r="C27" s="13"/>
      <c r="D27" s="62" t="s">
        <v>43</v>
      </c>
      <c r="E27" s="55" t="s">
        <v>44</v>
      </c>
      <c r="F27" s="55"/>
      <c r="G27" s="64">
        <v>10000000</v>
      </c>
      <c r="H27" s="64">
        <v>0</v>
      </c>
      <c r="I27" s="64">
        <f>H27+[1]JUNIO!I27</f>
        <v>0</v>
      </c>
      <c r="J27" s="64">
        <f>18965760-18965760</f>
        <v>0</v>
      </c>
      <c r="K27" s="64"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s="12" customFormat="1" ht="18" customHeight="1" outlineLevel="3" x14ac:dyDescent="0.25">
      <c r="A28" s="12">
        <v>439014</v>
      </c>
      <c r="B28" s="70" t="s">
        <v>45</v>
      </c>
      <c r="C28" s="13"/>
      <c r="D28" s="62" t="s">
        <v>46</v>
      </c>
      <c r="E28" s="55" t="s">
        <v>47</v>
      </c>
      <c r="F28" s="55"/>
      <c r="G28" s="64">
        <v>1400000000</v>
      </c>
      <c r="H28" s="64">
        <v>0</v>
      </c>
      <c r="I28" s="64">
        <f>H28+[1]JUNIO!I28</f>
        <v>638328261.31999993</v>
      </c>
      <c r="J28" s="64">
        <v>0</v>
      </c>
      <c r="K28" s="64"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s="12" customFormat="1" ht="17.25" hidden="1" outlineLevel="3" x14ac:dyDescent="0.3">
      <c r="C29" s="71"/>
      <c r="D29" s="72"/>
      <c r="E29" s="73" t="s">
        <v>48</v>
      </c>
      <c r="F29" s="72"/>
      <c r="G29" s="74">
        <f>G30+G31+G32</f>
        <v>0</v>
      </c>
      <c r="H29" s="74">
        <f>H30+H31</f>
        <v>0</v>
      </c>
      <c r="I29" s="75">
        <f>H29+[1]MARZO!I29</f>
        <v>0</v>
      </c>
      <c r="J29" s="74">
        <v>0</v>
      </c>
      <c r="K29" s="76">
        <f t="shared" ref="K29" si="1">SUM(K30:K32)</f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s="12" customFormat="1" ht="18" hidden="1" customHeight="1" outlineLevel="3" x14ac:dyDescent="0.25">
      <c r="A30" s="12" t="s">
        <v>49</v>
      </c>
      <c r="B30" s="70" t="s">
        <v>50</v>
      </c>
      <c r="C30" s="71"/>
      <c r="D30" s="77"/>
      <c r="E30" s="78" t="s">
        <v>51</v>
      </c>
      <c r="F30" s="77"/>
      <c r="G30" s="75">
        <v>0</v>
      </c>
      <c r="H30" s="75">
        <v>0</v>
      </c>
      <c r="I30" s="75">
        <f>H30+[1]MARZO!I30</f>
        <v>0</v>
      </c>
      <c r="J30" s="75">
        <v>0</v>
      </c>
      <c r="K30" s="75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s="12" customFormat="1" ht="18" hidden="1" customHeight="1" outlineLevel="3" x14ac:dyDescent="0.25">
      <c r="A31" s="12">
        <v>480819</v>
      </c>
      <c r="B31" s="70" t="s">
        <v>52</v>
      </c>
      <c r="C31" s="71"/>
      <c r="D31" s="77"/>
      <c r="E31" s="78" t="s">
        <v>53</v>
      </c>
      <c r="F31" s="77"/>
      <c r="G31" s="75">
        <v>0</v>
      </c>
      <c r="H31" s="75"/>
      <c r="I31" s="75">
        <f>H31+[1]MARZO!I31</f>
        <v>0</v>
      </c>
      <c r="J31" s="75">
        <v>0</v>
      </c>
      <c r="K31" s="75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s="12" customFormat="1" ht="18" hidden="1" customHeight="1" outlineLevel="3" x14ac:dyDescent="0.25">
      <c r="A32" s="12">
        <v>480522</v>
      </c>
      <c r="B32" s="70" t="s">
        <v>54</v>
      </c>
      <c r="C32" s="71"/>
      <c r="D32" s="79"/>
      <c r="E32" s="80" t="s">
        <v>55</v>
      </c>
      <c r="F32" s="80"/>
      <c r="G32" s="64">
        <v>0</v>
      </c>
      <c r="H32" s="64">
        <v>0</v>
      </c>
      <c r="I32" s="64">
        <f>H32+'[2]JULIO 2020'!I32</f>
        <v>0</v>
      </c>
      <c r="J32" s="64">
        <v>0</v>
      </c>
      <c r="K32" s="64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s="44" customFormat="1" ht="18" customHeight="1" x14ac:dyDescent="0.3">
      <c r="A33" s="12"/>
      <c r="C33" s="81"/>
      <c r="D33" s="82">
        <v>2</v>
      </c>
      <c r="E33" s="47" t="s">
        <v>56</v>
      </c>
      <c r="F33" s="47"/>
      <c r="G33" s="48">
        <f>G34+G35+G36+G37+G38+G39+G40</f>
        <v>0</v>
      </c>
      <c r="H33" s="48">
        <f>H34+H35+H36+H37+H38+H39+H40</f>
        <v>0</v>
      </c>
      <c r="I33" s="48">
        <f>H33+[1]JUNIO!I33</f>
        <v>2934972</v>
      </c>
      <c r="J33" s="48">
        <f>J34+J35+J36+J37+J38+J39+J40</f>
        <v>0</v>
      </c>
      <c r="K33" s="48">
        <f>K34+K35+K36+K37+K38+K39+K40</f>
        <v>0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</row>
    <row r="34" spans="1:42" ht="18" customHeight="1" x14ac:dyDescent="0.25">
      <c r="A34" s="1">
        <v>480535</v>
      </c>
      <c r="B34" s="1" t="s">
        <v>57</v>
      </c>
      <c r="C34" s="83"/>
      <c r="D34" s="84" t="s">
        <v>58</v>
      </c>
      <c r="E34" s="80" t="s">
        <v>59</v>
      </c>
      <c r="F34" s="80"/>
      <c r="G34" s="64">
        <v>0</v>
      </c>
      <c r="H34" s="64">
        <v>0</v>
      </c>
      <c r="I34" s="64">
        <f>H34+[1]JUNIO!I34</f>
        <v>0</v>
      </c>
      <c r="J34" s="64">
        <v>0</v>
      </c>
      <c r="K34" s="64">
        <v>0</v>
      </c>
    </row>
    <row r="35" spans="1:42" ht="18" customHeight="1" x14ac:dyDescent="0.25">
      <c r="C35" s="83"/>
      <c r="D35" s="85" t="s">
        <v>60</v>
      </c>
      <c r="E35" s="80" t="s">
        <v>61</v>
      </c>
      <c r="F35" s="80"/>
      <c r="G35" s="64">
        <v>0</v>
      </c>
      <c r="H35" s="64">
        <v>0</v>
      </c>
      <c r="I35" s="64">
        <f>H35+[1]JUNIO!I35</f>
        <v>0</v>
      </c>
      <c r="J35" s="64">
        <v>0</v>
      </c>
      <c r="K35" s="64">
        <v>0</v>
      </c>
    </row>
    <row r="36" spans="1:42" s="12" customFormat="1" ht="18" customHeight="1" x14ac:dyDescent="0.25">
      <c r="C36" s="71"/>
      <c r="D36" s="85" t="s">
        <v>62</v>
      </c>
      <c r="E36" s="86" t="s">
        <v>63</v>
      </c>
      <c r="F36" s="79"/>
      <c r="G36" s="64">
        <v>0</v>
      </c>
      <c r="H36" s="64">
        <v>0</v>
      </c>
      <c r="I36" s="64">
        <f>H36+[1]JUNIO!I36</f>
        <v>2934972</v>
      </c>
      <c r="J36" s="64">
        <v>0</v>
      </c>
      <c r="K36" s="64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s="12" customFormat="1" ht="18" customHeight="1" x14ac:dyDescent="0.25">
      <c r="C37" s="71"/>
      <c r="D37" s="85" t="s">
        <v>64</v>
      </c>
      <c r="E37" s="86" t="s">
        <v>65</v>
      </c>
      <c r="F37" s="79"/>
      <c r="G37" s="64">
        <v>0</v>
      </c>
      <c r="H37" s="64">
        <v>0</v>
      </c>
      <c r="I37" s="64">
        <f>H37+[1]JUNIO!I37</f>
        <v>0</v>
      </c>
      <c r="J37" s="64">
        <v>0</v>
      </c>
      <c r="K37" s="64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s="12" customFormat="1" ht="18" customHeight="1" x14ac:dyDescent="0.25">
      <c r="C38" s="71"/>
      <c r="D38" s="85" t="s">
        <v>66</v>
      </c>
      <c r="E38" s="80" t="s">
        <v>67</v>
      </c>
      <c r="F38" s="80"/>
      <c r="G38" s="64">
        <v>0</v>
      </c>
      <c r="H38" s="64">
        <v>0</v>
      </c>
      <c r="I38" s="64">
        <f>H38+[1]JUNIO!I38</f>
        <v>0</v>
      </c>
      <c r="J38" s="64">
        <v>0</v>
      </c>
      <c r="K38" s="64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12" customFormat="1" ht="18" customHeight="1" thickBot="1" x14ac:dyDescent="0.3">
      <c r="C39" s="71"/>
      <c r="D39" s="85" t="s">
        <v>68</v>
      </c>
      <c r="E39" s="80" t="s">
        <v>69</v>
      </c>
      <c r="F39" s="80"/>
      <c r="G39" s="64">
        <v>0</v>
      </c>
      <c r="H39" s="64">
        <v>0</v>
      </c>
      <c r="I39" s="64">
        <f>H39+[1]JUNIO!I39</f>
        <v>0</v>
      </c>
      <c r="J39" s="64">
        <v>0</v>
      </c>
      <c r="K39" s="64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8" hidden="1" customHeight="1" thickBot="1" x14ac:dyDescent="0.3">
      <c r="C40" s="83"/>
      <c r="D40" s="79">
        <v>3260</v>
      </c>
      <c r="E40" s="86" t="s">
        <v>52</v>
      </c>
      <c r="F40" s="79"/>
      <c r="G40" s="64">
        <v>0</v>
      </c>
      <c r="H40" s="64">
        <v>0</v>
      </c>
      <c r="I40" s="64">
        <v>0</v>
      </c>
      <c r="J40" s="64">
        <v>0</v>
      </c>
      <c r="K40" s="64">
        <v>0</v>
      </c>
    </row>
    <row r="41" spans="1:42" s="40" customFormat="1" ht="18" customHeight="1" thickBot="1" x14ac:dyDescent="0.4">
      <c r="C41" s="87"/>
      <c r="D41" s="88" t="s">
        <v>70</v>
      </c>
      <c r="E41" s="89"/>
      <c r="F41" s="90"/>
      <c r="G41" s="91">
        <f>G15</f>
        <v>32053000000</v>
      </c>
      <c r="H41" s="91">
        <f t="shared" ref="H41:K41" si="2">H15</f>
        <v>161757225</v>
      </c>
      <c r="I41" s="91">
        <f t="shared" si="2"/>
        <v>4684185259.8100004</v>
      </c>
      <c r="J41" s="91">
        <f t="shared" si="2"/>
        <v>0</v>
      </c>
      <c r="K41" s="91">
        <f t="shared" si="2"/>
        <v>255781219.59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</row>
    <row r="42" spans="1:42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42" s="92" customFormat="1" ht="36.75" customHeight="1" thickBot="1" x14ac:dyDescent="0.25">
      <c r="C43" s="93"/>
      <c r="D43" s="93"/>
      <c r="E43" s="94" t="s">
        <v>71</v>
      </c>
      <c r="F43" s="94"/>
      <c r="G43" s="94"/>
      <c r="H43" s="94"/>
      <c r="I43" s="94"/>
      <c r="J43" s="94"/>
      <c r="K43" s="94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s="95" customFormat="1" ht="35.25" customHeight="1" thickBot="1" x14ac:dyDescent="0.25">
      <c r="C44" s="96"/>
      <c r="D44" s="96"/>
      <c r="E44" s="97" t="s">
        <v>72</v>
      </c>
      <c r="F44" s="98"/>
      <c r="G44" s="98"/>
      <c r="H44" s="98"/>
      <c r="I44" s="98"/>
      <c r="J44" s="99"/>
      <c r="K44" s="100" t="s">
        <v>73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</row>
    <row r="45" spans="1:42" s="12" customFormat="1" ht="18" customHeight="1" x14ac:dyDescent="0.3">
      <c r="C45" s="13"/>
      <c r="D45" s="13"/>
      <c r="E45" s="101" t="s">
        <v>74</v>
      </c>
      <c r="F45" s="102"/>
      <c r="G45" s="102"/>
      <c r="H45" s="102"/>
      <c r="I45" s="103"/>
      <c r="J45" s="104">
        <f>I16+I29+I33</f>
        <v>4684185259.8100004</v>
      </c>
      <c r="K45" s="104">
        <f>SUM(K46:K47)</f>
        <v>255781219.59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s="12" customFormat="1" ht="18" customHeight="1" x14ac:dyDescent="0.3">
      <c r="C46" s="13"/>
      <c r="D46" s="13"/>
      <c r="E46" s="105" t="s">
        <v>75</v>
      </c>
      <c r="F46" s="106"/>
      <c r="G46" s="106"/>
      <c r="H46" s="106"/>
      <c r="I46" s="107"/>
      <c r="J46" s="108">
        <f>+I16</f>
        <v>4681250287.8100004</v>
      </c>
      <c r="K46" s="108">
        <f>K16+K33</f>
        <v>255781219.59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s="12" customFormat="1" ht="18" customHeight="1" x14ac:dyDescent="0.3">
      <c r="C47" s="13"/>
      <c r="D47" s="13"/>
      <c r="E47" s="105" t="s">
        <v>76</v>
      </c>
      <c r="F47" s="106"/>
      <c r="G47" s="106"/>
      <c r="H47" s="106"/>
      <c r="I47" s="107"/>
      <c r="J47" s="109">
        <f>I33</f>
        <v>2934972</v>
      </c>
      <c r="K47" s="109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s="12" customFormat="1" ht="18" customHeight="1" thickBot="1" x14ac:dyDescent="0.35">
      <c r="C48" s="13"/>
      <c r="D48" s="13"/>
      <c r="E48" s="110" t="s">
        <v>77</v>
      </c>
      <c r="F48" s="111"/>
      <c r="G48" s="111"/>
      <c r="H48" s="111"/>
      <c r="I48" s="112"/>
      <c r="J48" s="113">
        <f>SUM(J46:J47)</f>
        <v>4684185259.8100004</v>
      </c>
      <c r="K48" s="113">
        <f>K45</f>
        <v>255781219.59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4"/>
      <c r="E52" s="114"/>
      <c r="F52" s="114"/>
      <c r="G52" s="114"/>
      <c r="H52" s="114"/>
      <c r="I52" s="114"/>
      <c r="J52" s="114"/>
      <c r="K52" s="114"/>
    </row>
    <row r="53" spans="3:11" x14ac:dyDescent="0.25">
      <c r="C53" s="2"/>
      <c r="D53" s="2"/>
      <c r="E53" s="2"/>
      <c r="F53" s="2"/>
      <c r="G53" s="2"/>
      <c r="H53" s="115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15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15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15"/>
      <c r="H57" s="115"/>
      <c r="I57" s="2"/>
      <c r="J57" s="3"/>
      <c r="K57" s="3"/>
    </row>
    <row r="58" spans="3:11" x14ac:dyDescent="0.25">
      <c r="C58" s="2"/>
      <c r="D58" s="2"/>
      <c r="E58" s="2"/>
      <c r="F58" s="2"/>
      <c r="G58" s="115"/>
      <c r="H58" s="115"/>
      <c r="I58" s="2"/>
      <c r="J58" s="3"/>
      <c r="K58" s="3"/>
    </row>
    <row r="59" spans="3:11" x14ac:dyDescent="0.25">
      <c r="C59" s="2"/>
      <c r="D59" s="2"/>
      <c r="E59" s="2"/>
      <c r="F59" s="2"/>
      <c r="G59" s="115"/>
      <c r="H59" s="115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15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2022-08-16T20:07:42Z</dcterms:created>
  <dcterms:modified xsi:type="dcterms:W3CDTF">2022-08-16T20:11:07Z</dcterms:modified>
</cp:coreProperties>
</file>