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MAYO D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 s="1"/>
  <c r="K33" i="1"/>
  <c r="K58" i="1" s="1"/>
  <c r="J33" i="1"/>
  <c r="H33" i="1"/>
  <c r="J58" i="1" s="1"/>
  <c r="G33" i="1"/>
  <c r="I32" i="1"/>
  <c r="I31" i="1"/>
  <c r="H30" i="1"/>
  <c r="I30" i="1" s="1"/>
  <c r="K29" i="1"/>
  <c r="J29" i="1"/>
  <c r="H29" i="1"/>
  <c r="G29" i="1"/>
  <c r="I24" i="1"/>
  <c r="K23" i="1"/>
  <c r="J23" i="1"/>
  <c r="J20" i="1" s="1"/>
  <c r="J19" i="1" s="1"/>
  <c r="J16" i="1" s="1"/>
  <c r="J15" i="1" s="1"/>
  <c r="H23" i="1"/>
  <c r="H20" i="1" s="1"/>
  <c r="H19" i="1" s="1"/>
  <c r="I22" i="1"/>
  <c r="K21" i="1"/>
  <c r="I21" i="1"/>
  <c r="G20" i="1"/>
  <c r="G19" i="1" s="1"/>
  <c r="K17" i="1"/>
  <c r="J17" i="1"/>
  <c r="I17" i="1"/>
  <c r="H17" i="1"/>
  <c r="H16" i="1" l="1"/>
  <c r="H15" i="1" s="1"/>
  <c r="I29" i="1"/>
  <c r="H52" i="1"/>
  <c r="I20" i="1"/>
  <c r="I19" i="1" s="1"/>
  <c r="I16" i="1" s="1"/>
  <c r="J57" i="1" s="1"/>
  <c r="J60" i="1" s="1"/>
  <c r="I23" i="1"/>
  <c r="G16" i="1"/>
  <c r="G15" i="1" s="1"/>
  <c r="G52" i="1" s="1"/>
  <c r="K20" i="1"/>
  <c r="K19" i="1" s="1"/>
  <c r="K16" i="1" s="1"/>
  <c r="J52" i="1"/>
  <c r="J59" i="1"/>
  <c r="I15" i="1" l="1"/>
  <c r="K57" i="1"/>
  <c r="K56" i="1" s="1"/>
  <c r="K60" i="1" s="1"/>
  <c r="K15" i="1"/>
  <c r="K52" i="1" s="1"/>
  <c r="G17" i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<sst xmlns="http://schemas.openxmlformats.org/spreadsheetml/2006/main" count="74" uniqueCount="70">
  <si>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</si>
  <si>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</si>
  <si>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</si>
  <si>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</si>
  <si>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</si>
  <si>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</si>
  <si>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</si>
  <si>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</si>
  <si>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</si>
  <si>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</si>
  <si>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</si>
  <si>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</si>
  <si>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</si>
  <si>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</si>
  <si>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</si>
  <si>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Mayo de 2018</t>
  </si>
  <si>
    <t>Ingresos Recaudados acumulados 2018</t>
  </si>
  <si>
    <t>Ingresos por Recaudar Vigencia Anterior</t>
  </si>
  <si>
    <t>Ingresos por recaudar Mayo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</si>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</sst>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5" fillId="0" borderId="0" xfId="0" quotePrefix="1" applyFont="1" applyAlignment="1">
      <alignment horizontal="left"/>
    </xf>
    <xf numFmtId="0" fontId="6" fillId="0" borderId="0" xfId="0" quotePrefix="1" applyFont="1"/>
    <xf numFmtId="3" fontId="4" fillId="0" borderId="0" xfId="0" applyNumberFormat="1" applyFont="1"/>
    <xf numFmtId="3" fontId="4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4" xfId="0" applyFont="1" applyBorder="1" applyAlignment="1">
      <alignment horizontal="centerContinuous" vertical="center" wrapText="1"/>
    </xf>
    <xf numFmtId="3" fontId="8" fillId="0" borderId="5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Continuous" vertical="center" wrapText="1"/>
    </xf>
    <xf numFmtId="3" fontId="8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3" fontId="10" fillId="2" borderId="12" xfId="0" applyNumberFormat="1" applyFont="1" applyFill="1" applyBorder="1"/>
    <xf numFmtId="3" fontId="10" fillId="2" borderId="13" xfId="0" applyNumberFormat="1" applyFont="1" applyFill="1" applyBorder="1"/>
    <xf numFmtId="0" fontId="11" fillId="0" borderId="0" xfId="0" applyFont="1"/>
    <xf numFmtId="0" fontId="11" fillId="0" borderId="1" xfId="0" applyFont="1" applyBorder="1"/>
    <xf numFmtId="0" fontId="11" fillId="2" borderId="14" xfId="0" applyFont="1" applyFill="1" applyBorder="1"/>
    <xf numFmtId="0" fontId="11" fillId="2" borderId="0" xfId="0" applyFont="1" applyFill="1" applyBorder="1"/>
    <xf numFmtId="3" fontId="11" fillId="2" borderId="15" xfId="0" applyNumberFormat="1" applyFont="1" applyFill="1" applyBorder="1"/>
    <xf numFmtId="3" fontId="11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4" fillId="0" borderId="1" xfId="0" applyFont="1" applyBorder="1"/>
    <xf numFmtId="0" fontId="4" fillId="0" borderId="17" xfId="0" applyFont="1" applyBorder="1"/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4" fillId="0" borderId="15" xfId="0" applyNumberFormat="1" applyFont="1" applyBorder="1"/>
    <xf numFmtId="3" fontId="4" fillId="0" borderId="19" xfId="0" applyNumberFormat="1" applyFont="1" applyBorder="1"/>
    <xf numFmtId="3" fontId="11" fillId="2" borderId="19" xfId="0" applyNumberFormat="1" applyFont="1" applyFill="1" applyBorder="1"/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49" fontId="0" fillId="0" borderId="20" xfId="0" applyNumberFormat="1" applyBorder="1" applyAlignment="1">
      <alignment wrapText="1"/>
    </xf>
    <xf numFmtId="3" fontId="3" fillId="0" borderId="15" xfId="0" applyNumberFormat="1" applyFont="1" applyFill="1" applyBorder="1"/>
    <xf numFmtId="4" fontId="3" fillId="0" borderId="15" xfId="0" applyNumberFormat="1" applyFont="1" applyFill="1" applyBorder="1"/>
    <xf numFmtId="3" fontId="3" fillId="0" borderId="19" xfId="0" applyNumberFormat="1" applyFont="1" applyFill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/>
    <xf numFmtId="0" fontId="4" fillId="0" borderId="15" xfId="0" applyFont="1" applyBorder="1"/>
    <xf numFmtId="0" fontId="11" fillId="2" borderId="17" xfId="0" applyFont="1" applyFill="1" applyBorder="1"/>
    <xf numFmtId="0" fontId="11" fillId="2" borderId="15" xfId="0" applyFont="1" applyFill="1" applyBorder="1"/>
    <xf numFmtId="49" fontId="3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4" fillId="0" borderId="15" xfId="1" applyFont="1" applyBorder="1"/>
    <xf numFmtId="0" fontId="0" fillId="0" borderId="18" xfId="0" applyBorder="1"/>
    <xf numFmtId="0" fontId="10" fillId="0" borderId="1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10" fillId="2" borderId="12" xfId="0" quotePrefix="1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3" fontId="5" fillId="0" borderId="0" xfId="0" applyNumberFormat="1" applyFont="1" applyAlignment="1">
      <alignment horizontal="centerContinuous" vertical="center" wrapText="1"/>
    </xf>
    <xf numFmtId="3" fontId="5" fillId="0" borderId="0" xfId="0" quotePrefix="1" applyNumberFormat="1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3" fontId="5" fillId="0" borderId="29" xfId="0" applyNumberFormat="1" applyFont="1" applyBorder="1" applyAlignment="1">
      <alignment horizontal="centerContinuous" vertical="center" wrapText="1"/>
    </xf>
    <xf numFmtId="3" fontId="5" fillId="0" borderId="13" xfId="0" quotePrefix="1" applyNumberFormat="1" applyFont="1" applyBorder="1" applyAlignment="1">
      <alignment horizontal="centerContinuous" vertical="center" wrapText="1"/>
    </xf>
    <xf numFmtId="0" fontId="4" fillId="0" borderId="30" xfId="0" applyFont="1" applyBorder="1"/>
    <xf numFmtId="0" fontId="4" fillId="0" borderId="31" xfId="0" applyFont="1" applyBorder="1"/>
    <xf numFmtId="3" fontId="5" fillId="0" borderId="32" xfId="0" applyNumberFormat="1" applyFont="1" applyBorder="1"/>
    <xf numFmtId="0" fontId="4" fillId="0" borderId="33" xfId="0" applyFont="1" applyBorder="1"/>
    <xf numFmtId="0" fontId="4" fillId="0" borderId="0" xfId="0" applyFont="1" applyBorder="1"/>
    <xf numFmtId="0" fontId="4" fillId="0" borderId="34" xfId="0" applyFont="1" applyBorder="1"/>
    <xf numFmtId="3" fontId="4" fillId="0" borderId="35" xfId="0" applyNumberFormat="1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4" fillId="0" borderId="38" xfId="0" applyFont="1" applyBorder="1"/>
    <xf numFmtId="0" fontId="4" fillId="0" borderId="6" xfId="0" applyFont="1" applyBorder="1"/>
    <xf numFmtId="3" fontId="5" fillId="0" borderId="9" xfId="0" applyNumberFormat="1" applyFont="1" applyBorder="1"/>
    <xf numFmtId="164" fontId="0" fillId="0" borderId="0" xfId="1" applyFont="1"/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>
        <row r="24">
          <cell r="I24">
            <v>0</v>
          </cell>
        </row>
      </sheetData>
      <sheetData sheetId="1"/>
      <sheetData sheetId="2">
        <row r="21">
          <cell r="I21">
            <v>1112422101.97</v>
          </cell>
        </row>
        <row r="22">
          <cell r="I22">
            <v>119027714.23999999</v>
          </cell>
        </row>
        <row r="23">
          <cell r="I23">
            <v>107908184.66</v>
          </cell>
        </row>
        <row r="30">
          <cell r="I30">
            <v>69000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" workbookViewId="0">
      <selection activeCell="J57" sqref="J57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43154010.75</v>
      </c>
      <c r="I15" s="38">
        <f>+I16</f>
        <v>1382581011.6200001</v>
      </c>
      <c r="J15" s="38">
        <f>J$16+J$33+J$47</f>
        <v>0</v>
      </c>
      <c r="K15" s="39">
        <f>K16+K33+K47</f>
        <v>155834837.80000001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H19+H29+H33</f>
        <v>43154010.75</v>
      </c>
      <c r="I16" s="44">
        <f>I19+I29+I33</f>
        <v>1382581011.6200001</v>
      </c>
      <c r="J16" s="44">
        <f>J$17+J$19</f>
        <v>0</v>
      </c>
      <c r="K16" s="45">
        <f>K17+K19</f>
        <v>155834837.80000001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9" t="s">
        <v>22</v>
      </c>
      <c r="F18" s="119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43109450.75</v>
      </c>
      <c r="I19" s="44">
        <f>I20</f>
        <v>1382467451.6200001</v>
      </c>
      <c r="J19" s="44">
        <f t="shared" ref="J19:K19" si="1">J20+J29+J33</f>
        <v>0</v>
      </c>
      <c r="K19" s="59">
        <f t="shared" si="1"/>
        <v>155834837.80000001</v>
      </c>
    </row>
    <row r="20" spans="1:11" s="8" customFormat="1" outlineLevel="3" x14ac:dyDescent="0.2">
      <c r="C20" s="54"/>
      <c r="D20" s="55">
        <v>3121</v>
      </c>
      <c r="E20" s="124" t="s">
        <v>24</v>
      </c>
      <c r="F20" s="125"/>
      <c r="G20" s="60">
        <f>SUM(G21:G28)</f>
        <v>7731000000</v>
      </c>
      <c r="H20" s="60">
        <f t="shared" ref="H20:K20" si="2">SUM(H21:H28)</f>
        <v>43109450.75</v>
      </c>
      <c r="I20" s="60">
        <f t="shared" si="2"/>
        <v>1382467451.6200001</v>
      </c>
      <c r="J20" s="60">
        <f t="shared" si="2"/>
        <v>0</v>
      </c>
      <c r="K20" s="61">
        <f t="shared" si="2"/>
        <v>155834837.80000001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9" t="s">
        <v>26</v>
      </c>
      <c r="F21" s="119"/>
      <c r="G21" s="64">
        <v>5613000000</v>
      </c>
      <c r="H21" s="65">
        <v>0</v>
      </c>
      <c r="I21" s="65">
        <f>+'[1]ABRIL DE 2018'!I21</f>
        <v>1112422101.97</v>
      </c>
      <c r="J21" s="64">
        <v>0</v>
      </c>
      <c r="K21" s="66">
        <f>137500000</f>
        <v>137500000</v>
      </c>
    </row>
    <row r="22" spans="1:11" s="8" customFormat="1" outlineLevel="3" x14ac:dyDescent="0.2">
      <c r="C22" s="54"/>
      <c r="D22" s="55"/>
      <c r="E22" s="119" t="s">
        <v>27</v>
      </c>
      <c r="F22" s="119"/>
      <c r="G22" s="64">
        <v>149000000</v>
      </c>
      <c r="H22" s="64">
        <v>0</v>
      </c>
      <c r="I22" s="65">
        <f>+'[1]ABRIL DE 2018'!I22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9" t="s">
        <v>29</v>
      </c>
      <c r="F23" s="119"/>
      <c r="G23" s="64">
        <v>109000000</v>
      </c>
      <c r="H23" s="65">
        <f>17499820+8749910.4+12673000.35+4186720</f>
        <v>43109450.75</v>
      </c>
      <c r="I23" s="65">
        <f>+'[1]ABRIL DE 2018'!I23+H23</f>
        <v>151017635.41</v>
      </c>
      <c r="J23" s="57">
        <f>18965760-18965760</f>
        <v>0</v>
      </c>
      <c r="K23" s="58">
        <f>8749910.4+669904+165113+8749910.4</f>
        <v>18334837.800000001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9" t="s">
        <v>31</v>
      </c>
      <c r="F24" s="119"/>
      <c r="G24" s="64">
        <v>1860000000</v>
      </c>
      <c r="H24" s="64"/>
      <c r="I24" s="64">
        <f>+'[1]ENERO DE 2018'!I24+'MAYO DE 2018'!H24</f>
        <v>0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8"/>
      <c r="G25" s="67"/>
      <c r="H25" s="64"/>
      <c r="I25" s="64"/>
      <c r="J25" s="57"/>
      <c r="K25" s="58"/>
    </row>
    <row r="26" spans="1:11" s="8" customFormat="1" ht="12" outlineLevel="3" x14ac:dyDescent="0.2">
      <c r="C26" s="54"/>
      <c r="D26" s="55">
        <v>3124</v>
      </c>
      <c r="E26" s="119" t="s">
        <v>33</v>
      </c>
      <c r="F26" s="119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44560</v>
      </c>
      <c r="I29" s="44">
        <f t="shared" si="3"/>
        <v>113560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f>44000+560</f>
        <v>44560</v>
      </c>
      <c r="I30" s="64">
        <f>+'[1]ABRIL DE 2018'!I30+H30</f>
        <v>113560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2018'!I31+'MAYO DE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2018'!I32+'MAYO DE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2018'!I34+'MAYO DE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2018'!I35+'MAYO DE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2018'!I36+'MAYO DE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2018'!I37+'MAYO DE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2018'!I38+'MAYO DE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2018'!I39+'MAYO DE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64">
        <f>+'[1]ENERO DE 2018'!I40+'MAYO DE 2018'!H40</f>
        <v>0</v>
      </c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64">
        <f>+'[1]ENERO DE 2018'!I41+'MAYO DE 2018'!H41</f>
        <v>0</v>
      </c>
      <c r="J41" s="79"/>
      <c r="K41" s="66"/>
    </row>
    <row r="42" spans="1:11" s="8" customFormat="1" x14ac:dyDescent="0.2">
      <c r="C42" s="54"/>
      <c r="D42" s="55">
        <v>3251</v>
      </c>
      <c r="E42" s="68" t="s">
        <v>52</v>
      </c>
      <c r="F42" s="55"/>
      <c r="G42" s="55"/>
      <c r="H42" s="57"/>
      <c r="I42" s="64">
        <f>+'[1]ENERO DE 2018'!I42+'MAYO DE 2018'!H42</f>
        <v>0</v>
      </c>
      <c r="J42" s="57"/>
      <c r="K42" s="58"/>
    </row>
    <row r="43" spans="1:11" s="8" customFormat="1" x14ac:dyDescent="0.2">
      <c r="C43" s="54"/>
      <c r="D43" s="55">
        <v>3252</v>
      </c>
      <c r="E43" s="68" t="s">
        <v>53</v>
      </c>
      <c r="F43" s="55"/>
      <c r="G43" s="82"/>
      <c r="H43" s="57"/>
      <c r="I43" s="64">
        <f>+'[1]ENERO DE 2018'!I43+'MAYO DE 2018'!H43</f>
        <v>0</v>
      </c>
      <c r="J43" s="57"/>
      <c r="K43" s="58"/>
    </row>
    <row r="44" spans="1:11" s="8" customFormat="1" x14ac:dyDescent="0.2">
      <c r="C44" s="54"/>
      <c r="D44" s="55">
        <v>3254</v>
      </c>
      <c r="E44" s="69" t="s">
        <v>54</v>
      </c>
      <c r="F44" s="69"/>
      <c r="G44" s="69"/>
      <c r="H44" s="57"/>
      <c r="I44" s="64">
        <f>+'[1]ENERO DE 2018'!I44+'MAYO DE 2018'!H44</f>
        <v>0</v>
      </c>
      <c r="J44" s="57"/>
      <c r="K44" s="58"/>
    </row>
    <row r="45" spans="1:11" s="8" customFormat="1" x14ac:dyDescent="0.2">
      <c r="C45" s="54"/>
      <c r="D45" s="55">
        <v>3255</v>
      </c>
      <c r="E45" s="69" t="s">
        <v>55</v>
      </c>
      <c r="F45" s="69"/>
      <c r="G45" s="69"/>
      <c r="H45" s="57"/>
      <c r="I45" s="64">
        <f>+'[1]ENERO DE 2018'!I45+'MAYO DE 2018'!H45</f>
        <v>0</v>
      </c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64">
        <f>+'[1]ENERO DE 2018'!I46+'MAYO DE 2018'!H46</f>
        <v>0</v>
      </c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43154010.75</v>
      </c>
      <c r="I52" s="95">
        <f t="shared" si="6"/>
        <v>1382581011.6200001</v>
      </c>
      <c r="J52" s="95">
        <f t="shared" si="6"/>
        <v>0</v>
      </c>
      <c r="K52" s="96">
        <f t="shared" si="6"/>
        <v>155834837.80000001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20" t="s">
        <v>69</v>
      </c>
      <c r="F55" s="121"/>
      <c r="G55" s="121"/>
      <c r="H55" s="121"/>
      <c r="I55" s="122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155834837.80000001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1382581011.6200001</v>
      </c>
      <c r="K57" s="110">
        <f>K16+K24</f>
        <v>155834837.80000001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1382581011.6200001</v>
      </c>
      <c r="K60" s="115">
        <f>SUM(K59+K56)</f>
        <v>155834837.80000001</v>
      </c>
    </row>
    <row r="64" spans="3:11" x14ac:dyDescent="0.2">
      <c r="D64" s="123"/>
      <c r="E64" s="123"/>
      <c r="F64" s="123"/>
      <c r="G64" s="123"/>
      <c r="H64" s="123"/>
      <c r="I64" s="123"/>
      <c r="J64" s="123"/>
      <c r="K64" s="123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DE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2019-02-15T19:00:46Z</dcterms:created>
  <dcterms:modified xsi:type="dcterms:W3CDTF">2019-02-15T19:22:50Z</dcterms:modified>
</cp:coreProperties>
</file>