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2020\INFORME DE INGRESOS\"/>
    </mc:Choice>
  </mc:AlternateContent>
  <bookViews>
    <workbookView xWindow="0" yWindow="0" windowWidth="28800" windowHeight="11235"/>
  </bookViews>
  <sheets>
    <sheet name="MAYO 2020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1" l="1"/>
  <c r="K44" i="1" s="1"/>
  <c r="J30" i="1"/>
  <c r="I30" i="1"/>
  <c r="H30" i="1"/>
  <c r="J44" i="1" s="1"/>
  <c r="G30" i="1"/>
  <c r="K26" i="1"/>
  <c r="G26" i="1"/>
  <c r="I25" i="1"/>
  <c r="I24" i="1"/>
  <c r="J23" i="1"/>
  <c r="I23" i="1"/>
  <c r="I22" i="1"/>
  <c r="G22" i="1"/>
  <c r="G20" i="1" s="1"/>
  <c r="K21" i="1"/>
  <c r="I21" i="1"/>
  <c r="K20" i="1"/>
  <c r="J20" i="1"/>
  <c r="J19" i="1" s="1"/>
  <c r="J16" i="1" s="1"/>
  <c r="J15" i="1" s="1"/>
  <c r="J38" i="1" s="1"/>
  <c r="H20" i="1"/>
  <c r="I20" i="1" s="1"/>
  <c r="K19" i="1"/>
  <c r="H19" i="1"/>
  <c r="I19" i="1" s="1"/>
  <c r="I18" i="1"/>
  <c r="K17" i="1"/>
  <c r="J17" i="1"/>
  <c r="I17" i="1"/>
  <c r="H17" i="1"/>
  <c r="K16" i="1"/>
  <c r="K43" i="1" s="1"/>
  <c r="K42" i="1" s="1"/>
  <c r="K45" i="1" s="1"/>
  <c r="H16" i="1"/>
  <c r="I16" i="1" s="1"/>
  <c r="J43" i="1" s="1"/>
  <c r="J45" i="1" s="1"/>
  <c r="K15" i="1"/>
  <c r="K38" i="1" s="1"/>
  <c r="H15" i="1"/>
  <c r="H38" i="1" s="1"/>
  <c r="G16" i="1" l="1"/>
  <c r="G19" i="1"/>
  <c r="I15" i="1"/>
  <c r="I38" i="1" s="1"/>
  <c r="J42" i="1" l="1"/>
  <c r="G15" i="1"/>
  <c r="G38" i="1" l="1"/>
  <c r="G17" i="1"/>
</calcChain>
</file>

<file path=xl/sharedStrings.xml><?xml version="1.0" encoding="utf-8"?>
<sst xmlns="http://schemas.openxmlformats.org/spreadsheetml/2006/main" count="60" uniqueCount="58">
  <si>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</si>
  <si>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</si>
  <si>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</si>
  <si>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</si>
  <si>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</si>
  <si>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</si>
  <si>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</si>
  <si>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</si>
  <si>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2020</t>
  </si>
  <si>
    <t>En pesos $</t>
  </si>
  <si>
    <t>CTA CBLE INGRESO</t>
  </si>
  <si>
    <t>DESCRIPCION CTA CBLE INGRESO</t>
  </si>
  <si>
    <t>NIV</t>
  </si>
  <si>
    <t>CONCEPTO</t>
  </si>
  <si>
    <t>Aforo vigente 2020</t>
  </si>
  <si>
    <t>Ingresos Recaudados Mayo de 2020</t>
  </si>
  <si>
    <t>Ingresos Recaudados acumulados 2020</t>
  </si>
  <si>
    <t>Ingresos por Recaudar Vigencia Anterior</t>
  </si>
  <si>
    <t>Ingresos por recaudar Junio de 2020</t>
  </si>
  <si>
    <t xml:space="preserve">   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</si>
  <si>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</si>
  <si>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</si>
  <si>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</si>
  <si>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</si>
  <si>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</si>
  <si>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</si>
  <si>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</si>
  <si>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</si>
  <si>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</si>
  <si>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</si>
  <si>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</si>
  <si>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</si>
  <si>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</si>
  <si>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</si>
  <si>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</si>
  <si>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</si>
  <si>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</si>
  <si>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</si>
  <si>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</si>
  <si>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</si>
  <si>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</si>
  <si>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</si>
  <si>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</si>
  <si>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</si>
  <si>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</si>
  <si>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</si>
  <si>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</si>
  <si>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</si>
  <si>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</si>
  <si>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</si>
  <si>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TOTAL  INGRESOS  VIGENCIA</t>
  </si>
  <si>
    <t>RESUMEN PRESUPUESTO  DE INGRESOS</t>
  </si>
  <si>
    <t>Ingresos recaudados Mayo 2020</t>
  </si>
  <si>
    <t>Ingresos por recaudar 2020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</si>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</sst>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0" xfId="0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3" fontId="12" fillId="3" borderId="12" xfId="0" applyNumberFormat="1" applyFont="1" applyFill="1" applyBorder="1"/>
    <xf numFmtId="3" fontId="12" fillId="3" borderId="13" xfId="0" applyNumberFormat="1" applyFont="1" applyFill="1" applyBorder="1"/>
    <xf numFmtId="0" fontId="13" fillId="0" borderId="0" xfId="0" applyFont="1"/>
    <xf numFmtId="0" fontId="13" fillId="2" borderId="1" xfId="0" applyFont="1" applyFill="1" applyBorder="1"/>
    <xf numFmtId="0" fontId="13" fillId="4" borderId="14" xfId="0" applyFont="1" applyFill="1" applyBorder="1"/>
    <xf numFmtId="0" fontId="13" fillId="4" borderId="0" xfId="0" applyFont="1" applyFill="1"/>
    <xf numFmtId="3" fontId="13" fillId="4" borderId="15" xfId="0" applyNumberFormat="1" applyFont="1" applyFill="1" applyBorder="1"/>
    <xf numFmtId="3" fontId="13" fillId="4" borderId="16" xfId="0" applyNumberFormat="1" applyFont="1" applyFill="1" applyBorder="1"/>
    <xf numFmtId="0" fontId="13" fillId="2" borderId="0" xfId="0" applyFont="1" applyFill="1"/>
    <xf numFmtId="0" fontId="4" fillId="0" borderId="0" xfId="0" applyFont="1"/>
    <xf numFmtId="0" fontId="4" fillId="2" borderId="1" xfId="0" applyFont="1" applyFill="1" applyBorder="1"/>
    <xf numFmtId="0" fontId="4" fillId="2" borderId="17" xfId="0" applyFont="1" applyFill="1" applyBorder="1"/>
    <xf numFmtId="0" fontId="4" fillId="2" borderId="18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3" fontId="4" fillId="2" borderId="17" xfId="0" applyNumberFormat="1" applyFont="1" applyFill="1" applyBorder="1" applyAlignment="1">
      <alignment wrapText="1"/>
    </xf>
    <xf numFmtId="3" fontId="4" fillId="2" borderId="15" xfId="0" applyNumberFormat="1" applyFont="1" applyFill="1" applyBorder="1"/>
    <xf numFmtId="3" fontId="4" fillId="2" borderId="19" xfId="0" applyNumberFormat="1" applyFont="1" applyFill="1" applyBorder="1"/>
    <xf numFmtId="0" fontId="5" fillId="2" borderId="1" xfId="0" applyFont="1" applyFill="1" applyBorder="1"/>
    <xf numFmtId="0" fontId="2" fillId="2" borderId="17" xfId="0" applyFont="1" applyFill="1" applyBorder="1"/>
    <xf numFmtId="1" fontId="2" fillId="2" borderId="15" xfId="0" applyNumberFormat="1" applyFon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/>
    <xf numFmtId="3" fontId="2" fillId="2" borderId="19" xfId="0" applyNumberFormat="1" applyFont="1" applyFill="1" applyBorder="1"/>
    <xf numFmtId="3" fontId="13" fillId="4" borderId="19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0" fontId="3" fillId="2" borderId="17" xfId="0" applyFont="1" applyFill="1" applyBorder="1"/>
    <xf numFmtId="49" fontId="2" fillId="0" borderId="20" xfId="0" applyNumberFormat="1" applyFont="1" applyBorder="1" applyAlignment="1">
      <alignment wrapText="1"/>
    </xf>
    <xf numFmtId="3" fontId="2" fillId="0" borderId="15" xfId="0" applyNumberFormat="1" applyFont="1" applyBorder="1"/>
    <xf numFmtId="4" fontId="5" fillId="2" borderId="0" xfId="0" applyNumberFormat="1" applyFont="1" applyFill="1"/>
    <xf numFmtId="0" fontId="13" fillId="4" borderId="17" xfId="0" applyFont="1" applyFill="1" applyBorder="1"/>
    <xf numFmtId="0" fontId="13" fillId="4" borderId="15" xfId="0" applyFont="1" applyFill="1" applyBorder="1"/>
    <xf numFmtId="0" fontId="2" fillId="2" borderId="18" xfId="0" applyFont="1" applyFill="1" applyBorder="1"/>
    <xf numFmtId="0" fontId="2" fillId="2" borderId="15" xfId="0" applyFont="1" applyFill="1" applyBorder="1"/>
    <xf numFmtId="0" fontId="2" fillId="2" borderId="1" xfId="0" applyFont="1" applyFill="1" applyBorder="1"/>
    <xf numFmtId="0" fontId="11" fillId="2" borderId="1" xfId="0" applyFont="1" applyFill="1" applyBorder="1"/>
    <xf numFmtId="3" fontId="11" fillId="3" borderId="22" xfId="0" applyNumberFormat="1" applyFont="1" applyFill="1" applyBorder="1"/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4" fillId="3" borderId="13" xfId="0" quotePrefix="1" applyNumberFormat="1" applyFont="1" applyFill="1" applyBorder="1" applyAlignment="1">
      <alignment horizontal="centerContinuous" vertical="center" wrapText="1"/>
    </xf>
    <xf numFmtId="0" fontId="5" fillId="0" borderId="0" xfId="0" applyFont="1" applyAlignment="1">
      <alignment vertical="center" wrapText="1"/>
    </xf>
    <xf numFmtId="3" fontId="13" fillId="0" borderId="26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3" fontId="4" fillId="4" borderId="9" xfId="0" applyNumberFormat="1" applyFont="1" applyFill="1" applyBorder="1"/>
    <xf numFmtId="164" fontId="2" fillId="2" borderId="0" xfId="1" applyFont="1" applyFill="1"/>
    <xf numFmtId="3" fontId="2" fillId="0" borderId="0" xfId="0" applyNumberFormat="1" applyFont="1"/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justify" wrapText="1"/>
    </xf>
    <xf numFmtId="0" fontId="2" fillId="2" borderId="18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1" fillId="3" borderId="21" xfId="0" quotePrefix="1" applyFont="1" applyFill="1" applyBorder="1" applyAlignment="1">
      <alignment horizontal="center"/>
    </xf>
    <xf numFmtId="0" fontId="11" fillId="3" borderId="11" xfId="0" quotePrefix="1" applyFont="1" applyFill="1" applyBorder="1" applyAlignment="1">
      <alignment horizontal="center"/>
    </xf>
    <xf numFmtId="0" fontId="11" fillId="3" borderId="12" xfId="0" quotePrefix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2" fillId="2" borderId="15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5B62262E-6E78-4FD6-A987-9807C4409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57450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garciav\Downloads\INGRESOS%202020%20FOND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Documents\INGRESOS%20FONDANE\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</sheetNames>
    <sheetDataSet>
      <sheetData sheetId="0"/>
      <sheetData sheetId="1"/>
      <sheetData sheetId="2"/>
      <sheetData sheetId="3">
        <row r="15">
          <cell r="I15">
            <v>3026716824.27</v>
          </cell>
        </row>
        <row r="16">
          <cell r="I16">
            <v>3026716824.27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3026716824.27</v>
          </cell>
        </row>
        <row r="20">
          <cell r="I20">
            <v>3026716824.27</v>
          </cell>
        </row>
        <row r="21">
          <cell r="I21">
            <v>2957551178</v>
          </cell>
        </row>
        <row r="22">
          <cell r="I22">
            <v>38430016</v>
          </cell>
        </row>
        <row r="23">
          <cell r="I23">
            <v>592208</v>
          </cell>
        </row>
        <row r="24">
          <cell r="I24">
            <v>30143422.27</v>
          </cell>
        </row>
        <row r="25">
          <cell r="I25">
            <v>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1">
          <cell r="G21">
            <v>20010425392</v>
          </cell>
        </row>
        <row r="22">
          <cell r="G22">
            <v>190000000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V891"/>
  <sheetViews>
    <sheetView tabSelected="1" topLeftCell="D1" zoomScaleNormal="100" workbookViewId="0">
      <selection activeCell="N14" sqref="N14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0.7109375" style="1" customWidth="1"/>
    <col min="5" max="5" width="15.7109375" style="1" customWidth="1"/>
    <col min="6" max="9" width="22" style="1" customWidth="1"/>
    <col min="10" max="10" width="23.7109375" style="92" customWidth="1"/>
    <col min="11" max="11" width="27.42578125" style="92" customWidth="1"/>
    <col min="12" max="12" width="2.7109375" style="2" customWidth="1"/>
    <col min="13" max="13" width="12.28515625" style="2" bestFit="1" customWidth="1"/>
    <col min="14" max="14" width="19.140625" style="2" bestFit="1" customWidth="1"/>
    <col min="15" max="74" width="11.42578125" style="2"/>
    <col min="75" max="16384" width="11.42578125" style="1"/>
  </cols>
  <sheetData>
    <row r="1" spans="1:74" x14ac:dyDescent="0.25">
      <c r="C1" s="2"/>
      <c r="D1" s="2"/>
      <c r="E1" s="2"/>
      <c r="F1" s="2"/>
      <c r="G1" s="2"/>
      <c r="H1" s="2"/>
      <c r="I1" s="2"/>
      <c r="J1" s="3"/>
      <c r="K1" s="4"/>
    </row>
    <row r="2" spans="1:74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C5" s="2"/>
      <c r="D5" s="2"/>
      <c r="E5" s="2"/>
      <c r="F5" s="2"/>
      <c r="G5" s="2"/>
      <c r="H5" s="2"/>
      <c r="I5" s="2"/>
      <c r="J5" s="3"/>
      <c r="K5" s="4"/>
    </row>
    <row r="6" spans="1:74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74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20" customFormat="1" ht="52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74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</row>
    <row r="14" spans="1:74" s="20" customFormat="1" ht="15" thickBot="1" x14ac:dyDescent="0.25">
      <c r="C14" s="37"/>
      <c r="D14" s="21"/>
      <c r="E14" s="21"/>
      <c r="F14" s="38"/>
      <c r="G14" s="38"/>
      <c r="H14" s="38"/>
      <c r="I14" s="38"/>
      <c r="J14" s="39"/>
      <c r="K14" s="4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</row>
    <row r="15" spans="1:74" s="41" customFormat="1" ht="18" customHeight="1" thickBot="1" x14ac:dyDescent="0.4">
      <c r="C15" s="42"/>
      <c r="D15" s="43">
        <v>3000</v>
      </c>
      <c r="E15" s="44" t="s">
        <v>20</v>
      </c>
      <c r="F15" s="45"/>
      <c r="G15" s="46">
        <f>+G16</f>
        <v>41869000000</v>
      </c>
      <c r="H15" s="46">
        <f>+H16</f>
        <v>66075832</v>
      </c>
      <c r="I15" s="46">
        <f>+H15+'[1]ABRIL 2020'!I15</f>
        <v>3092792656.27</v>
      </c>
      <c r="J15" s="46">
        <f>J$16+J$30</f>
        <v>0</v>
      </c>
      <c r="K15" s="47">
        <f>K16</f>
        <v>851205134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</row>
    <row r="16" spans="1:74" s="48" customFormat="1" ht="18" customHeight="1" x14ac:dyDescent="0.3">
      <c r="C16" s="49"/>
      <c r="D16" s="50">
        <v>3100</v>
      </c>
      <c r="E16" s="51" t="s">
        <v>21</v>
      </c>
      <c r="F16" s="51"/>
      <c r="G16" s="52">
        <f>G20+G26+G30</f>
        <v>41869000000</v>
      </c>
      <c r="H16" s="52">
        <f>H20+H26+H30</f>
        <v>66075832</v>
      </c>
      <c r="I16" s="52">
        <f>+H16+'[1]ABRIL 2020'!I16</f>
        <v>3092792656.27</v>
      </c>
      <c r="J16" s="52">
        <f>J$17+J$19</f>
        <v>0</v>
      </c>
      <c r="K16" s="53">
        <f>K20+K26+K30</f>
        <v>851205134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</row>
    <row r="17" spans="1:74" s="55" customFormat="1" ht="18" customHeight="1" outlineLevel="2" x14ac:dyDescent="0.3">
      <c r="C17" s="56"/>
      <c r="D17" s="57">
        <v>3110</v>
      </c>
      <c r="E17" s="58" t="s">
        <v>22</v>
      </c>
      <c r="F17" s="59"/>
      <c r="G17" s="60">
        <f>G15-G16</f>
        <v>0</v>
      </c>
      <c r="H17" s="61">
        <f t="shared" ref="H17:K17" si="0">H18</f>
        <v>0</v>
      </c>
      <c r="I17" s="61">
        <f>+H17+'[1]ABRIL 2020'!I17</f>
        <v>0</v>
      </c>
      <c r="J17" s="61">
        <f t="shared" si="0"/>
        <v>0</v>
      </c>
      <c r="K17" s="62">
        <f t="shared" si="0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s="12" customFormat="1" ht="18" customHeight="1" outlineLevel="2" x14ac:dyDescent="0.25">
      <c r="C18" s="63"/>
      <c r="D18" s="64">
        <v>3112</v>
      </c>
      <c r="E18" s="112" t="s">
        <v>23</v>
      </c>
      <c r="F18" s="112"/>
      <c r="G18" s="65">
        <v>0</v>
      </c>
      <c r="H18" s="66">
        <v>0</v>
      </c>
      <c r="I18" s="66">
        <f>+H18+'[1]ABRIL 2020'!I18</f>
        <v>0</v>
      </c>
      <c r="J18" s="66"/>
      <c r="K18" s="67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55" customFormat="1" ht="18" customHeight="1" outlineLevel="2" x14ac:dyDescent="0.3">
      <c r="C19" s="56"/>
      <c r="D19" s="52">
        <v>3120</v>
      </c>
      <c r="E19" s="52" t="s">
        <v>24</v>
      </c>
      <c r="F19" s="52"/>
      <c r="G19" s="52">
        <f>G20+G26+G30</f>
        <v>41869000000</v>
      </c>
      <c r="H19" s="52">
        <f>H20+H26+H30</f>
        <v>66075832</v>
      </c>
      <c r="I19" s="52">
        <f>+H19+'[1]ABRIL 2020'!I19</f>
        <v>3092792656.27</v>
      </c>
      <c r="J19" s="52">
        <f>J20+J26+J30</f>
        <v>0</v>
      </c>
      <c r="K19" s="68">
        <f>K20+K26+K30</f>
        <v>851205134</v>
      </c>
      <c r="L19" s="10"/>
      <c r="M19" s="69"/>
      <c r="N19" s="7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</row>
    <row r="20" spans="1:74" s="12" customFormat="1" ht="18" customHeight="1" outlineLevel="3" x14ac:dyDescent="0.3">
      <c r="C20" s="63"/>
      <c r="D20" s="71">
        <v>3121</v>
      </c>
      <c r="E20" s="113" t="s">
        <v>25</v>
      </c>
      <c r="F20" s="114"/>
      <c r="G20" s="61">
        <f>SUM(G21:G24)</f>
        <v>41869000000</v>
      </c>
      <c r="H20" s="61">
        <f>+H21+H22+H23+H24</f>
        <v>66075832</v>
      </c>
      <c r="I20" s="61">
        <f>+H20+'[1]ABRIL 2020'!I20</f>
        <v>3092792656.27</v>
      </c>
      <c r="J20" s="61">
        <f>SUM(J21:J25)</f>
        <v>0</v>
      </c>
      <c r="K20" s="62">
        <f>K21+K22+K23+K24</f>
        <v>851205134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</row>
    <row r="21" spans="1:74" s="12" customFormat="1" ht="18" customHeight="1" outlineLevel="3" x14ac:dyDescent="0.25">
      <c r="A21" s="12">
        <v>245301</v>
      </c>
      <c r="B21" s="72" t="s">
        <v>26</v>
      </c>
      <c r="C21" s="63"/>
      <c r="D21" s="64"/>
      <c r="E21" s="112" t="s">
        <v>27</v>
      </c>
      <c r="F21" s="112"/>
      <c r="G21" s="66">
        <v>41489000000</v>
      </c>
      <c r="H21" s="66">
        <v>65867400</v>
      </c>
      <c r="I21" s="66">
        <f>+H21+'[1]ABRIL 2020'!I21</f>
        <v>3023418578</v>
      </c>
      <c r="J21" s="66">
        <v>0</v>
      </c>
      <c r="K21" s="67">
        <f>69904198+390849483</f>
        <v>460753681</v>
      </c>
      <c r="L21" s="13"/>
      <c r="M21" s="16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</row>
    <row r="22" spans="1:74" s="12" customFormat="1" ht="18" customHeight="1" outlineLevel="3" x14ac:dyDescent="0.25">
      <c r="C22" s="63"/>
      <c r="D22" s="64"/>
      <c r="E22" s="112" t="s">
        <v>28</v>
      </c>
      <c r="F22" s="112"/>
      <c r="G22" s="66">
        <f>+[2]JUNIO!G22</f>
        <v>190000000</v>
      </c>
      <c r="H22" s="73">
        <v>0</v>
      </c>
      <c r="I22" s="66">
        <f>+H22+'[1]ABRIL 2020'!I22</f>
        <v>38430016</v>
      </c>
      <c r="J22" s="66">
        <v>0</v>
      </c>
      <c r="K22" s="66">
        <v>0</v>
      </c>
      <c r="L22" s="13"/>
      <c r="M22" s="1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</row>
    <row r="23" spans="1:74" s="12" customFormat="1" ht="18" customHeight="1" outlineLevel="3" x14ac:dyDescent="0.25">
      <c r="A23" s="12">
        <v>439005</v>
      </c>
      <c r="B23" s="72" t="s">
        <v>29</v>
      </c>
      <c r="C23" s="63"/>
      <c r="D23" s="64"/>
      <c r="E23" s="112" t="s">
        <v>30</v>
      </c>
      <c r="F23" s="112"/>
      <c r="G23" s="66">
        <v>10000000</v>
      </c>
      <c r="H23" s="66">
        <v>208432</v>
      </c>
      <c r="I23" s="66">
        <f>+H23+'[1]ABRIL 2020'!I23</f>
        <v>800640</v>
      </c>
      <c r="J23" s="66">
        <f>18965760-18965760</f>
        <v>0</v>
      </c>
      <c r="K23" s="66"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</row>
    <row r="24" spans="1:74" s="12" customFormat="1" ht="18" customHeight="1" outlineLevel="3" x14ac:dyDescent="0.25">
      <c r="A24" s="12">
        <v>439014</v>
      </c>
      <c r="B24" s="72" t="s">
        <v>31</v>
      </c>
      <c r="C24" s="63"/>
      <c r="D24" s="64"/>
      <c r="E24" s="112" t="s">
        <v>32</v>
      </c>
      <c r="F24" s="112"/>
      <c r="G24" s="66">
        <v>180000000</v>
      </c>
      <c r="H24" s="66"/>
      <c r="I24" s="66">
        <f>+H24+'[1]ABRIL 2020'!I24</f>
        <v>30143422.27</v>
      </c>
      <c r="J24" s="66">
        <v>0</v>
      </c>
      <c r="K24" s="67">
        <v>390451453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s="12" customFormat="1" ht="18" customHeight="1" outlineLevel="3" x14ac:dyDescent="0.25">
      <c r="C25" s="63"/>
      <c r="D25" s="64">
        <v>3123</v>
      </c>
      <c r="E25" s="100" t="s">
        <v>33</v>
      </c>
      <c r="F25" s="101"/>
      <c r="G25" s="66">
        <v>0</v>
      </c>
      <c r="H25" s="66">
        <v>0</v>
      </c>
      <c r="I25" s="66">
        <f>+H25+'[1]ABRIL 2020'!I25</f>
        <v>0</v>
      </c>
      <c r="J25" s="66">
        <v>0</v>
      </c>
      <c r="K25" s="66">
        <v>0</v>
      </c>
      <c r="L25" s="13"/>
      <c r="M25" s="7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s="12" customFormat="1" ht="18" customHeight="1" outlineLevel="3" x14ac:dyDescent="0.3">
      <c r="C26" s="63"/>
      <c r="D26" s="75">
        <v>3128</v>
      </c>
      <c r="E26" s="76" t="s">
        <v>34</v>
      </c>
      <c r="F26" s="75"/>
      <c r="G26" s="52">
        <f>G27+G28+G29</f>
        <v>0</v>
      </c>
      <c r="H26" s="52">
        <v>0</v>
      </c>
      <c r="I26" s="52">
        <v>0</v>
      </c>
      <c r="J26" s="52">
        <v>0</v>
      </c>
      <c r="K26" s="68">
        <f t="shared" ref="K26" si="1">SUM(K27:K29)</f>
        <v>0</v>
      </c>
      <c r="L26" s="13"/>
      <c r="M26" s="74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s="12" customFormat="1" ht="18" customHeight="1" outlineLevel="3" x14ac:dyDescent="0.25">
      <c r="A27" s="12" t="s">
        <v>35</v>
      </c>
      <c r="B27" s="72" t="s">
        <v>36</v>
      </c>
      <c r="C27" s="63"/>
      <c r="D27" s="64"/>
      <c r="E27" s="77" t="s">
        <v>37</v>
      </c>
      <c r="F27" s="64"/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1:74" s="12" customFormat="1" ht="18" customHeight="1" outlineLevel="3" x14ac:dyDescent="0.25">
      <c r="A28" s="12">
        <v>480819</v>
      </c>
      <c r="B28" s="72" t="s">
        <v>38</v>
      </c>
      <c r="C28" s="63"/>
      <c r="D28" s="64"/>
      <c r="E28" s="77" t="s">
        <v>39</v>
      </c>
      <c r="F28" s="64"/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s="12" customFormat="1" ht="18" customHeight="1" outlineLevel="3" x14ac:dyDescent="0.25">
      <c r="A29" s="12">
        <v>480522</v>
      </c>
      <c r="B29" s="72" t="s">
        <v>40</v>
      </c>
      <c r="C29" s="63"/>
      <c r="D29" s="64"/>
      <c r="E29" s="78" t="s">
        <v>41</v>
      </c>
      <c r="F29" s="78"/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s="48" customFormat="1" ht="18" customHeight="1" x14ac:dyDescent="0.3">
      <c r="A30" s="12"/>
      <c r="C30" s="49"/>
      <c r="D30" s="75">
        <v>3200</v>
      </c>
      <c r="E30" s="76" t="s">
        <v>42</v>
      </c>
      <c r="F30" s="76"/>
      <c r="G30" s="52">
        <f>G31+G32+G33+G34+G35+G36+G37</f>
        <v>0</v>
      </c>
      <c r="H30" s="52">
        <f t="shared" ref="H30:K30" si="2">H31+H32+H33+H34+H35+H36+H37</f>
        <v>0</v>
      </c>
      <c r="I30" s="52">
        <f t="shared" si="2"/>
        <v>0</v>
      </c>
      <c r="J30" s="52">
        <f t="shared" si="2"/>
        <v>0</v>
      </c>
      <c r="K30" s="52">
        <f t="shared" si="2"/>
        <v>0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</row>
    <row r="31" spans="1:74" ht="18" customHeight="1" x14ac:dyDescent="0.25">
      <c r="A31" s="1">
        <v>480535</v>
      </c>
      <c r="B31" s="1" t="s">
        <v>43</v>
      </c>
      <c r="C31" s="79"/>
      <c r="D31" s="64">
        <v>3230</v>
      </c>
      <c r="E31" s="78" t="s">
        <v>44</v>
      </c>
      <c r="F31" s="78"/>
      <c r="G31" s="66">
        <v>0</v>
      </c>
      <c r="H31" s="66">
        <v>0</v>
      </c>
      <c r="I31" s="66">
        <v>0</v>
      </c>
      <c r="J31" s="66">
        <v>0</v>
      </c>
      <c r="K31" s="66">
        <v>0</v>
      </c>
    </row>
    <row r="32" spans="1:74" ht="18" customHeight="1" x14ac:dyDescent="0.25">
      <c r="C32" s="79"/>
      <c r="D32" s="64">
        <v>3250</v>
      </c>
      <c r="E32" s="78" t="s">
        <v>45</v>
      </c>
      <c r="F32" s="78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3:74" s="12" customFormat="1" ht="18" customHeight="1" x14ac:dyDescent="0.25">
      <c r="C33" s="63"/>
      <c r="D33" s="64">
        <v>3251</v>
      </c>
      <c r="E33" s="77" t="s">
        <v>46</v>
      </c>
      <c r="F33" s="64"/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</row>
    <row r="34" spans="3:74" s="12" customFormat="1" ht="18" customHeight="1" x14ac:dyDescent="0.25">
      <c r="C34" s="63"/>
      <c r="D34" s="64">
        <v>3252</v>
      </c>
      <c r="E34" s="77" t="s">
        <v>47</v>
      </c>
      <c r="F34" s="64"/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</row>
    <row r="35" spans="3:74" s="12" customFormat="1" ht="18" customHeight="1" x14ac:dyDescent="0.25">
      <c r="C35" s="63"/>
      <c r="D35" s="64">
        <v>3254</v>
      </c>
      <c r="E35" s="78" t="s">
        <v>48</v>
      </c>
      <c r="F35" s="78"/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</row>
    <row r="36" spans="3:74" s="12" customFormat="1" ht="18" customHeight="1" x14ac:dyDescent="0.25">
      <c r="C36" s="63"/>
      <c r="D36" s="64">
        <v>3255</v>
      </c>
      <c r="E36" s="78" t="s">
        <v>49</v>
      </c>
      <c r="F36" s="78"/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3:74" ht="18" customHeight="1" thickBot="1" x14ac:dyDescent="0.3">
      <c r="C37" s="79"/>
      <c r="D37" s="64">
        <v>3260</v>
      </c>
      <c r="E37" s="77" t="s">
        <v>38</v>
      </c>
      <c r="F37" s="64"/>
      <c r="G37" s="66">
        <v>0</v>
      </c>
      <c r="H37" s="66">
        <v>0</v>
      </c>
      <c r="I37" s="66">
        <v>0</v>
      </c>
      <c r="J37" s="66">
        <v>0</v>
      </c>
      <c r="K37" s="66">
        <v>0</v>
      </c>
    </row>
    <row r="38" spans="3:74" s="41" customFormat="1" ht="18" customHeight="1" thickBot="1" x14ac:dyDescent="0.4">
      <c r="C38" s="80"/>
      <c r="D38" s="102" t="s">
        <v>50</v>
      </c>
      <c r="E38" s="103"/>
      <c r="F38" s="104"/>
      <c r="G38" s="81">
        <f>G15</f>
        <v>41869000000</v>
      </c>
      <c r="H38" s="81">
        <f t="shared" ref="H38:K38" si="3">H15</f>
        <v>66075832</v>
      </c>
      <c r="I38" s="81">
        <f t="shared" si="3"/>
        <v>3092792656.27</v>
      </c>
      <c r="J38" s="81">
        <f t="shared" si="3"/>
        <v>0</v>
      </c>
      <c r="K38" s="81">
        <f t="shared" si="3"/>
        <v>851205134</v>
      </c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</row>
    <row r="39" spans="3:74" x14ac:dyDescent="0.25">
      <c r="C39" s="2"/>
      <c r="D39" s="2"/>
      <c r="E39" s="2"/>
      <c r="F39" s="2"/>
      <c r="G39" s="2"/>
      <c r="H39" s="2"/>
      <c r="I39" s="2"/>
      <c r="J39" s="3"/>
      <c r="K39" s="3"/>
    </row>
    <row r="40" spans="3:74" s="83" customFormat="1" ht="36.75" customHeight="1" thickBot="1" x14ac:dyDescent="0.25">
      <c r="C40" s="82"/>
      <c r="D40" s="82"/>
      <c r="E40" s="105" t="s">
        <v>51</v>
      </c>
      <c r="F40" s="105"/>
      <c r="G40" s="105"/>
      <c r="H40" s="105"/>
      <c r="I40" s="105"/>
      <c r="J40" s="105"/>
      <c r="K40" s="105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</row>
    <row r="41" spans="3:74" s="86" customFormat="1" ht="35.25" customHeight="1" thickBot="1" x14ac:dyDescent="0.25">
      <c r="C41" s="84"/>
      <c r="D41" s="84"/>
      <c r="E41" s="106" t="s">
        <v>52</v>
      </c>
      <c r="F41" s="107"/>
      <c r="G41" s="107"/>
      <c r="H41" s="107"/>
      <c r="I41" s="107"/>
      <c r="J41" s="108"/>
      <c r="K41" s="85" t="s">
        <v>53</v>
      </c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</row>
    <row r="42" spans="3:74" s="12" customFormat="1" ht="18" customHeight="1" x14ac:dyDescent="0.3">
      <c r="C42" s="13"/>
      <c r="D42" s="13"/>
      <c r="E42" s="109" t="s">
        <v>54</v>
      </c>
      <c r="F42" s="110"/>
      <c r="G42" s="110"/>
      <c r="H42" s="110"/>
      <c r="I42" s="111"/>
      <c r="J42" s="87">
        <f>G16+G26+G30</f>
        <v>41869000000</v>
      </c>
      <c r="K42" s="87">
        <f>SUM(K43:K44)</f>
        <v>1241656587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</row>
    <row r="43" spans="3:74" s="12" customFormat="1" ht="18" customHeight="1" x14ac:dyDescent="0.3">
      <c r="C43" s="13"/>
      <c r="D43" s="13"/>
      <c r="E43" s="93" t="s">
        <v>55</v>
      </c>
      <c r="F43" s="94"/>
      <c r="G43" s="94"/>
      <c r="H43" s="94"/>
      <c r="I43" s="95"/>
      <c r="J43" s="88">
        <f>+I16</f>
        <v>3092792656.27</v>
      </c>
      <c r="K43" s="88">
        <f>K16+K24</f>
        <v>1241656587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</row>
    <row r="44" spans="3:74" s="12" customFormat="1" ht="18" customHeight="1" x14ac:dyDescent="0.3">
      <c r="C44" s="13"/>
      <c r="D44" s="13"/>
      <c r="E44" s="93" t="s">
        <v>56</v>
      </c>
      <c r="F44" s="94"/>
      <c r="G44" s="94"/>
      <c r="H44" s="94"/>
      <c r="I44" s="95"/>
      <c r="J44" s="89">
        <f>H30</f>
        <v>0</v>
      </c>
      <c r="K44" s="89">
        <f>K30</f>
        <v>0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</row>
    <row r="45" spans="3:74" s="12" customFormat="1" ht="18" customHeight="1" thickBot="1" x14ac:dyDescent="0.35">
      <c r="C45" s="13"/>
      <c r="D45" s="13"/>
      <c r="E45" s="96" t="s">
        <v>57</v>
      </c>
      <c r="F45" s="97"/>
      <c r="G45" s="97"/>
      <c r="H45" s="97"/>
      <c r="I45" s="98"/>
      <c r="J45" s="90">
        <f>SUM(J43:J44)</f>
        <v>3092792656.27</v>
      </c>
      <c r="K45" s="90">
        <f>K42</f>
        <v>1241656587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</row>
    <row r="46" spans="3:74" x14ac:dyDescent="0.25">
      <c r="C46" s="2"/>
      <c r="D46" s="2"/>
      <c r="E46" s="2"/>
      <c r="F46" s="2"/>
      <c r="G46" s="2"/>
      <c r="H46" s="2"/>
      <c r="I46" s="2"/>
      <c r="J46" s="3"/>
      <c r="K46" s="3"/>
    </row>
    <row r="47" spans="3:74" x14ac:dyDescent="0.25">
      <c r="C47" s="2"/>
      <c r="D47" s="2"/>
      <c r="E47" s="2"/>
      <c r="F47" s="2"/>
      <c r="G47" s="2"/>
      <c r="H47" s="2"/>
      <c r="I47" s="2"/>
      <c r="J47" s="3"/>
      <c r="K47" s="3"/>
    </row>
    <row r="48" spans="3:74" x14ac:dyDescent="0.25">
      <c r="C48" s="2"/>
      <c r="D48" s="2"/>
      <c r="E48" s="2"/>
      <c r="F48" s="2"/>
      <c r="G48" s="2"/>
      <c r="H48" s="2"/>
      <c r="I48" s="2"/>
      <c r="J48" s="3"/>
      <c r="K48" s="3"/>
    </row>
    <row r="49" spans="3:11" x14ac:dyDescent="0.25">
      <c r="C49" s="2"/>
      <c r="D49" s="99"/>
      <c r="E49" s="99"/>
      <c r="F49" s="99"/>
      <c r="G49" s="99"/>
      <c r="H49" s="99"/>
      <c r="I49" s="99"/>
      <c r="J49" s="99"/>
      <c r="K49" s="99"/>
    </row>
    <row r="50" spans="3:11" x14ac:dyDescent="0.25">
      <c r="C50" s="2"/>
      <c r="D50" s="2"/>
      <c r="E50" s="2"/>
      <c r="F50" s="2"/>
      <c r="G50" s="2"/>
      <c r="H50" s="91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91"/>
      <c r="I51" s="2"/>
      <c r="J51" s="3"/>
      <c r="K51" s="3"/>
    </row>
    <row r="52" spans="3:11" x14ac:dyDescent="0.25">
      <c r="C52" s="2"/>
      <c r="D52" s="2"/>
      <c r="E52" s="2"/>
      <c r="F52" s="2"/>
      <c r="G52" s="2"/>
      <c r="H52" s="91"/>
      <c r="I52" s="2"/>
      <c r="J52" s="3"/>
      <c r="K52" s="3"/>
    </row>
    <row r="53" spans="3:11" x14ac:dyDescent="0.25">
      <c r="C53" s="2"/>
      <c r="D53" s="2"/>
      <c r="E53" s="2"/>
      <c r="F53" s="2"/>
      <c r="G53" s="2"/>
      <c r="H53" s="2"/>
      <c r="I53" s="2"/>
      <c r="J53" s="3"/>
      <c r="K53" s="3"/>
    </row>
    <row r="54" spans="3:11" x14ac:dyDescent="0.25">
      <c r="C54" s="2"/>
      <c r="D54" s="2"/>
      <c r="E54" s="2"/>
      <c r="F54" s="2"/>
      <c r="G54" s="91"/>
      <c r="H54" s="91"/>
      <c r="I54" s="2"/>
      <c r="J54" s="3"/>
      <c r="K54" s="3"/>
    </row>
    <row r="55" spans="3:11" x14ac:dyDescent="0.25">
      <c r="C55" s="2"/>
      <c r="D55" s="2"/>
      <c r="E55" s="2"/>
      <c r="F55" s="2"/>
      <c r="G55" s="91"/>
      <c r="H55" s="91"/>
      <c r="I55" s="2"/>
      <c r="J55" s="3"/>
      <c r="K55" s="3"/>
    </row>
    <row r="56" spans="3:11" x14ac:dyDescent="0.25">
      <c r="C56" s="2"/>
      <c r="D56" s="2"/>
      <c r="E56" s="2"/>
      <c r="F56" s="2"/>
      <c r="G56" s="91"/>
      <c r="H56" s="91"/>
      <c r="I56" s="2"/>
      <c r="J56" s="3"/>
      <c r="K56" s="3"/>
    </row>
    <row r="57" spans="3:11" x14ac:dyDescent="0.25">
      <c r="C57" s="2"/>
      <c r="D57" s="2"/>
      <c r="E57" s="2"/>
      <c r="F57" s="2"/>
      <c r="G57" s="2"/>
      <c r="H57" s="91"/>
      <c r="I57" s="2"/>
      <c r="J57" s="3"/>
      <c r="K57" s="3"/>
    </row>
    <row r="58" spans="3:11" x14ac:dyDescent="0.25">
      <c r="C58" s="2"/>
      <c r="D58" s="2"/>
      <c r="E58" s="2"/>
      <c r="F58" s="2"/>
      <c r="G58" s="2"/>
      <c r="H58" s="2"/>
      <c r="I58" s="2"/>
      <c r="J58" s="3"/>
      <c r="K58" s="3"/>
    </row>
    <row r="59" spans="3:11" x14ac:dyDescent="0.25">
      <c r="C59" s="2"/>
      <c r="D59" s="2"/>
      <c r="E59" s="2"/>
      <c r="F59" s="2"/>
      <c r="G59" s="2"/>
      <c r="H59" s="2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2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</sheetData>
  <mergeCells count="15">
    <mergeCell ref="E24:F24"/>
    <mergeCell ref="E18:F18"/>
    <mergeCell ref="E20:F20"/>
    <mergeCell ref="E21:F21"/>
    <mergeCell ref="E22:F22"/>
    <mergeCell ref="E23:F23"/>
    <mergeCell ref="E44:I44"/>
    <mergeCell ref="E45:I45"/>
    <mergeCell ref="D49:K49"/>
    <mergeCell ref="E25:F25"/>
    <mergeCell ref="D38:F38"/>
    <mergeCell ref="E40:K40"/>
    <mergeCell ref="E41:J41"/>
    <mergeCell ref="E42:I42"/>
    <mergeCell ref="E43:I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 Jairo Morales Zuluaga</dc:creator>
  <cp:lastModifiedBy>Edgar Camilo Garcia Valderrama</cp:lastModifiedBy>
  <dcterms:created xsi:type="dcterms:W3CDTF">2020-06-25T01:01:43Z</dcterms:created>
  <dcterms:modified xsi:type="dcterms:W3CDTF">2020-07-02T01:03:18Z</dcterms:modified>
</cp:coreProperties>
</file>