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DANE\ENTREGA DE CARGO OPLAN\14_PLANEACIÓN\2023\PLANEACIÓN ESTRATEGICA 2023\Instrumentos de Planeación_2023\"/>
    </mc:Choice>
  </mc:AlternateContent>
  <xr:revisionPtr revIDLastSave="0" documentId="13_ncr:1_{BD3A9E0B-1B8E-4498-8A00-097F5257FD53}" xr6:coauthVersionLast="47" xr6:coauthVersionMax="47" xr10:uidLastSave="{00000000-0000-0000-0000-000000000000}"/>
  <bookViews>
    <workbookView xWindow="-120" yWindow="-120" windowWidth="20730" windowHeight="11040" firstSheet="1" activeTab="1" xr2:uid="{00000000-000D-0000-FFFF-FFFF00000000}"/>
  </bookViews>
  <sheets>
    <sheet name="INSTRUCTIVO" sheetId="68" r:id="rId1"/>
    <sheet name="PLAN DE ACCIÓN_2023" sheetId="61" r:id="rId2"/>
    <sheet name="LISTA" sheetId="67" state="hidden" r:id="rId3"/>
  </sheets>
  <externalReferences>
    <externalReference r:id="rId4"/>
    <externalReference r:id="rId5"/>
    <externalReference r:id="rId6"/>
    <externalReference r:id="rId7"/>
  </externalReferences>
  <definedNames>
    <definedName name="_xlnm._FilterDatabase" localSheetId="1" hidden="1">'PLAN DE ACCIÓN_2023'!$A$6:$AJ$54</definedName>
    <definedName name="_ftn1" localSheetId="0">INSTRUCTIVO!$B$85</definedName>
    <definedName name="_ftnref1" localSheetId="0">INSTRUCTIVO!$B$44</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 localSheetId="0">#REF!</definedName>
    <definedName name="CAPA_TEC">LISTA!$H$3:$H$8</definedName>
    <definedName name="CAPACITACION">#REF!</definedName>
    <definedName name="CAPACITACIÓN">#REF!</definedName>
    <definedName name="CARACTER_SOCIO" localSheetId="0">#REF!</definedName>
    <definedName name="CARACTER_SOCIO">LISTA!$E$3:$E$11</definedName>
    <definedName name="caractersoc">#REF!</definedName>
    <definedName name="CENSOE">#REF!</definedName>
    <definedName name="censoec">#REF!</definedName>
    <definedName name="CENSOECONOMICO" localSheetId="0">#REF!</definedName>
    <definedName name="CENSOECONOMICO">LISTA!$Q$3:$Q$7</definedName>
    <definedName name="COMPRADEEQUIPO">#REF!</definedName>
    <definedName name="COMPRAEQUIPO">#REF!</definedName>
    <definedName name="COMUNICACIONESYTRANS">#REF!</definedName>
    <definedName name="Concepto">#REF!</definedName>
    <definedName name="COOP">#REF!</definedName>
    <definedName name="COOR_REG_SEN" localSheetId="0">#REF!</definedName>
    <definedName name="COOR_REG_SEN">LISTA!$F$3:$F$12</definedName>
    <definedName name="coordregsen">#REF!</definedName>
    <definedName name="ctasnales">#REF!</definedName>
    <definedName name="CUENTAS_N" localSheetId="0">#REF!</definedName>
    <definedName name="CUENTAS_N">LISTA!$G$3:$G$16</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 localSheetId="0">#REF!</definedName>
    <definedName name="DIFUSION">LISTA!$I$3:$I$5</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 localSheetId="0">#REF!</definedName>
    <definedName name="FONDANE_SEN">LISTA!$P$3:$P$5</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 localSheetId="0">#REF!</definedName>
    <definedName name="GEOESPACIAL">LISTA!$K$3:$K$5</definedName>
    <definedName name="GESTION_DOC" localSheetId="0">#REF!</definedName>
    <definedName name="GESTION_DOC">LISTA!$R$3:$R$5</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 localSheetId="0">#REF!</definedName>
    <definedName name="INFRAESTRUCTURA">LISTA!$M$3:$M$5</definedName>
    <definedName name="Insumos">#REF!</definedName>
    <definedName name="JOTA">#REF!</definedName>
    <definedName name="JUDICIALES">#REF!</definedName>
    <definedName name="JURIDICA">#REF!</definedName>
    <definedName name="Ley">#REF!</definedName>
    <definedName name="Ley_1757">[3]LISTAS!$N$2:$N$10</definedName>
    <definedName name="LOGIST" localSheetId="0">#REF!</definedName>
    <definedName name="LOGIST">LISTA!$L$3:$L$19</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RIMATECNICA">#REF!</definedName>
    <definedName name="PROYECTO" localSheetId="0">#REF!</definedName>
    <definedName name="PROYECTO">LISTA!$E$2:$R$2</definedName>
    <definedName name="PROYECTO_INV">[2]DATOS!$H$2:$H$25</definedName>
    <definedName name="PROYECTOS2021">#REF!</definedName>
    <definedName name="proylogistica">#REF!</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 localSheetId="0">#REF!</definedName>
    <definedName name="SISTEM">LISTA!$J$3:$J$4</definedName>
    <definedName name="SISTEMAS">#REF!</definedName>
    <definedName name="Software">#REF!</definedName>
    <definedName name="SUBDIRECCION">#REF!</definedName>
    <definedName name="SUELDOSNOMINA">#REF!</definedName>
    <definedName name="T_ECONOMICOS" localSheetId="0">#REF!</definedName>
    <definedName name="T_ECONOMICOS">LISTA!$N$3:$N$23</definedName>
    <definedName name="T_SOCIALES" localSheetId="0">#REF!</definedName>
    <definedName name="T_SOCIALES">LISTA!$O$3:$O$15</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Q119" i="61" l="1"/>
  <c r="R119" i="61" s="1"/>
  <c r="S119" i="61" s="1"/>
  <c r="T119" i="61" s="1"/>
  <c r="U119" i="61" s="1"/>
  <c r="V119" i="61" s="1"/>
  <c r="W119" i="61" s="1"/>
  <c r="X119" i="61" s="1"/>
  <c r="Y119" i="61" s="1"/>
  <c r="Z119" i="61" s="1"/>
  <c r="AA119" i="61" s="1"/>
  <c r="AB119" i="61" s="1"/>
  <c r="AI54" i="61"/>
  <c r="AI53" i="61"/>
  <c r="AI52" i="61"/>
  <c r="AI51" i="61"/>
  <c r="AI263" i="61" l="1"/>
  <c r="AI244" i="61"/>
  <c r="AJ242" i="61"/>
  <c r="AI237" i="61"/>
  <c r="AJ195" i="61" l="1"/>
  <c r="AJ156" i="61" l="1"/>
  <c r="AJ142" i="61"/>
  <c r="AJ137" i="61"/>
  <c r="AI135" i="61"/>
  <c r="AJ134" i="61"/>
  <c r="AI134" i="61"/>
  <c r="AI102" i="61" l="1"/>
  <c r="AI90" i="61" l="1"/>
  <c r="AI89" i="61"/>
  <c r="R1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tc={963D9929-EAD2-4AE0-B175-35F30D82C4AC}</author>
  </authors>
  <commentList>
    <comment ref="H138" authorId="0" shapeId="0" xr:uid="{963D9929-EAD2-4AE0-B175-35F30D82C4AC}">
      <text>
        <t>[Comentario encadenado]
Su versión de Excel le permite leer este comentario encadenado; sin embargo, las ediciones que se apliquen se quitarán si el archivo se abre en una versión más reciente de Excel. Más información: https://go.microsoft.com/fwlink/?linkid=870924
Comentario:
    Ajustar la redacción de la meta, que actividad hacen, ajustar el entregable y el indicador</t>
      </text>
    </comment>
  </commentList>
</comments>
</file>

<file path=xl/sharedStrings.xml><?xml version="1.0" encoding="utf-8"?>
<sst xmlns="http://schemas.openxmlformats.org/spreadsheetml/2006/main" count="3856" uniqueCount="959">
  <si>
    <t>DEPARTAMENTO ADMINISTRATIVO NACIONAL DE ESTADÍSTICA
INSTRUCTIVO PLAN DE ACCIÓN INSTITUCIONAL</t>
  </si>
  <si>
    <t>ALINEACIÓN ESTRATEGICA</t>
  </si>
  <si>
    <t>CAMPOS A DILIGENCIAR</t>
  </si>
  <si>
    <t xml:space="preserve">DESCRIPCIÓN </t>
  </si>
  <si>
    <t>ALINEACIÓN  CON
 FICHA EBI</t>
  </si>
  <si>
    <t>ÁREA RESPONSABLE</t>
  </si>
  <si>
    <t>Área o dependencia que responde por la meta del Plan de Acción</t>
  </si>
  <si>
    <t>PROYECTO DE INVERSIÓN</t>
  </si>
  <si>
    <t>Nombre del proyecto de inversión de la Ficha EBI o funcionamiento, que definene los recursos con los que se cumplira la meta</t>
  </si>
  <si>
    <t>PRODUCTO</t>
  </si>
  <si>
    <t xml:space="preserve">Producto de la FICHA EBI de los proyectos de inversión de la entidad </t>
  </si>
  <si>
    <t>DEFINICIÓN METAS</t>
  </si>
  <si>
    <t>[ID META]</t>
  </si>
  <si>
    <r>
      <t xml:space="preserve">
Número entero asignado a meta por la Oficina de Planeaciòn 
</t>
    </r>
    <r>
      <rPr>
        <b/>
        <sz val="8"/>
        <rFont val="Segoe UI"/>
        <family val="2"/>
      </rPr>
      <t>Este campo lo diligencia OPLAN</t>
    </r>
  </si>
  <si>
    <t>LINEA ESTRATEGICA</t>
  </si>
  <si>
    <t>Líneas base que definen el horizonte y los componenetes que guiarán la acción del DANE para el período 2022 - 2026</t>
  </si>
  <si>
    <t>META NÚMERICA</t>
  </si>
  <si>
    <r>
      <t xml:space="preserve">Nùmero entero o porcentaje que se propone alcanzar en la vigencia como meta
</t>
    </r>
    <r>
      <rPr>
        <b/>
        <sz val="8"/>
        <rFont val="Segoe UI"/>
        <family val="2"/>
      </rPr>
      <t>Ejemplo:</t>
    </r>
    <r>
      <rPr>
        <sz val="8"/>
        <rFont val="Segoe UI"/>
        <family val="2"/>
      </rPr>
      <t xml:space="preserve"> 1 o 100%</t>
    </r>
  </si>
  <si>
    <t>META DESCRIPTIVA</t>
  </si>
  <si>
    <r>
      <t xml:space="preserve">
La meta descriptiva es una situación deseada en relación con un problema identificado o una iniciativa de gobierno y que responde a la pregunta ¿Qué se quiere lograr?.
La meta debe estar orientada a dar cumplimiento en primera instancia a los objetivos de los proyectos de inversión y a los productos de la Ficha EBI.
En segunda instancia las metas deben generan valor al desempeño institucional y que den cumplimiento a MIPG, ITA, PAAC o Planes de mejoramiento.
Las metas deben seguir una estructura que se conforma por al menos tres componentes:
</t>
    </r>
    <r>
      <rPr>
        <b/>
        <sz val="8"/>
        <rFont val="Segoe UI"/>
        <family val="2"/>
      </rPr>
      <t>Sujeto + condición deseada del sujeto (verbo conjugado) + elementos adicionales de contexto descriptivo.</t>
    </r>
    <r>
      <rPr>
        <sz val="8"/>
        <rFont val="Segoe UI"/>
        <family val="2"/>
      </rPr>
      <t xml:space="preserve">
</t>
    </r>
    <r>
      <rPr>
        <b/>
        <sz val="8"/>
        <rFont val="Segoe UI"/>
        <family val="2"/>
      </rPr>
      <t xml:space="preserve">Ejemplo:  
</t>
    </r>
    <r>
      <rPr>
        <sz val="8"/>
        <rFont val="Segoe UI"/>
        <family val="2"/>
      </rPr>
      <t xml:space="preserve">
Sistema de información + implementado  + para el procesamiento de los datos del Censo Económico 
Además de seguir la estructura presentada, se recomienda validar la identificación de las metas por medio de cinco criterios:
</t>
    </r>
    <r>
      <rPr>
        <b/>
        <sz val="8"/>
        <rFont val="Segoe UI"/>
        <family val="2"/>
      </rPr>
      <t>1. Específico:</t>
    </r>
    <r>
      <rPr>
        <sz val="8"/>
        <rFont val="Segoe UI"/>
        <family val="2"/>
      </rPr>
      <t xml:space="preserve"> que sea claro sobre qué, dónde, cuándo y cómo va a cambiar la situación.
</t>
    </r>
    <r>
      <rPr>
        <b/>
        <sz val="8"/>
        <rFont val="Segoe UI"/>
        <family val="2"/>
      </rPr>
      <t>2. Medible:</t>
    </r>
    <r>
      <rPr>
        <sz val="8"/>
        <rFont val="Segoe UI"/>
        <family val="2"/>
      </rPr>
      <t xml:space="preserve"> que sea posible cuantificar los fines y beneficios.
</t>
    </r>
    <r>
      <rPr>
        <b/>
        <sz val="8"/>
        <rFont val="Segoe UI"/>
        <family val="2"/>
      </rPr>
      <t>3. Realizable:</t>
    </r>
    <r>
      <rPr>
        <sz val="8"/>
        <rFont val="Segoe UI"/>
        <family val="2"/>
      </rPr>
      <t xml:space="preserve"> que sea posible de lograr a partir de la situación inicial.
</t>
    </r>
    <r>
      <rPr>
        <b/>
        <sz val="8"/>
        <rFont val="Segoe UI"/>
        <family val="2"/>
      </rPr>
      <t xml:space="preserve">4. Realista: </t>
    </r>
    <r>
      <rPr>
        <sz val="8"/>
        <rFont val="Segoe UI"/>
        <family val="2"/>
      </rPr>
      <t xml:space="preserve">que sea posible obtener el nivel de cambio reflejado en 
</t>
    </r>
    <r>
      <rPr>
        <b/>
        <sz val="8"/>
        <rFont val="Segoe UI"/>
        <family val="2"/>
      </rPr>
      <t>5. Limitado en el tiempo:</t>
    </r>
    <r>
      <rPr>
        <sz val="8"/>
        <rFont val="Segoe UI"/>
        <family val="2"/>
      </rPr>
      <t xml:space="preserve"> que la meta se establezca en un periodo de tiempo en el que se debe completar cada uno de ellos.
</t>
    </r>
  </si>
  <si>
    <t>TIPO DE INDICADOR</t>
  </si>
  <si>
    <r>
      <rPr>
        <sz val="8"/>
        <color rgb="FF000000"/>
        <rFont val="Segoe UI"/>
        <family val="2"/>
      </rPr>
      <t xml:space="preserve">Los indicadores se deben clasificar de acuerdo al Procedimientode Formulación y monitoreode indicadores de gestión de la Entidad en su versión 11, así:
</t>
    </r>
    <r>
      <rPr>
        <b/>
        <sz val="8"/>
        <color rgb="FF000000"/>
        <rFont val="Segoe UI"/>
        <family val="2"/>
      </rPr>
      <t xml:space="preserve">
Economía:</t>
    </r>
    <r>
      <rPr>
        <sz val="8"/>
        <color rgb="FF000000"/>
        <rFont val="Segoe UI"/>
        <family val="2"/>
      </rPr>
      <t xml:space="preserve">se refieren a las condiciones en que se adquieren los recursos financieros, humanos y materiales, las cuales indican que debe realizarse en un tiempo adecuado, su costo debe ser el más bajo posible, con la cantidad y la calidad adecuadas.
</t>
    </r>
    <r>
      <rPr>
        <b/>
        <sz val="8"/>
        <color rgb="FF000000"/>
        <rFont val="Segoe UI"/>
        <family val="2"/>
      </rPr>
      <t xml:space="preserve">
Efectividad: </t>
    </r>
    <r>
      <rPr>
        <sz val="8"/>
        <color rgb="FF000000"/>
        <rFont val="Segoe UI"/>
        <family val="2"/>
      </rPr>
      <t xml:space="preserve">buscan identificar, a través de metodologías minuciosas, los cambios en la población objetivo luego de implementados ciertos programas, proyectos o haber recibido ciertos bienes o servicios.
</t>
    </r>
    <r>
      <rPr>
        <b/>
        <sz val="8"/>
        <color rgb="FF000000"/>
        <rFont val="Segoe UI"/>
        <family val="2"/>
      </rPr>
      <t xml:space="preserve">Eficacia: </t>
    </r>
    <r>
      <rPr>
        <sz val="8"/>
        <color rgb="FF000000"/>
        <rFont val="Segoe UI"/>
        <family val="2"/>
      </rPr>
      <t>buscan determinar si el cumplimiento de un objetivo específico es coherente con la meta establecida</t>
    </r>
    <r>
      <rPr>
        <b/>
        <sz val="8"/>
        <color rgb="FF000000"/>
        <rFont val="Segoe UI"/>
        <family val="2"/>
      </rPr>
      <t xml:space="preserve"> </t>
    </r>
    <r>
      <rPr>
        <sz val="8"/>
        <color rgb="FF000000"/>
        <rFont val="Segoe UI"/>
        <family val="2"/>
      </rPr>
      <t>previamente</t>
    </r>
    <r>
      <rPr>
        <b/>
        <sz val="8"/>
        <color rgb="FF000000"/>
        <rFont val="Segoe UI"/>
        <family val="2"/>
      </rPr>
      <t xml:space="preserve">.
Eficiencia: </t>
    </r>
    <r>
      <rPr>
        <sz val="8"/>
        <color rgb="FF000000"/>
        <rFont val="Segoe UI"/>
        <family val="2"/>
      </rPr>
      <t>pretenden medir la relación existente entre el avance en el logro de un determinado objetivo y los recursos empleados para laconsecución del mismo</t>
    </r>
    <r>
      <rPr>
        <b/>
        <sz val="8"/>
        <color rgb="FF000000"/>
        <rFont val="Segoe UI"/>
        <family val="2"/>
      </rPr>
      <t xml:space="preserve">.
Equidad: </t>
    </r>
    <r>
      <rPr>
        <sz val="8"/>
        <color rgb="FF000000"/>
        <rFont val="Segoe UI"/>
        <family val="2"/>
      </rPr>
      <t xml:space="preserve">buscan  medir  el  nivel  de  distribución  justa  (ecuánime)  de  los  servicios  públicos.  La  equidad  trata  de  garantizar  la  igualdad  de posibilidad de acceso a la utilización de los recursos.
</t>
    </r>
    <r>
      <rPr>
        <b/>
        <sz val="8"/>
        <color rgb="FF000000"/>
        <rFont val="Segoe UI"/>
        <family val="2"/>
      </rPr>
      <t xml:space="preserve">Valoración  de  costos  ambientales: </t>
    </r>
    <r>
      <rPr>
        <sz val="8"/>
        <color rgb="FF000000"/>
        <rFont val="Segoe UI"/>
        <family val="2"/>
      </rPr>
      <t>permiten  evaluar  la  gestión  que  se  adelanta  en  el  uso,  explotación  y  conservación  de  los  recursos naturales y el medio ambiente para contribuir al desarrollo sostenible</t>
    </r>
    <r>
      <rPr>
        <b/>
        <sz val="8"/>
        <color rgb="FF000000"/>
        <rFont val="Segoe UI"/>
        <family val="2"/>
      </rPr>
      <t>.</t>
    </r>
  </si>
  <si>
    <t>FORMULA DEL INDICADOR</t>
  </si>
  <si>
    <t>Es la representación matemática del cálculo del indicador que medira la meta.</t>
  </si>
  <si>
    <t>UNIDAD DE MEDIDA</t>
  </si>
  <si>
    <r>
      <t xml:space="preserve">Es el parámetro o unidad de refernecia para determinar la  magnitud de medición del indicador
</t>
    </r>
    <r>
      <rPr>
        <b/>
        <sz val="8"/>
        <rFont val="Segoe UI"/>
        <family val="2"/>
      </rPr>
      <t xml:space="preserve">Ejemplo: </t>
    </r>
    <r>
      <rPr>
        <sz val="8"/>
        <rFont val="Segoe UI"/>
        <family val="2"/>
      </rPr>
      <t xml:space="preserve"> 
Número 
porcentaje
otras posibles unidades de medida</t>
    </r>
  </si>
  <si>
    <t>ENTREGABLE</t>
  </si>
  <si>
    <r>
      <t xml:space="preserve">Para  las </t>
    </r>
    <r>
      <rPr>
        <b/>
        <sz val="8"/>
        <rFont val="Segoe UI"/>
        <family val="2"/>
      </rPr>
      <t>METAS DE GESTIÓN</t>
    </r>
    <r>
      <rPr>
        <sz val="8"/>
        <rFont val="Segoe UI"/>
        <family val="2"/>
      </rPr>
      <t xml:space="preserve"> (diferentes a las metas que vienen de proyectos de inversión) se debe definir el el entregable o producto final resultado de la meta.</t>
    </r>
  </si>
  <si>
    <t>FUENTE DE META</t>
  </si>
  <si>
    <t>Instrumentos de planeación de donde se origina la meta y que dará cumplimiento a los logros de desempeño institucional.
La Oficina Asesora de Planeación  definio como fuentes de meta prioritarios los siguientes instrumentos de planeación, 
1. Proyecto de Inversión
2. Plan de Acción (PAI) 2022
3. Plan Operativo (PO) 2022
4. Recomendaciones MIPG
5. Plan Anticorrupción y de Atención al Ciudadano
6. SISCONPES
7. ITA
8. PNGRD</t>
  </si>
  <si>
    <t xml:space="preserve">FECHA DE INICIO </t>
  </si>
  <si>
    <t>Fecha en la que inicia la gestión de la meta y se debe definir en formato dd/mm/aaaa</t>
  </si>
  <si>
    <t xml:space="preserve">FECHA FINAL </t>
  </si>
  <si>
    <t>Fecha en la que finaliza la gestión de la meta y se debe definir en formatodd/mm/aaaa</t>
  </si>
  <si>
    <t>DISTRIBUCIÓN PORCENTUAL</t>
  </si>
  <si>
    <t>PERIODICIDAD</t>
  </si>
  <si>
    <t>Frecuencia con la que se realizarán los entregables de la meta durante el año. 
Puede ser mensual, trimestral, cuatrimestral, semestral y anual</t>
  </si>
  <si>
    <t>MESES DEL AÑO (Ene a Dic 2023)</t>
  </si>
  <si>
    <t>Es el valor porcentual (%) de avance de la meta  de acuerdo a la periodicidad</t>
  </si>
  <si>
    <t>ALINEACIÓN LINEAMIENTOS ESTRATÉGICOS</t>
  </si>
  <si>
    <t>PROCESO DEL SIGI ASOCIADO</t>
  </si>
  <si>
    <r>
      <t>Procesos del</t>
    </r>
    <r>
      <rPr>
        <b/>
        <sz val="8"/>
        <rFont val="Segoe UI"/>
        <family val="2"/>
      </rPr>
      <t xml:space="preserve"> Sistema Integrado de Gestión Institucional</t>
    </r>
    <r>
      <rPr>
        <sz val="8"/>
        <rFont val="Segoe UI"/>
        <family val="2"/>
      </rPr>
      <t xml:space="preserve"> de la entidad que debe ser asociado con la meta
</t>
    </r>
    <r>
      <rPr>
        <b/>
        <sz val="8"/>
        <rFont val="Segoe UI"/>
        <family val="2"/>
      </rPr>
      <t>Procesos Estratégicos:</t>
    </r>
    <r>
      <rPr>
        <sz val="8"/>
        <rFont val="Segoe UI"/>
        <family val="2"/>
      </rPr>
      <t xml:space="preserve"> Incluyen los relativos al establecimiento de políticas y estrategias, fijación de objetivos, comunicación, disposición de recursos necesarios y revisiones por la Dirección.
1. Direccionamiento Estratégico
2. Comunicación
3. Regulación
4. Sinergia Organizacional
</t>
    </r>
    <r>
      <rPr>
        <b/>
        <sz val="8"/>
        <rFont val="Segoe UI"/>
        <family val="2"/>
      </rPr>
      <t xml:space="preserve">Procesos Misionales: </t>
    </r>
    <r>
      <rPr>
        <sz val="8"/>
        <rFont val="Segoe UI"/>
        <family val="2"/>
      </rPr>
      <t xml:space="preserve">Incluye el proceso que proporciona el resultado previsto por la entidad en el cumplimiento del objeto social o razón de ser
5. Producción Estadística
</t>
    </r>
    <r>
      <rPr>
        <b/>
        <sz val="8"/>
        <rFont val="Segoe UI"/>
        <family val="2"/>
      </rPr>
      <t xml:space="preserve">Procesos de Apoyo: </t>
    </r>
    <r>
      <rPr>
        <sz val="8"/>
        <rFont val="Segoe UI"/>
        <family val="2"/>
      </rPr>
      <t xml:space="preserve">Incluyen aquellos que proveen los recursos necesarios para el desarrollo de los procesos estratégicos, misionales y de evaluación. Entre estos procesos se encuentran:
6. Gestión del talento humano
7. Gestión financiera
8. Gestión contractual
9. Gestión de bienes y servicios
10. Gestión de Información y documental
11. Gestión Tecnológica
12. Gestión de proovedores de datos
13. Gestión de desarrollo de capacidades e innovación
14. Gestión jurídica
</t>
    </r>
    <r>
      <rPr>
        <b/>
        <sz val="8"/>
        <rFont val="Segoe UI"/>
        <family val="2"/>
      </rPr>
      <t xml:space="preserve">Procesos de Control y Evaluación: </t>
    </r>
    <r>
      <rPr>
        <sz val="8"/>
        <rFont val="Segoe UI"/>
        <family val="2"/>
      </rPr>
      <t>Incluye lo necesario para medir y recopilar datos para el análisis del desempeño y la mejora de la eficacia y la eficiencia, y son una parte integral de los procesos estratégicos, de apoyo y los misionales.
15. Aprendizaje Institucional</t>
    </r>
  </si>
  <si>
    <t xml:space="preserve">PLANES ADMINISTRATIVOS </t>
  </si>
  <si>
    <r>
      <rPr>
        <b/>
        <sz val="8"/>
        <rFont val="Segoe UI"/>
        <family val="2"/>
      </rPr>
      <t xml:space="preserve">Los Planes Administrativos son los dispuestos en el
Decreto 612 de 2018.
 </t>
    </r>
    <r>
      <rPr>
        <sz val="8"/>
        <rFont val="Segoe UI"/>
        <family val="2"/>
      </rPr>
      <t>Las entidades del Estado, de acuerdo con el ámbito de aplicación del Modelo Integrado de Planeación y Gestión, al Plan de Acción de que trata el artículo 74 de la Ley 1474 de 2011, deberán integrar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r>
  </si>
  <si>
    <t>POLÍTICA MIPG RELACIONADA</t>
  </si>
  <si>
    <r>
      <t xml:space="preserve">El </t>
    </r>
    <r>
      <rPr>
        <b/>
        <sz val="8"/>
        <rFont val="Segoe UI"/>
        <family val="2"/>
      </rPr>
      <t>Modelo Integrado de Planeación y Gestión - MIP G</t>
    </r>
    <r>
      <rPr>
        <sz val="8"/>
        <rFont val="Segoe UI"/>
        <family val="2"/>
      </rPr>
      <t xml:space="preserve">opera a través de un conjunto de 7 dimensiones que agrupan 19 políticas de gestión y desempeño institucional. 
</t>
    </r>
    <r>
      <rPr>
        <b/>
        <sz val="8"/>
        <rFont val="Segoe UI"/>
        <family val="2"/>
      </rPr>
      <t xml:space="preserve">Se debe seleccionar la Política de MIPG que más se relacione con la meta. </t>
    </r>
    <r>
      <rPr>
        <sz val="8"/>
        <rFont val="Segoe UI"/>
        <family val="2"/>
      </rPr>
      <t xml:space="preserve">A continuación se relacinan las 19 políticas de MIPG, así:
1. Talento humano
2. Integridad
3. Planeación Institucional 
4. Gestión presupuestal y eficiencia del gasto público.
5. Compras y contratación pública
6. Transparencia, acceso a la información pública y lucha contra la corrupción
7. Fortalecimiento organizacional y  simplificación de procesos
8. Servicio al ciudadano
9. Participación ciudadana en la gestión pública
10. Racionalización de trámites
11. Gobierno digital_x000B_12. Seguridad digital_x000B_13. Defensa jurídica_x000B_14. Mejora normativa
15. Seguimiento y evaluación de desempeño institucional
16. Gestión documental 
17. Gestión de la información estadística
18. Gestión del conocimiento y la innovación
19. Control Interno </t>
    </r>
  </si>
  <si>
    <t>OBJETIVO O ESTRATEGIA DEL PLAN ESTRATÉGICO INSTITUCIONAL</t>
  </si>
  <si>
    <r>
      <t xml:space="preserve">Logros esperados en el marco del objetivo general del Plan Estratégico Institucional 2022 - 2026 que se alinea con la  meta formulada y que constribuyen a la consecución del mismo.
</t>
    </r>
    <r>
      <rPr>
        <b/>
        <sz val="8"/>
        <rFont val="Segoe UI"/>
        <family val="2"/>
      </rPr>
      <t>Este campo lo diligencia OPLAN</t>
    </r>
  </si>
  <si>
    <t>LEGADOS DEL PND</t>
  </si>
  <si>
    <r>
      <t xml:space="preserve">Legados propuestos a partir de los programas clave para avanzar en los pilares estratégicos del Gobierno: Justicia Social, Justicia Ambiental y Justicia Económica que apuntan hacia la Paz Total.
</t>
    </r>
    <r>
      <rPr>
        <b/>
        <sz val="8"/>
        <rFont val="Segoe UI"/>
        <family val="2"/>
      </rPr>
      <t xml:space="preserve">
Este campo lo diligencia OPLAN</t>
    </r>
  </si>
  <si>
    <t>OBJETIVOS DE DESARROLLO SOSTENIBLE - ODS</t>
  </si>
  <si>
    <r>
      <t xml:space="preserve">El 25 de septiembre de 2015, los líderes mundiales adoptaron un conjunto de objetivos globales para erradicar la pobreza, proteger el planeta y asegurar la prosperidad para todos como parte de una nueva agenda de desarrollo sostenible. Cada objetivo tiene metas específicas que deben alcanzarse en los próximos 15 años.
Para alcanzar estas metas, todas la entidades del Gobiernos deben orientar sus objetivos institucionales para que aporten al cumplimiento de los ODS.
</t>
    </r>
    <r>
      <rPr>
        <b/>
        <sz val="8"/>
        <rFont val="Segoe UI"/>
        <family val="2"/>
      </rPr>
      <t>Este campo lo diligencia OPLAN</t>
    </r>
  </si>
  <si>
    <t>DISTRIBUCIÓN PRESUPUESTAL</t>
  </si>
  <si>
    <t>VALOR FUNCIONAMIENTO</t>
  </si>
  <si>
    <t xml:space="preserve">Se deben registrar los recursos asignados por funcionamiento para el cumplimiento de la meta. </t>
  </si>
  <si>
    <t>VALOR INVERSIÓN</t>
  </si>
  <si>
    <r>
      <t xml:space="preserve">Se deben registrar los recursos asignados por inversión en el  cumplimiento de la meta. 
</t>
    </r>
    <r>
      <rPr>
        <b/>
        <sz val="8"/>
        <rFont val="Segoe UI"/>
        <family val="2"/>
      </rPr>
      <t>Este campo lo diligencia OPLAN</t>
    </r>
  </si>
  <si>
    <t>ALINEACIÓN  CON FICHA EBI</t>
  </si>
  <si>
    <t>Ene</t>
  </si>
  <si>
    <t>Feb</t>
  </si>
  <si>
    <t>Mar</t>
  </si>
  <si>
    <t>Abr</t>
  </si>
  <si>
    <t>May</t>
  </si>
  <si>
    <t>Jun</t>
  </si>
  <si>
    <t>Jul</t>
  </si>
  <si>
    <t>Ago</t>
  </si>
  <si>
    <t>Sept</t>
  </si>
  <si>
    <t>Oct</t>
  </si>
  <si>
    <t>Nov</t>
  </si>
  <si>
    <t>Dic</t>
  </si>
  <si>
    <t xml:space="preserve">Seleccione el producto de la FICHA EBI de lista prediligenciada </t>
  </si>
  <si>
    <r>
      <t xml:space="preserve">Construya la meta de acuerdo a la siguiente estructura:
</t>
    </r>
    <r>
      <rPr>
        <b/>
        <sz val="8"/>
        <color rgb="FF486995"/>
        <rFont val="Segoe UI"/>
        <family val="2"/>
      </rPr>
      <t xml:space="preserve">Sujeto + condición deseada del sujeto (verbo conjugado) + elementos adicionales de contexto descriptivo.
</t>
    </r>
    <r>
      <rPr>
        <sz val="8"/>
        <color rgb="FF486995"/>
        <rFont val="Segoe UI"/>
        <family val="2"/>
      </rPr>
      <t xml:space="preserve">
</t>
    </r>
    <r>
      <rPr>
        <b/>
        <sz val="8"/>
        <color rgb="FF486995"/>
        <rFont val="Segoe UI"/>
        <family val="2"/>
      </rPr>
      <t xml:space="preserve">Ejemplo:  
</t>
    </r>
    <r>
      <rPr>
        <sz val="8"/>
        <color rgb="FF486995"/>
        <rFont val="Segoe UI"/>
        <family val="2"/>
      </rPr>
      <t xml:space="preserve">
Sistema de información </t>
    </r>
    <r>
      <rPr>
        <b/>
        <sz val="8"/>
        <color rgb="FF486995"/>
        <rFont val="Segoe UI"/>
        <family val="2"/>
      </rPr>
      <t>+</t>
    </r>
    <r>
      <rPr>
        <sz val="8"/>
        <color rgb="FF486995"/>
        <rFont val="Segoe UI"/>
        <family val="2"/>
      </rPr>
      <t xml:space="preserve"> implementado </t>
    </r>
    <r>
      <rPr>
        <b/>
        <sz val="8"/>
        <color rgb="FF486995"/>
        <rFont val="Segoe UI"/>
        <family val="2"/>
      </rPr>
      <t xml:space="preserve"> + </t>
    </r>
    <r>
      <rPr>
        <sz val="8"/>
        <color rgb="FF486995"/>
        <rFont val="Segoe UI"/>
        <family val="2"/>
      </rPr>
      <t>para el procesamiento de los datos del Censo Económico</t>
    </r>
    <r>
      <rPr>
        <b/>
        <sz val="8"/>
        <color rgb="FF486995"/>
        <rFont val="Segoe UI"/>
        <family val="2"/>
      </rPr>
      <t xml:space="preserve"> </t>
    </r>
    <r>
      <rPr>
        <sz val="8"/>
        <color rgb="FF486995"/>
        <rFont val="Segoe UI"/>
        <family val="2"/>
      </rPr>
      <t xml:space="preserve">
</t>
    </r>
  </si>
  <si>
    <r>
      <t>Defina para las</t>
    </r>
    <r>
      <rPr>
        <b/>
        <sz val="8"/>
        <color rgb="FF486995"/>
        <rFont val="Segoe UI"/>
        <family val="2"/>
      </rPr>
      <t xml:space="preserve"> METAS DE GESTIÓN</t>
    </r>
    <r>
      <rPr>
        <sz val="8"/>
        <color rgb="FF486995"/>
        <rFont val="Segoe UI"/>
        <family val="2"/>
      </rPr>
      <t xml:space="preserve"> (diferentes a las metas que vienen de proyectos de inversión),el entregable final de la meta.</t>
    </r>
  </si>
  <si>
    <t>dd/mm/aaaa</t>
  </si>
  <si>
    <t>Seleccione la frecuencia de cada entrega de la meta durante el año</t>
  </si>
  <si>
    <r>
      <t xml:space="preserve">Registre el valor porcentual (%) de avance de la meta  de acuerdo a la periodicidad. 
</t>
    </r>
    <r>
      <rPr>
        <b/>
        <sz val="8"/>
        <color rgb="FF486995"/>
        <rFont val="Segoe UI"/>
        <family val="2"/>
      </rPr>
      <t>Esta debe ser acumulativa</t>
    </r>
  </si>
  <si>
    <r>
      <rPr>
        <b/>
        <sz val="8"/>
        <color rgb="FF486995"/>
        <rFont val="Segoe UI"/>
        <family val="2"/>
      </rPr>
      <t xml:space="preserve">Los Planes Administrativos
son los dispuestos en el
Decreto 612 de 2018.
</t>
    </r>
    <r>
      <rPr>
        <sz val="8"/>
        <color rgb="FF486995"/>
        <rFont val="Segoe UI"/>
        <family val="2"/>
      </rPr>
      <t xml:space="preserve">
Seleccionar de la lista desplegable el plan al que más contribuye la
meta formulada.</t>
    </r>
  </si>
  <si>
    <r>
      <t xml:space="preserve">Seleccione de la lista desplegable la Política de Gestión y Desempeño del </t>
    </r>
    <r>
      <rPr>
        <b/>
        <sz val="8"/>
        <color rgb="FF486995"/>
        <rFont val="Segoe UI"/>
        <family val="2"/>
      </rPr>
      <t>Modelo Integrado de Planeación y Gestión</t>
    </r>
    <r>
      <rPr>
        <sz val="8"/>
        <color rgb="FF486995"/>
        <rFont val="Segoe UI"/>
        <family val="2"/>
      </rPr>
      <t>, relacionada con la meta.</t>
    </r>
  </si>
  <si>
    <r>
      <rPr>
        <b/>
        <sz val="8"/>
        <color rgb="FF486995"/>
        <rFont val="Segoe UI"/>
        <family val="2"/>
      </rPr>
      <t>Este campo lo diligencia OPLAN</t>
    </r>
    <r>
      <rPr>
        <sz val="8"/>
        <color rgb="FF486995"/>
        <rFont val="Segoe UI"/>
        <family val="2"/>
      </rPr>
      <t xml:space="preserve">
Seleccione de la lista desplegable el legado del Plan Nacional de Desarrollo - PNDl 2022 - 2026, con el cual contribuya a la meta formulada</t>
    </r>
  </si>
  <si>
    <t xml:space="preserve">Registre los recursos asignados al cumplimiento de la meta. </t>
  </si>
  <si>
    <t>Dirección - Relacionamiento Internacional</t>
  </si>
  <si>
    <t>FORTALECIMIENTO DE LA CAPACIDAD TECNICA Y ADMINISTRATIVA</t>
  </si>
  <si>
    <t>Documentos de lineamientos técnicos</t>
  </si>
  <si>
    <t>Fortalecimiento de la Gestión Institucional y el modelo organizacional</t>
  </si>
  <si>
    <t>Solicitudes de intercambio de conocimientos, misiones o visitas técnicas desarrolladas con las entidades y organismos internacionales, ejecutadas</t>
  </si>
  <si>
    <t>Eficacia</t>
  </si>
  <si>
    <t>(Número de requerimientos desarrollados en el periodo / Total de requerimientos del año)</t>
  </si>
  <si>
    <t xml:space="preserve">Número </t>
  </si>
  <si>
    <t>Tablero de control</t>
  </si>
  <si>
    <t>Proyecto de Inversión</t>
  </si>
  <si>
    <t>Trimestral</t>
  </si>
  <si>
    <t>3. Regulación</t>
  </si>
  <si>
    <t>No Aplica</t>
  </si>
  <si>
    <t>18. Gestión del conocimiento y la innovación</t>
  </si>
  <si>
    <t>Convenios nacionales o internacionales que contribuyan al fortalecimiento institucional del DANE, a través de acciones de posicionamiento, formalizados.</t>
  </si>
  <si>
    <t>Efectividad</t>
  </si>
  <si>
    <t>(Número de convenios  posicionados /Total de convenios programados en el año)</t>
  </si>
  <si>
    <t xml:space="preserve">Convenios desarrollados </t>
  </si>
  <si>
    <t>1. Direccionamiento Estratégico</t>
  </si>
  <si>
    <t>6. Transparencia, acceso a la información pública y lucha contra la corrupción</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</si>
  <si>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</si>
  <si>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</si>
  <si>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</si>
  <si>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Porcentaje de avance de la identificación de la demandade cooperación internacional técnica y financiera</t>
  </si>
  <si>
    <t>Dirección - Pobreza</t>
  </si>
  <si>
    <t>TEMAS SOCIALES</t>
  </si>
  <si>
    <t>Boletines técnicos de la temática pobreza y condiciones de vida</t>
  </si>
  <si>
    <t>Estadísticas para la visibilización de las inequidades</t>
  </si>
  <si>
    <t>Un (1) Índice de Pobreza Multidimensional, publicado</t>
  </si>
  <si>
    <t>Porcentaje</t>
  </si>
  <si>
    <t>Cuatro (4) productos de publicación: anexo nacional, anexo departamental, comunicado de prensa y presentación</t>
  </si>
  <si>
    <t>Plan de Acción (PAI) 2022</t>
  </si>
  <si>
    <t>5. Producción Estadística</t>
  </si>
  <si>
    <t>17. Gestión de la información estadística</t>
  </si>
  <si>
    <t>Cuadros de resultados para la temática de pobreza y condiciones de vida</t>
  </si>
  <si>
    <t>Cuatro (4) productos de publicación de indicadores del Índice de Pobreza Multidimensional (IPM): un boletín nacional, infografías del IPM,  presentaciones con enfoque diferencial</t>
  </si>
  <si>
    <t xml:space="preserve">Un (1) Índice de Pobreza Monetaria, publicado </t>
  </si>
  <si>
    <t>Cinco (5) productos de publicación: anexo nacional, anexo departamental,  nota metodológica, comunicado de prensa, presentaciones</t>
  </si>
  <si>
    <t>Tres (3) productos de publicación de indicadores de pobreza monetaria: infografías de pobreza monetaria y anexos</t>
  </si>
  <si>
    <t>Un (1) documento con el desarrollo del proceso de rediseño del Índice de Pobreza Multidimensional (IPM), realizado</t>
  </si>
  <si>
    <t>Eficiencia</t>
  </si>
  <si>
    <t>Un (1) registro de los avances de las mesas de discusión de actualización con el Comité de expertos, finalizado.</t>
  </si>
  <si>
    <t>Un (1) documento con el desarrollo del rediseño del IPM, realizado</t>
  </si>
  <si>
    <t>Dirección - Objetivos de Desarrollo Sostenible - ODS</t>
  </si>
  <si>
    <t>RECOLECCION Y ACOPIO</t>
  </si>
  <si>
    <t>Bases de datos de la temática de mercado laboral</t>
  </si>
  <si>
    <t>Difusión y Acceso a la información</t>
  </si>
  <si>
    <t>Notas estadísticas generadas para la visibilización de la Agenda 2030 y sus Objetivos de Desarrollo Sostenible</t>
  </si>
  <si>
    <t xml:space="preserve">Notas estadísticas publicadas </t>
  </si>
  <si>
    <t> </t>
  </si>
  <si>
    <t>Fortalecimiento de la Producción Estadística a partir de la innovación y la gestión tecnológica</t>
  </si>
  <si>
    <t>SISCONPES</t>
  </si>
  <si>
    <t>Planes de trabajo ejecutados con soportes y registro en el Barómetro</t>
  </si>
  <si>
    <t>Cuatrimestral</t>
  </si>
  <si>
    <t>Documento estratégico actualizado.
Sitio Web en funcionamiento (Dashboard)
Piezas de comunicación</t>
  </si>
  <si>
    <t>Subdireccion</t>
  </si>
  <si>
    <t>Documentos de planeación</t>
  </si>
  <si>
    <t>Piloto de cálculos y resultados preliminares documentado del indicador trimestral de cultura y economía creativa Nacional y de Bogotá, realizados</t>
  </si>
  <si>
    <t>% Avance de desarrollo del piloto / % total de la meta</t>
  </si>
  <si>
    <t>Un (1) documento metodológico para desarrollar 1 piloto de cálculos y resultados preliminares del indicador trimestral de cultura y economía creativa nacional y Bogotá.</t>
  </si>
  <si>
    <t>Reportes de información para economía cultural y creativa  y economía circular publicados, realizados</t>
  </si>
  <si>
    <t>Número de reportes publicados / Número de reportes que se deben publicar</t>
  </si>
  <si>
    <t>Dos (2) reportes de información para economía cultural y creativa  y economía circular</t>
  </si>
  <si>
    <t>% Avance de desarrollo del documento  / % total de la meta</t>
  </si>
  <si>
    <t>Un (1) documento diagnóstico sobre la implementación de metodologías de  analítica avanzada para los procesos de producción estadística de las direcciones técnicas.</t>
  </si>
  <si>
    <t>Censo Económico</t>
  </si>
  <si>
    <t>DESARROLLO CENSO ECONOMICO NACIONAL</t>
  </si>
  <si>
    <t>Bases de datos del marco geoestadístico nacional - CE</t>
  </si>
  <si>
    <t>Marco Censal  actualizado para la realización del Censo Económico.</t>
  </si>
  <si>
    <t>Número de ciudades actualizadas en campo  cartográficamente y en validación de conteo de unidades económicas / Total de ciudades programadas para actualización</t>
  </si>
  <si>
    <t>Un marco censal cartográfico y de unidades económicas actualizado que permita realizar la planeación y el control de cobertura del operativo de campo del Censo Económico</t>
  </si>
  <si>
    <t>12. Plan de Seguridad y Privacidad de la Información</t>
  </si>
  <si>
    <t>Bases de microdatos anonimizados</t>
  </si>
  <si>
    <t>Conjunto de Instrumentos de recolección ajustados para el operativo de recolección del Censo Económico.</t>
  </si>
  <si>
    <t>Número de instrumentos de recolección finalizados / Número total de instrumentos diseñados</t>
  </si>
  <si>
    <t>Instrumentos de recolección funcionales que operen en cualquiera de los municipios del territorio colombiano para todos los sectores económicos</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</si>
  <si>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</si>
  <si>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t>
  </si>
  <si>
    <t>Lineamientos sobre método y modalidad de enseñanza, recursos didácticos, medios de apoyo, y evaluación. Necesarios para desarrollar el proceso de entrenamiento del personal operativo del Censo Económico.</t>
  </si>
  <si>
    <t>Oficina de Control Interno - OCI</t>
  </si>
  <si>
    <t>Plan Anual de Auditoría Interna de gestión (PAAI) 2023 implementado para fortalecer la gestión institucional y el modelo integrado de planeación y gestión.</t>
  </si>
  <si>
    <t>Informes</t>
  </si>
  <si>
    <t>31/11/2023</t>
  </si>
  <si>
    <t>Mensual</t>
  </si>
  <si>
    <t xml:space="preserve">19. Control Interno </t>
  </si>
  <si>
    <t>Oficina de Control Interno Disciplinario - OCID</t>
  </si>
  <si>
    <t>%Avance de los lineamientos desarrollados en el periodo/ % Avance total de la meta</t>
  </si>
  <si>
    <t>Documento del lineamiento formalizado</t>
  </si>
  <si>
    <t>Recomendaciones MIPG</t>
  </si>
  <si>
    <t>6. Gestión del talento humano</t>
  </si>
  <si>
    <t>9. Plan Anticorrupción y de Atención al Ciudadano</t>
  </si>
  <si>
    <t>Número de actividades realizadas / número de actividades programadas</t>
  </si>
  <si>
    <t xml:space="preserve">
Documento que lo institucionaliza</t>
  </si>
  <si>
    <t>2. Integridad</t>
  </si>
  <si>
    <t>Plan Anticorrupción y de Atención al Ciudadano</t>
  </si>
  <si>
    <t>Oficina de Sistemas - OSIS</t>
  </si>
  <si>
    <t>FORTALECIMIENTO Y MODERNIZACION DE LAS TICS</t>
  </si>
  <si>
    <t>Servicios de información para la gestión administrativa</t>
  </si>
  <si>
    <t>Plan Estratégico de Tecnologías de la Información actualizado y ajustado, alineado con el PEI vigente</t>
  </si>
  <si>
    <t xml:space="preserve">Porcentaje de cumplimiento </t>
  </si>
  <si>
    <t>Plan Estratégico de Tecnologías de la Información ajustado</t>
  </si>
  <si>
    <t>Anual</t>
  </si>
  <si>
    <t>10. Plan Estratégico de Tecnologías de la Información y las Comunicaciones -­ PETI</t>
  </si>
  <si>
    <t>11. Gobierno digital</t>
  </si>
  <si>
    <t>Porcentaje de seguimiento</t>
  </si>
  <si>
    <t>Plan Estratégico de Tecnologías de la Información  2023-2026</t>
  </si>
  <si>
    <t>11. Gestión Tecnológica</t>
  </si>
  <si>
    <t>Grupo Interno de Trabajo de Planeación y Gobierno de TI  Implementado con roles, instancias y órganos de gobierno</t>
  </si>
  <si>
    <t xml:space="preserve">Resolución que oficializa el Grupo Interno de trabajo. </t>
  </si>
  <si>
    <t xml:space="preserve">Instrumentos del subproceso de Planeación y Gobierno de TI actualizados e implementados  (incluye políticas, procedimientos, riesgos, salidas no conformes, indicadores y demás instrumentos de gestión y control) </t>
  </si>
  <si>
    <t>Instrumentos del subproceso de Planeación y Gobierno actualizados</t>
  </si>
  <si>
    <t xml:space="preserve">Soluciones de seguridad informática fortalecidas que permitan contribuir a la estrategia de confidencialidad, integridad y disponibilidad de la información </t>
  </si>
  <si>
    <t xml:space="preserve">Número eventos de seguridad informática identificados / Controles de seguridad implementados </t>
  </si>
  <si>
    <t>Soluciones de seguridad informática para soportar la plataforma tecnológica</t>
  </si>
  <si>
    <t xml:space="preserve">Productos del plan de seguridad de la información a cargo de la Oficina de Sistemas completados conforme  a los compromisos planteados en el Plan de Seguridad de la Información.  </t>
  </si>
  <si>
    <t xml:space="preserve">%Avance de desarrollo en el plan de seguridad de la información/  % total de la meta </t>
  </si>
  <si>
    <t xml:space="preserve">Productos del Plan de Seguridad y Privacidad de la Información a cargo de la Oficina de Sistemas </t>
  </si>
  <si>
    <t xml:space="preserve">Solución de Backup institucional ampliado para respaldar la información de los servicios tecnológicos de la Entidad  </t>
  </si>
  <si>
    <t xml:space="preserve">(Cantidad de servidores respaldados / Cantidad de servidores existentes)  </t>
  </si>
  <si>
    <t>Sistema de Backup implementado y ampliado</t>
  </si>
  <si>
    <t xml:space="preserve">Sistemas de procesamiento, servidores y software estadístico fortalecidos. </t>
  </si>
  <si>
    <t xml:space="preserve">(Capacidad total de infraestructura / Cantidad de servidores existentes) </t>
  </si>
  <si>
    <t xml:space="preserve">Componentes de infraestructura para soportar el procesamiento </t>
  </si>
  <si>
    <t xml:space="preserve">Servicio de la red WAN institucional prestado para  asegurar su continuidad. </t>
  </si>
  <si>
    <t>Cantidad de canales de Internet MPLS / disponibilidad de servicio</t>
  </si>
  <si>
    <t>Servicio de infraestructura para soportar la red de comunicaciones</t>
  </si>
  <si>
    <t>Componentes de TI fortalecidos  para gestionar la plataforma tecnológica</t>
  </si>
  <si>
    <t xml:space="preserve">Cantidad de servicios solicitados / Cantidad de servicios solucionados </t>
  </si>
  <si>
    <t>Componentes de infraestructura para soportar la plataforma tecnológica</t>
  </si>
  <si>
    <t>Semestral</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</si>
  <si>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</si>
  <si>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%avance de los servicios habilitados /%total de la meta </t>
  </si>
  <si>
    <t>Servicios de interoperabilidad habilitados </t>
  </si>
  <si>
    <t>10. Gestión de Información y documental</t>
  </si>
  <si>
    <t>2. Plan Anual de Adquisiciones</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</si>
  <si>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</si>
  <si>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</si>
  <si>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</si>
  <si>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 xml:space="preserve">Proyectos de automatización habilitados para el fortalecimiento de los procesos de producción y calidad de información que aporte a la gestión estadística de las Direcciones Técnicas del DANE. </t>
  </si>
  <si>
    <t>% Avance de los proyectos de automatización habilitados / % total de la meta </t>
  </si>
  <si>
    <t>Proyectos de automatización habilitados </t>
  </si>
  <si>
    <t>Piloto de modernización implementado para la actualización de la arquitectura de solución del lago de datos hibrido que fortalezca la producción estadística a partir de la innovación y la gestión tecnológica.</t>
  </si>
  <si>
    <t>% Avance de implementación del Piloto de modernización / % Total de la meta </t>
  </si>
  <si>
    <t>Arquitectura de Solución actualizada </t>
  </si>
  <si>
    <t>Piloto de datos maestros habilitado para el fortalecimiento de la producción estadística a partir de la innovación y la gestión tecnológica del DANE</t>
  </si>
  <si>
    <t>% Avance de implementación del piloto de datos maestros / % Total de la meta</t>
  </si>
  <si>
    <t>Base de datos maestros habilitado </t>
  </si>
  <si>
    <t>Sistemas de Información generados e implementados para la captura e inicio del operativo de las temáticas de sociales, índices, agropecuarias económicas y administrativas</t>
  </si>
  <si>
    <t>Proyectos terminados a tiempo: Sumatoria de las tareas finalizadas/  número total de tareas * 100.</t>
  </si>
  <si>
    <t xml:space="preserve">Sistemas de información generados </t>
  </si>
  <si>
    <t>Sistemas de Información mantenidos para la captura y/o inicio del operativo de las temáticas de sociales, índices, agropecuarias económicas y administrativas.</t>
  </si>
  <si>
    <t xml:space="preserve">Numero de requerimientos solucionados a nivel de mantenimiento / # de requerimientos recibidos a nivel de mantenimiento </t>
  </si>
  <si>
    <t>Sistemas de información mantenidos</t>
  </si>
  <si>
    <t>Sistemas de Información soportados para la captura y/o inicio del operativo de las temáticas de sociales, índices, agropecuarias económicas y administrativas</t>
  </si>
  <si>
    <t>Numero de incidencias solucionadas a nivel de soporte / # de incidencias recibidas a nivel de soporte</t>
  </si>
  <si>
    <t>Sistemas de información soportados</t>
  </si>
  <si>
    <t>Sistemas de Información generados e implementados para la captura e inicio del operativo de las temáticas de Comercio, Servicios, Industria, Infraestructura</t>
  </si>
  <si>
    <t>Proyectos terminados a tiempo: Sumatoria de las tareas finalizadas/número total de tareas * 100.</t>
  </si>
  <si>
    <t>Sistemas de Información actualizados para la captura y/o inicio del operativo de las temáticas de Comercio, Servicios, Industria y Agropecuaria SIENA, Infraestructura</t>
  </si>
  <si>
    <t xml:space="preserve">Numero de incidencias solucionadas a nivel de mantenimiento / # de incidencias encontradas a nivel de mantenimiento </t>
  </si>
  <si>
    <t>Sistemas de información actualizados y mantenidos</t>
  </si>
  <si>
    <t>Sistemas de Información soportados para la captura y/o inicio del operativo de las temáticas de Comercio, Servicios, Industria y Agropecuaria SIENA, Infraestructura</t>
  </si>
  <si>
    <t>Numero de incidencias solucionadas a nivel de soporte / # de incidencias encontradas a nivel de soporte</t>
  </si>
  <si>
    <t>Oficina Asesora Jurídica - OAJ</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</si>
  <si>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</si>
  <si>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(Numero de suscripciones, modificaciones y liquidaciones de los Convenios y Contratos interadministrativos gestionadas/Numero de  suscripciones, modificaciones y liquidaciones de los Convenios y Contratos interadministrativos recibidos)*100%</t>
  </si>
  <si>
    <t xml:space="preserve"> suscripciones, modificaciones y liquidaciones de los Convenios y Contratos interadministrativos gestionados
Base de datos con informacion contractual</t>
  </si>
  <si>
    <t>14. Gestión jurídica</t>
  </si>
  <si>
    <t>15. Seguimiento y evaluación de desempeño institucional</t>
  </si>
  <si>
    <t xml:space="preserve">Verificar el cumplimiento de los mecanismos definidos en la política de prevención del daño antijurídico 2022 – 2023 </t>
  </si>
  <si>
    <t>(Actividades ejecutadas de la política de prevención del daño antijuridico/actividades programadas)*100</t>
  </si>
  <si>
    <t>Informe de cumplimiento de los mecanismos definidos en la política de prevención del daño antijurídico.</t>
  </si>
  <si>
    <t>13. Defensa jurídica</t>
  </si>
  <si>
    <t>Formular la política de prevención del daño antijurídico 2024 – 2025</t>
  </si>
  <si>
    <t>Documento generado/ documento programado</t>
  </si>
  <si>
    <t>Numero</t>
  </si>
  <si>
    <t>Documento política de prevención del daño antijurídico</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</si>
  <si>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</si>
  <si>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</si>
  <si>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Número</t>
  </si>
  <si>
    <t>Documento Proyecto de Ley 383 de 2022</t>
  </si>
  <si>
    <t>14. Mejora normativa</t>
  </si>
  <si>
    <t>Secretaria General - Área de Gestión Administrativa</t>
  </si>
  <si>
    <t>Capacitación en los sistemas de administración de inventarios devolutivos y elementos de consumo (SAI – SAE) para fortalecer los conocimientos a los encargados de almacén a nivel nacional.</t>
  </si>
  <si>
    <t>Número de actividades realizadas / Número de actividades programadas</t>
  </si>
  <si>
    <t>Presentación y lista de asistencia de cada actividad</t>
  </si>
  <si>
    <t>9. Gestión de bienes y servicios</t>
  </si>
  <si>
    <t>7. Fortalecimiento organizacional y  simplificación de procesos</t>
  </si>
  <si>
    <t>1. Plan Institucional de Archivos de la Entidad ­PINAR</t>
  </si>
  <si>
    <t xml:space="preserve">16. Gestión documental </t>
  </si>
  <si>
    <t>GESTION DOCUMENTAL</t>
  </si>
  <si>
    <t>Documentos de lineamientos técnicos - GD</t>
  </si>
  <si>
    <t xml:space="preserve">Tablas de Valoración Documental convalidadas por el Archivo General de la Nación. </t>
  </si>
  <si>
    <t xml:space="preserve"> Número de tablas convalidadas/ Número de tablas programadas </t>
  </si>
  <si>
    <t>MEJORAMIENTO INFRAESTRUCTURA Y EQUIPAMIENTO FISICO</t>
  </si>
  <si>
    <t>Sedes mantenidas</t>
  </si>
  <si>
    <t>Sedes a nivel nacional intervenidas para mejorar su infraestructura y equipamiento físico, manteniéndolas en condiciones óptimas para su adecuado funcionamiento.</t>
  </si>
  <si>
    <t>Número de sedes mantenidas / Número de sedes programadas</t>
  </si>
  <si>
    <t>Secretaria General - Área de Gestión Humana</t>
  </si>
  <si>
    <t>Clima laboral fortalecido a partir de la implementación de un programa enfocado en la variable estilo de dirección de la EDI.</t>
  </si>
  <si>
    <t xml:space="preserve">(Numero de actividades realizadas  / Numero de actividades planeadas)*100 </t>
  </si>
  <si>
    <t>5. Plan Estratégico de Talento Humano</t>
  </si>
  <si>
    <t>1. Talento humano</t>
  </si>
  <si>
    <t>Fortalecimiento institucional  alineado con el plan de formalización laboral de la administración pública, mediante  la creación de una planta temporal para cubrir las necesidades del servicio</t>
  </si>
  <si>
    <t xml:space="preserve">Actividades para la creación de la planta temporal alcanzadas /actividades para la creación de la planta temporal planeadas                      </t>
  </si>
  <si>
    <t>4. Plan de Previsión de Recursos Humanos</t>
  </si>
  <si>
    <t>Batería de Riesgo Psicosocial aplicada a los servidores de la entidad con el objetivo de identificar, evaluar, valorar e intervenir los riesgos psicosociales presentes en las situaciones de trabajo.</t>
  </si>
  <si>
    <t xml:space="preserve">(Porcentaje de actividades alcanzadas / Porcentaje de actividades proyectadas)*100                      </t>
  </si>
  <si>
    <t>8. Plan de Trabajo Anual en Seguridad y Salud en el Trabajo</t>
  </si>
  <si>
    <t>Secretaria General - Área de Compras Públicas</t>
  </si>
  <si>
    <t>Estrategia denominada Rigor, Oportunidad y Calidad (ROC) diseñada e implementada en su Fase 1, para fortalecer los procesos contractuales de la Entidad.</t>
  </si>
  <si>
    <t>%Avance de implementación</t>
  </si>
  <si>
    <t>8. Gestión contractual</t>
  </si>
  <si>
    <t>4. Gestión presupuestal y eficiencia del gasto público.</t>
  </si>
  <si>
    <t>Lleva a cabo un proceso de registro en el SIGEP de los contratos de prestación de servicios personales, para dar cumplimiento a lo dispuesto por la Ley 1712 de 2014 “Ley de Transparencia y del Derecho de Acceso a la Información Pública Nacional”.</t>
  </si>
  <si>
    <t xml:space="preserve"> Informes presentados  /  Informes planeados </t>
  </si>
  <si>
    <t>Secretaria General - Área de Gestión Financiera</t>
  </si>
  <si>
    <t>Diagnostico estructurado de la documentación existente y su aplicación, para determinar y evaluar su cumplimiento a nivel Nacional, que permite fortalecer y mejorar la calidad de los procesos de aprendizaje.</t>
  </si>
  <si>
    <t>% de avance ejecutado / % de avance programado</t>
  </si>
  <si>
    <t>7. Gestión financiera</t>
  </si>
  <si>
    <t xml:space="preserve">Campaña de sensibilización diseñada y divulgada a la entidad a nivel Nacional, sobre el proceso de radicación de cuentas, conforme al cumplimiento de requisitos para pago a terceros DANE y FONDANE, y así mejorar la oportunidad y capacidad de atención a los procesos administrativos y financieros. 
</t>
  </si>
  <si>
    <t>(# actividades ejecutadas / # actividades programadas)*100</t>
  </si>
  <si>
    <t xml:space="preserve">Seguimiento continuo y permanente a la ejecución de reservas presupuestales con el fin de dar cumplimiento a los compromisos adquiridos a nivel Nacional y a la normatividad aplicable vigente. 
</t>
  </si>
  <si>
    <t>seguimiento ejecutado / seguimiento a ejecutar</t>
  </si>
  <si>
    <t>(#actividades ejecutadas / #actividades programadas)*100</t>
  </si>
  <si>
    <t>Documentos actualizados en ISOLUCIÓN conforme a la Planificación Financiera, la Operación Contable y el Perfeccionamiento Presupuestal.</t>
  </si>
  <si>
    <t>(# Documentos actualizados / # documentos a actualizar)*100</t>
  </si>
  <si>
    <t>Secretaria General - GIT PQRSD</t>
  </si>
  <si>
    <t>Mesas de trabajo para mejora de la interacción entre el ciudadano y la entidad, de acuerdo a los resultados de las pruebas de ciudadano incógnito en los canales presencial, telefónico y WEB.</t>
  </si>
  <si>
    <t>Número mesas realizadas / Número mesas programadas</t>
  </si>
  <si>
    <t>Informe semestral con compendio de los mecanismos, herramientas y resultados de los mesas de trabajo.</t>
  </si>
  <si>
    <t>8. Servicio al ciudadano</t>
  </si>
  <si>
    <t>Capacitaciones para socializar y fortalecer el trámite de interno de las PQRSD dirigido a todos los funcionarios de la entidad.</t>
  </si>
  <si>
    <t>Número de Capacitaciones realizadas/Numero de capacitaciones programadas</t>
  </si>
  <si>
    <t>Seis grabaciones y listas de asistencia .</t>
  </si>
  <si>
    <t>Dirección de Difusión, Mercadeo y Cultura Estadística - DICE</t>
  </si>
  <si>
    <t>CULTURA ESTADISTICA</t>
  </si>
  <si>
    <t xml:space="preserve">Servicio de apoyo a la gestión de conocimiento y consolidación de la cultura estadística </t>
  </si>
  <si>
    <t>Estrategia  para relacionamiento con un enfoque de pedagogía social dirigidas a grupos de interés. - Implementada</t>
  </si>
  <si>
    <t xml:space="preserve">%Avance de implementación de la estrategia /  % total de la meta </t>
  </si>
  <si>
    <t>Documento Estrategia implementada</t>
  </si>
  <si>
    <t>2. Comunicación</t>
  </si>
  <si>
    <t>9. Participación ciudadana en la gestión pública</t>
  </si>
  <si>
    <t>Estrategia digital para la divulgación de información pública - Implementada</t>
  </si>
  <si>
    <t>Servicio de difusión de la información estadística</t>
  </si>
  <si>
    <t xml:space="preserve">Estrategia de desarrollos web y aplicaciones móviles - Implementada
</t>
  </si>
  <si>
    <t>Estrategia de rediseño de la página del DANE para dar cumplimiento a la clasificación del nivel AA, de conformidad con la norma NTC 5854 - Implementada</t>
  </si>
  <si>
    <t>Estrategia para el fortalecimiento de servicio al ciudadano - Implementada</t>
  </si>
  <si>
    <t>Servicios de información actualizados</t>
  </si>
  <si>
    <t>Dirección de Regulación, Planeación, Estandarización y Normalización - DIRPEN</t>
  </si>
  <si>
    <t>COORDINACION Y REGULACION DEL SEN</t>
  </si>
  <si>
    <t>Documentos de regulación</t>
  </si>
  <si>
    <t xml:space="preserve">Un Sistema Estadístico Nacional - SEN coordinado </t>
  </si>
  <si>
    <t>Documentos para la regulación estadística, difundidos</t>
  </si>
  <si>
    <t>(Documentos difundidos) *100  / Proyectos de documentos realizados</t>
  </si>
  <si>
    <t>Actos administrativos, clasificaciones divulgadas, correlativas? Sistemas de consulta de clasificaciones y conceptos actualizados</t>
  </si>
  <si>
    <t>Programa de Regulación definido para la producción estadística del SEN diseñado e implementado</t>
  </si>
  <si>
    <t>(Actividades de verificación ejecutadas) * 100 / Actividades de ejecución programadas</t>
  </si>
  <si>
    <t>Plan de verificación de la implementación de la regulación estadística</t>
  </si>
  <si>
    <t>Servicio de información de las estadísticas de las entidades del sistema estadístico nacional</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</si>
  <si>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</si>
  <si>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</si>
  <si>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</si>
  <si>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(Análisis de variables y riesgo de bases de datos realizado) * 100 / Bases de datos identificadas</t>
  </si>
  <si>
    <t>12. Gestión de proovedores de datos</t>
  </si>
  <si>
    <t>Servicio de educación informal sobre los instrumentos de coordinación del sistema estadístico nacional</t>
  </si>
  <si>
    <t>Cursos virtuales de Campus DANE para el SEN, desarrollados, mantenidos y actualizados</t>
  </si>
  <si>
    <t>Número de cursos desarrollados en el trimestre</t>
  </si>
  <si>
    <t>Planes de capacitación para la promoción de lineamientos, normas y estándares estadísticos en el Sistema Estadístico Nacional SEN 2023, implementados</t>
  </si>
  <si>
    <t>(Entidades del Sistema Estadístico Nacional capacitadas)*100/Total Entidades SEN</t>
  </si>
  <si>
    <t>Servicio de asistencia técnica para el fortalecimiento de la capacidad estadística</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</si>
  <si>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</si>
  <si>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</si>
  <si>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Política de Gestión de la Información Estadística de MIPG, actualizada</t>
  </si>
  <si>
    <t>Una (1) Política de Gestión de la Información Estadística actualizada</t>
  </si>
  <si>
    <t>Servicio de evaluación del proceso estadístico</t>
  </si>
  <si>
    <t>Número de Informes finales de evaluación realizados / Número de Evaluaciones Programadas</t>
  </si>
  <si>
    <t>15. Aprendizaje Institucional</t>
  </si>
  <si>
    <t>Servicio de articulación del sistema estadístico nacional</t>
  </si>
  <si>
    <t>Mesas técnicas de 
articulación para la producción y difusión 
de estadísticas en el SEN, implementadas</t>
  </si>
  <si>
    <t>Mesas técnicas de articulación con 
los integrantes del Sistema Estadístico Nacional, realizadas</t>
  </si>
  <si>
    <t>Plan Estadístico Nacional 2023 - 2027, formulado</t>
  </si>
  <si>
    <t xml:space="preserve">Un (1) Plan Estadístico Nacional 2023 - 2027 formulado </t>
  </si>
  <si>
    <t xml:space="preserve">Un documento de Plan Estadístico Nacional 2023 - 2027 formulado </t>
  </si>
  <si>
    <t>Instancias de coordinación del SEN gestionadas y dinamizadas con generación de productos y resultados</t>
  </si>
  <si>
    <t xml:space="preserve">Cinco (5) Salas especializadas del Casen activas, 5 comités  Estadísticos Sectoriales activos y 18 mesas estadísticas activas </t>
  </si>
  <si>
    <t>Un (1) Repositorio con las evidencias</t>
  </si>
  <si>
    <t xml:space="preserve"> Índice de Capacidad  Estadística, medido</t>
  </si>
  <si>
    <t>Índice de capacidad estadística territorial 2021 publicado y 2022 calculado</t>
  </si>
  <si>
    <t xml:space="preserve">Planes de mejora de operaciones estadísticas evaluadas con seguimientos realizados, para identificar el nivel de cumplimiento de las acciones propuestas </t>
  </si>
  <si>
    <t>Seguimientos realizados * 100 / Seguimientos programados</t>
  </si>
  <si>
    <t>30 formatos de seguimiento</t>
  </si>
  <si>
    <t>Plan Operativo (PO) 2022</t>
  </si>
  <si>
    <t>Entidades priorizadas para la implementación del Marco de Aseguramiento de la Calidad y sus instrumentos con énfasis en operaciones a partir de registros administrativos, con acompañamiento realizado</t>
  </si>
  <si>
    <t xml:space="preserve">Documento de informe de acompañamientos realizados </t>
  </si>
  <si>
    <t>Estudios de prospectiva y análisis de datos que conduzcan a la modernización de la gestión en el proceso estratégico y misional del DANE y perfilamiento de necesidades en analítica en la entidad, realizados.</t>
  </si>
  <si>
    <t>13. Gestión de desarrollo de capacidades e innovación</t>
  </si>
  <si>
    <t>Plataforma tecnológica del SEN 2.0. con desarrollo, mantenimiento y actualización de funcionalidades realizados</t>
  </si>
  <si>
    <t>Cuatro fases del Proceso Gestión del Conocimiento e Innovación implementadas</t>
  </si>
  <si>
    <t>Actividades realizadas/Actividades programadas</t>
  </si>
  <si>
    <t>Un (1) Informe de Priorización de capacidades
Un (1) Plan Operativo de Desarrollo de Capacidades e Innovación
Un (1) Consolidado de reporte de transferencia de capacidades 
Un (1) Documento consolidado de Efectos y aprendizajes</t>
  </si>
  <si>
    <t xml:space="preserve">Un (1)  Inventario de conocimiento explícito
Un (1) Informe trimestral de Intercambio de Conocimiento 
Un (1) Documento con el Modelo para la implementación de gestión del conocimiento e innovación </t>
  </si>
  <si>
    <t xml:space="preserve">Sistema de Ética Estadística - SETE alineado con las instancias de decisión a nivel estratégico, táctico y operativo </t>
  </si>
  <si>
    <t>% de avance del documento de alineación estratégica</t>
  </si>
  <si>
    <t>Documento de alineación estratégica del SETE</t>
  </si>
  <si>
    <t>6. Plan Institucional de Capacitación</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</si>
  <si>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</si>
  <si>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</si>
  <si>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</si>
  <si>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Documentos de diagnóstico del aprovechamiento de registros
administrativos</t>
  </si>
  <si>
    <t>Diagnósticos de Registro Administrativo según lineamientos de revisión de pares, evaluados y publicados</t>
  </si>
  <si>
    <t>(Diagnósticos realizados a RRAA) *100 / Diagnósticos de RRAA programados</t>
  </si>
  <si>
    <t>Diagnósticos de RRAA</t>
  </si>
  <si>
    <t xml:space="preserve">Acciones de implementación de la Política de Gobierno de Registros Administrativos y Fuentes Alternativas ejecutadas. </t>
  </si>
  <si>
    <t>GIT de Administración de RRAA que centralice tareas transversales</t>
  </si>
  <si>
    <t>Plan Nacional de Desarrollo 2023-2026</t>
  </si>
  <si>
    <t>Sistema de registros administrativos propuesto por la misión Kostat, diseñado e implementado</t>
  </si>
  <si>
    <t>Sistema de RRAA implementado</t>
  </si>
  <si>
    <t xml:space="preserve">Acciones de implementación del proceso de Gestión de Proveedores de Datos (GPD) ejecutadas. </t>
  </si>
  <si>
    <t>Proceso GPD implementado con sus instrumentos en Isolucion y soportado en el sistema de gestión de proveedores</t>
  </si>
  <si>
    <t>Dirección de Síntesis y Cuentas Nacionales - DSCN</t>
  </si>
  <si>
    <t>CUENTAS NACIONALES Y MACROECONOMIA</t>
  </si>
  <si>
    <t>Boletines técnicos de la cuenta satélite economía del cuidado</t>
  </si>
  <si>
    <t>Publicación de la Cuenta Satélite de Economía del Cuidado (CSEC) finalizada</t>
  </si>
  <si>
    <t>Porcentaje de avance en el boletín técnico y el anexo estadístico de la Cuenta Satélite de Economía del Cuidado (CSEC) para publicación en página web</t>
  </si>
  <si>
    <t>Un (1) boletín técnico y un (1) anexo de publicación de la Cuenta de producción y generación del ingreso del TDCNR, de la CSEC, finalizados</t>
  </si>
  <si>
    <t>Recursos de Funcionamiento</t>
  </si>
  <si>
    <t>Boletines técnicos de la cuenta satélite de medio ambiente</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</si>
  <si>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</si>
  <si>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Porcentaje de operaciones estadísticas de la cuenta satélite ambiental publicadas, respecto al total</t>
  </si>
  <si>
    <t>Publicación de la Cuenta Satélite de las Tecnologías de la Información y las Comunicaciones (CSTIC), finalizada</t>
  </si>
  <si>
    <t>Porcentaje de avance en el boletín técnico y los anexos estadísticos de la Cuenta Satélite TIC para publicación en página web</t>
  </si>
  <si>
    <t>Un (1) boletín técnico y un (1) anexo de publicación de la CSTIC, finalizados</t>
  </si>
  <si>
    <t>27/03/2023</t>
  </si>
  <si>
    <t>Boletines técnicos de la cuenta satélite de turismo</t>
  </si>
  <si>
    <t>Publicación de la Cuenta Satélite de Turismo (CST), finalizada</t>
  </si>
  <si>
    <t>Porcentaje de avance en el boletín técnico y los anexos estadísticos de la Cuenta Satélite de Turismo para publicación en página web</t>
  </si>
  <si>
    <t>Un (1) boletín técnico y un (1) anexo de publicación de la CST, finalizados</t>
  </si>
  <si>
    <t>23/05/2023</t>
  </si>
  <si>
    <t>Boletines técnicos de la cuenta satélite de cultura</t>
  </si>
  <si>
    <t>Publicación de la Cuenta Satélite de Cultura y Economía Naranja (CSCEN), finalizada</t>
  </si>
  <si>
    <t>Porcentaje de avance en el boletín técnico y los anexos estadísticos de la Cuenta Satélite de Cultura y Economía Naranja para publicación en página web</t>
  </si>
  <si>
    <t>Un (1) boletín técnico y un (1) anexo de publicación de la CSCEN, finalizado</t>
  </si>
  <si>
    <t>21/07/2023</t>
  </si>
  <si>
    <t>Boletines técnicos de la cuenta satélite de cultura bogotá</t>
  </si>
  <si>
    <t>Publicación de la Cuenta Satélite de Cultura y Economía Creativa Bogotá, finalizada</t>
  </si>
  <si>
    <t>Porcentaje de avance en el boletín técnico y los anexos estadísticos de la Cuenta Satélite de Cultura y Economía Creativa de Bogotá para publicación en página web</t>
  </si>
  <si>
    <t>Un (1) boletín técnico y un (1) anexo de publicación de la CSCECB, finalizados</t>
  </si>
  <si>
    <t>29/09/2023</t>
  </si>
  <si>
    <t>Publicación de la Cuenta Satélite de Salud (CSS), finalizada</t>
  </si>
  <si>
    <t>Porcentaje de avance en el boletín técnico y el anexo estadístico de la Cuenta Satélite de Salud para publicación en página web</t>
  </si>
  <si>
    <t>Un (1) boletín técnico y un (1) anexo de publicación de la CSS, finalizados</t>
  </si>
  <si>
    <t>27/10/2023</t>
  </si>
  <si>
    <t>Boletines técnicos de la cuenta satélite piloto de agroindustria</t>
  </si>
  <si>
    <t>Publicaciones de la Cuenta Satélite de la Agroindustria: Arroz (CSAA); Avícola (CSAAV); Maíz, Sorgo y Soya (CSAMSS) finalizadas.</t>
  </si>
  <si>
    <t>Porcentaje de avance en el boletín técnico y el anexo estadístico de las Cuentas Satélites de la Agroindustria: Arroz (CSAA); Avícola (CSAAV); Maíz, Sorgo y Soya (CSAMSS) para publicación en página web.</t>
  </si>
  <si>
    <t>Un (1) boletín técnico y un (1) anexo de publicación de las CSAA, CSAAV y CSAMSS, finalizados</t>
  </si>
  <si>
    <t>Boletines técnicosdel pib nacional</t>
  </si>
  <si>
    <t>Publicaciones del PIB trimestral desde los enfoques de la producción y el gasto, para los periodos del: cuarto trimestre de 2022, y los tres primeros trimestre de 2023, finalizadas.</t>
  </si>
  <si>
    <t>Economía</t>
  </si>
  <si>
    <t>Número de boletines y anexos publicados sobre boletines y anexos proyectados a publicar</t>
  </si>
  <si>
    <t>Cuatro (4) boletines técnicos y dieciséis (16) anexos estadísticos finalizados</t>
  </si>
  <si>
    <t>09/01/2023</t>
  </si>
  <si>
    <t>15/11/2023</t>
  </si>
  <si>
    <t>Boletines técnicos del indicador de seguimiento a la economía -ise</t>
  </si>
  <si>
    <t>Publicaciones del Indicador de Seguimiento a la Economía ISE para los periodos: noviembre y diciembre de 2022, y los meses de enero a octubre de 2023, finalizadas.</t>
  </si>
  <si>
    <t>Doce (12) boletines técnicos y dieciséis (16) anexos estadísticos finalizados</t>
  </si>
  <si>
    <t>18/12/2023</t>
  </si>
  <si>
    <t>Boletines técnicos de las cuentas anuales de bienes y servicios</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</si>
  <si>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</si>
  <si>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Porcentaje de avance en el boletín técnico, los anexos estadísticos y la base de datos de PTF, revisados para publicación en la página web</t>
  </si>
  <si>
    <t>15/01/2023</t>
  </si>
  <si>
    <t>15/12/2023</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</si>
  <si>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</si>
  <si>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Número de publicaciones de matrices/Número total de matrices a publicar en el año</t>
  </si>
  <si>
    <t>Cuatro (4) boletines técnicos y cuatro (4) anexos técnicos, finalizados.</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</si>
  <si>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</si>
  <si>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Porcentaje de avance en el boletín técnico, los anexos estadísticos y la base de datos de CABYS, revisados para publicación en la página web</t>
  </si>
  <si>
    <t>30/12/2023</t>
  </si>
  <si>
    <t>Boletines técnicos de las cuentas departamentales</t>
  </si>
  <si>
    <t>Publicaciones del Producto Interno Bruto por departamentos:
- años 2020 definitivo, 2021 provisional y 2022 preliminar y Valor agregado por municipios años 2020 definitivo y 2021 provisional</t>
  </si>
  <si>
    <t>Porcentaje de avance en el boletín técnico y sus respectivos anexos del producto interno bruto por departamentos y valor agregado por municipios finalizados para publicación en la página web</t>
  </si>
  <si>
    <t>30/06/2023</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</si>
  <si>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</si>
  <si>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Número de trimestres publicados/número de trimestres que se deben publicar en el año</t>
  </si>
  <si>
    <t>Cuatro (4) boletines técnicos y doce (12) anexos estadísticos finalizados.</t>
  </si>
  <si>
    <t>31/12/2023</t>
  </si>
  <si>
    <t>25%%</t>
  </si>
  <si>
    <t>50%%</t>
  </si>
  <si>
    <t>75%%</t>
  </si>
  <si>
    <t>100%%</t>
  </si>
  <si>
    <t>Boletines técnicos de las cuentas anuales de sectores institucionales</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</si>
  <si>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</si>
  <si>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Número de productos entregados/número total de productos que se deben entregar en el año</t>
  </si>
  <si>
    <t>Publicaciones del PIB trimestral de la ciudad de Bogotá, desde el enfoque de la producción, para los periodos: cuarto trimestre de 2022, y los tres primeros trimestre de 2023, finalizadas.</t>
  </si>
  <si>
    <t>Cuatro (4) boletines técnicos y ocho (8) anexos estadísticos finalizados</t>
  </si>
  <si>
    <t>23/03/2023</t>
  </si>
  <si>
    <t>07/12/2023</t>
  </si>
  <si>
    <t>Publicación del indicador trimestral de actividad económica por departamentos trimestres III y IV de 2022, y trimestres I y II de 2023</t>
  </si>
  <si>
    <t>Porcentaje de avance en el boletín técnico y sus respectivos anexos del indicador trimestral de actividad económica por departamentos finalizados para publicación en la página web</t>
  </si>
  <si>
    <t>30/10/2023</t>
  </si>
  <si>
    <t>Pilotos de resultados preliminares, finalizados.
1. Cuenta satélite de Economía Circular
2. Cuenta satélite de Bioeconomía</t>
  </si>
  <si>
    <t>Porcentaje de avance de los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</si>
  <si>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</si>
  <si>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Piloto de resultados preliminares de la Cuenta Satélite del Deporte de Bogotá (CSDB), finalizado.</t>
  </si>
  <si>
    <t>Porcentaje de avance en el boletín técnico y el anexo estadístico de la Cuenta Satélite del deporte de Bogotá, para publicación en página web</t>
  </si>
  <si>
    <t>Un (1) boletín técnico y un (1) anexo de publicación de la CSDB, finalizados</t>
  </si>
  <si>
    <t>27/04/2023</t>
  </si>
  <si>
    <t>Publicación de las cuentas del gasto por finalidad del gobierno general y el gasto público y privado - SOCX año 2022 preliminar.</t>
  </si>
  <si>
    <t>Numero de boletines técnicos/Total de boletines técnicos que se deben publicar en el año</t>
  </si>
  <si>
    <t>Dos (2) boletines técnicos y tres (3) anexos de publicación, finalizados.</t>
  </si>
  <si>
    <t>31/07/2023</t>
  </si>
  <si>
    <t>Documento para el plan general y diseño del cambio de año base de Cuentas Nacionales.</t>
  </si>
  <si>
    <t>Plan general elaborado/plan general proyectado</t>
  </si>
  <si>
    <t>Un (1) plan general elaborado.</t>
  </si>
  <si>
    <t>Piloto de resultados preliminares de las cuentas distributivas, para completar analizar el comportamiento de los hogares, finalizado.</t>
  </si>
  <si>
    <t>Numero de cuadro de resultados/ Numero de productos esperados en esta meta</t>
  </si>
  <si>
    <t>Un (1) Cuadro de resultados del piloto de las cuentas distributivas</t>
  </si>
  <si>
    <t>Procesamiento y piloto de resultados de la medición de la economía digital en Colombia</t>
  </si>
  <si>
    <t>Un (1) Cuadro de resultados del piloto de la medición de la economía digital en Colombia.</t>
  </si>
  <si>
    <t>Dirección de Censos y Demografía - DCD</t>
  </si>
  <si>
    <t>CARACTER SOCIODEMOGRAFICO</t>
  </si>
  <si>
    <t>Bases de datos de la temática de salud</t>
  </si>
  <si>
    <t>Base de datos con información estadística de nacimientos y defunciones a nivel nacional producida, para el registro de hechos vitales en Colombia.</t>
  </si>
  <si>
    <t>Número de bases de datos producidas</t>
  </si>
  <si>
    <t xml:space="preserve">Una (1) base de datos con información estadística de nacimientos y defunciones a nivel nacional </t>
  </si>
  <si>
    <t>Implementación de los formatos de notificación (nacimiento y muerte) para grupos étnicos, en los departamentos de Amazonas, Guainía, Chocó, Buenaventura, Pueblo Kogui de la Sierra Nevada de Santa Marta (La Guajira - Magdalena)</t>
  </si>
  <si>
    <t>31-05-2023</t>
  </si>
  <si>
    <t>Documentos metodológicos del censo de población y vivienda</t>
  </si>
  <si>
    <t>Detección y análisis de necesidades, y diseño temático desarrollados, para el Censo Nacional Agropecuario 2027.</t>
  </si>
  <si>
    <t>Número de documentos producidos</t>
  </si>
  <si>
    <t xml:space="preserve"> (i)plan general y (ii)documento metodológico del diseño temático, elaborados</t>
  </si>
  <si>
    <t>Documentación del diseño del conteo intercensal de población y vivienda 2025, elaborado.</t>
  </si>
  <si>
    <t>Documentos de estudios postcensales temáticas demográficas y poblacionales</t>
  </si>
  <si>
    <t>Almacenamiento y custodia de la información estadística recolectada, atendiendo los lineamientos del sistema de gestión documental del DANE.</t>
  </si>
  <si>
    <t xml:space="preserve">Número de meses </t>
  </si>
  <si>
    <t>Copia del contrato de arrendamiento y reportes de pago.</t>
  </si>
  <si>
    <t>Sistema de información del pueblo Wayuu creado, en cumplimiento de la sentencia T 302 del 2017 y auto 696 de 2022.</t>
  </si>
  <si>
    <t>Número de sistemas creados</t>
  </si>
  <si>
    <t>(i) Documentación técnica para la producción y recolección de información sociodemográfica del pueblo Wayuu (DCD) (ii)Información cartográfica marco (DIG)(iii)Documentos de diseño del sistema (DIRPEM)(iv) Diseño y desarrollo de la infraestructura tecnológica del sistema (OSIS).</t>
  </si>
  <si>
    <t>Reporte participativo y concepto de viabilidad del herorreconocimiento, la agenda integral y un plan integral de preparación para el próximo censo, en cumplimiento de la sentencia T 276 de 2022</t>
  </si>
  <si>
    <t>Cuadros de resultados para la temática de demografía y población</t>
  </si>
  <si>
    <t>Propuesta metodológica con variables socioambientales a desarrollar en las operaciones estadísticas, en respuesta al Conpes 4058 sobre variabilidad climática.</t>
  </si>
  <si>
    <t>Propuesta metodológica con variables socioambientales a desarrollar en las operaciones estadísticas</t>
  </si>
  <si>
    <t>Producción de información sobre los pueblos y comunidades étnicas del país requeridos para atender los futuros acuerdos resultantes del proceso de consulta del Plan Nacional de Desarrollo 2022-2026.</t>
  </si>
  <si>
    <t>(i) cuadros de salida de procesamientos especializados para grupo étnicos, (ii) actas de reunión y listados de asistencia</t>
  </si>
  <si>
    <t>Documento metodológico para la identificación de los territorios indígenas ubicados en áreas no municipalizadas de los departamentos de Amazonas, Guainía y Vaupés elaborado, en cumplimiento de la ley 632 de 2018.</t>
  </si>
  <si>
    <t>Documento metodológico</t>
  </si>
  <si>
    <t>Boletines técnicos de la temática demografía y población</t>
  </si>
  <si>
    <t>Informes de Estadística Sociodemográfica Aplicada, con el aprovechamiento de la información poblacional y demográfica, producidos.</t>
  </si>
  <si>
    <t>Número de documento metodológicos elaborados.</t>
  </si>
  <si>
    <t>(i)Documento metodológico hijos propios, (ii)estimación de la mortalidad adulta</t>
  </si>
  <si>
    <t>Método de estimación de los componentes demográficos (fecundidad, mortalidad y migración), evaluados</t>
  </si>
  <si>
    <t>Número de documentos evaluados</t>
  </si>
  <si>
    <t>(i)Documento metodológico (ii)cuadros salida</t>
  </si>
  <si>
    <t xml:space="preserve">Estimación de la población a nivel municipal utilizando la misma metodología usada en el operativo de rutas CNPV 2018. </t>
  </si>
  <si>
    <t>Cuadros de salida con la población a nivel municipal (media e intervalos de confianza)</t>
  </si>
  <si>
    <t>Artículos para revistas indexadas internacionales sobre estimaciones de los componentes demográficos : fecundidad, mortalidad y migración.</t>
  </si>
  <si>
    <t>La historia demográfica de la violencia en Colombia, por departamento, en los últimos 35 años con la información de la Comisión de la Verdad.</t>
  </si>
  <si>
    <t>(i)La historia demográfica de la violencia en Nariño y (ii)La historia demográfica de la violencia en Antioquia</t>
  </si>
  <si>
    <t>Sistema de seguimiento permanente a las proyecciones conformado, en el marco de fenómenos coyunturales que afecten la dinámica poblacional</t>
  </si>
  <si>
    <t>Documentos de análisis demográfico postcensal elaborados teniendo en cuenta los resultados del CNPV 2018 y otras fuentes de información.</t>
  </si>
  <si>
    <t>Socialización focalizada de información demográfica y poblacional con enfoque territorial.</t>
  </si>
  <si>
    <t>(i)Ayuda de memoria (ii)listados de asistencia (iii) informes técnicos</t>
  </si>
  <si>
    <t xml:space="preserve">Sistema de Información Estadística de Migración (SIEM) actualizado,  para la toma de decisiones y la evaluación de la Política Integral Migratoria colombiana. </t>
  </si>
  <si>
    <t>Cuadros de resultados para alimentar el SIEM</t>
  </si>
  <si>
    <t xml:space="preserve"> Seguimiento y análisis de la población panel del REBP, para avanzar en la realización del un censos basado en registros.</t>
  </si>
  <si>
    <t>(i) cuadros de salida con la difusión de resultados (ii) cuadros de salida entrega de resultados a cada proveedor (iii) ayudas de memoria y listados de asistencia.</t>
  </si>
  <si>
    <t>Dirección de Metodología y Producción Estadística - DIMPE</t>
  </si>
  <si>
    <t>TEMAS ECONOMICOS</t>
  </si>
  <si>
    <t>Boletines técnicos de la temática agropecuaria</t>
  </si>
  <si>
    <t>Número de OOEE diagnosticadas /  Total  de OOEE programadas para diagnóstico</t>
  </si>
  <si>
    <t>Boletines técnicos de la temática ambiental</t>
  </si>
  <si>
    <t>Boletines técnicos de la temática comercio internacional</t>
  </si>
  <si>
    <t>Boletines técnicos temática construcción</t>
  </si>
  <si>
    <t>Boletines técnicos de la temática comercio interno</t>
  </si>
  <si>
    <t>Boletines técnicos de la temática industria</t>
  </si>
  <si>
    <t>Boletines técnicos para la temática de servicios</t>
  </si>
  <si>
    <t>Boletines técnicos de la temática tecnología e innovación</t>
  </si>
  <si>
    <t>Boletines técnicos de la temática precios y costos</t>
  </si>
  <si>
    <t>Boletines técnicos de la temática cultura</t>
  </si>
  <si>
    <t>Boletines técnicos de la temática mercado laboral</t>
  </si>
  <si>
    <t>Boletines técnicos temática de la seguridad y defensa</t>
  </si>
  <si>
    <t>Boletines técnicos de la temática educación</t>
  </si>
  <si>
    <t>Cuadros de resultados para la temática agropecuaria</t>
  </si>
  <si>
    <t>Total OOEE estandarizadas en sus cuadros de resultados/  Total OOEE programadas para estandarización</t>
  </si>
  <si>
    <t xml:space="preserve">
Operaciones Estadísticas diagnosticadas para la automatización de la producción de los cuadros de resultados en las temáticas económicas</t>
  </si>
  <si>
    <t>Cuadros de resultados para la temática ambiental</t>
  </si>
  <si>
    <t>Cuadros de resultados para la temática de comercio internacional</t>
  </si>
  <si>
    <t>Cuadros de resultados para la temática de comercio interno</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</si>
  <si>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</si>
  <si>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</si>
  <si>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</si>
  <si>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</si>
  <si>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construcción</t>
  </si>
  <si>
    <t>Cuadros de resultados para la temática de cultura</t>
  </si>
  <si>
    <t xml:space="preserve">
Operaciones Estadísticas diagnosticadas para la automatización de la producción de los cuadros de resultados en las temáticas sociales</t>
  </si>
  <si>
    <t>Cuadros de resultados temática educación</t>
  </si>
  <si>
    <t>Cuadros de resultados para la temática de mercado laboral</t>
  </si>
  <si>
    <t>Cuadros de resultados para la temática de seguridad y defensa</t>
  </si>
  <si>
    <t xml:space="preserve">Operaciones  Estadísticas con la inclusión de enfoque interseccional en los cuadros de resultados  </t>
  </si>
  <si>
    <t>Total OOEE con inclusión de enfoque interseccional en sus cuadros de resultados / Total OOEE programada</t>
  </si>
  <si>
    <t>Dirección de Geoestadística - DIG</t>
  </si>
  <si>
    <t>INFORMACION GEOESPACIAL</t>
  </si>
  <si>
    <t>Bases de datos del marco geoestadístico nacional - DIG</t>
  </si>
  <si>
    <t>Bases de datos del registro estadístico base de empresas, actualizadas.</t>
  </si>
  <si>
    <t>Número de bases de datos generadas/dos bases de datos programadas</t>
  </si>
  <si>
    <t>Dos (2) bases de datos producto de la actualización y mantenimiento del Registro Estadístico Base de Empresas. 
Una (1) base de datos con la caracterización de la vinculación por prestación de servicios en entidades del nivel nacional</t>
  </si>
  <si>
    <t>Boletines generados con indicadores a partir del aprovechamiento de registros estadísticos producidos.</t>
  </si>
  <si>
    <t>Documentos generados/ Total de documentos programados</t>
  </si>
  <si>
    <t>Base de datos generada / Bases de datos programadas</t>
  </si>
  <si>
    <t xml:space="preserve">Una (1) base de datos del Marco Geoestadístico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</si>
  <si>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Base de datos del Marco Maestro Rural y Agropecuario cartográficamente, actualizado.</t>
  </si>
  <si>
    <t>Una (1) base de datos validada con la variable de cobertura de tierra a partir de la integración de información de gremios e imágenes de satélite</t>
  </si>
  <si>
    <t>Liderar y participar en diferentes iniciativas y articulaciones que promuevan el uso e integración de la información estadística y geoespacial, enfocadas en el desarrollo sostenible, los marcos globales, la gestión de riesgo de desastres y la interoperabilidad de la información entre el SEN y la ICDE</t>
  </si>
  <si>
    <t>Actividades realizadas/actividades programadas</t>
  </si>
  <si>
    <t>Documento actividades realizadas</t>
  </si>
  <si>
    <t>Proyectos de investigación e innovación, enmarcados en el análisis y modelado de datos geoespaciales, en aras de fortalecer y generar valor agregado sobre el marco de procesos estadísticos, ejecutados</t>
  </si>
  <si>
    <t>Documentos generados / Documentos programados</t>
  </si>
  <si>
    <t>Documentos generados</t>
  </si>
  <si>
    <t>Servicios de gestión de información geoespacial como parte de la actualización de los marcos geoestadísticos, desarrollados</t>
  </si>
  <si>
    <t>Bases de datos generadas / Bases de datos programadas</t>
  </si>
  <si>
    <t>Bases de datos generadas</t>
  </si>
  <si>
    <t>Productos geoespaciales que soporte los procesos de difusión de las operaciones estadísticas y otras fuentes, generados.</t>
  </si>
  <si>
    <t>Mantenimiento SIGESCO</t>
  </si>
  <si>
    <t>Sistema actualizado / Sistema programado</t>
  </si>
  <si>
    <t>Dirección de Recolección y Acopio - DRA</t>
  </si>
  <si>
    <t>Bases de datos de la temática de pobreza y condiciones de vida</t>
  </si>
  <si>
    <t xml:space="preserve">%Avance de desarrollo en el operativo /  % total de la meta </t>
  </si>
  <si>
    <t>Bases de datos de la temática agropecuaria</t>
  </si>
  <si>
    <t>Una (1) base de datos de Encuesta de Sacrificio de Ganado ESAG recolectada</t>
  </si>
  <si>
    <t>numero de fuentes recolectadas / numero total de fuentes * 100</t>
  </si>
  <si>
    <t xml:space="preserve">
Una (1) base de datos de Sistema de Información de Precios del Sector Agropecuario SIPSA recolectada.</t>
  </si>
  <si>
    <t>Un (1) documento con el resultado de las pruebas de escritorio del desarrollo y/o mejora de los aplicativos de SIPSA</t>
  </si>
  <si>
    <t>(Cantidad de pruebas de escritorio realizadas / Total de pruebas de escritorio requeridas) *100</t>
  </si>
  <si>
    <t>Un (1) documento con los requerimientos y el desarrollo de aplicativos de captura y análisis de SIPSA para situaciones de contingencia</t>
  </si>
  <si>
    <t xml:space="preserve">%Avance del documento /  % Total de la meta </t>
  </si>
  <si>
    <t>Puesta en marcha y socialización de los nuevos instrumentos de recolección del rediseño de leche</t>
  </si>
  <si>
    <t xml:space="preserve">%Avance en la implementación y socialización de los instrumentos de recolección /  % Total de la meta </t>
  </si>
  <si>
    <t>Bases de datos de la temática de precios y costos</t>
  </si>
  <si>
    <t>producción  mensual de IPC</t>
  </si>
  <si>
    <t># de registro recolectados/ registros prediligenciados</t>
  </si>
  <si>
    <t xml:space="preserve">Base de datos </t>
  </si>
  <si>
    <t>producción  mensual de IPP</t>
  </si>
  <si>
    <t>producción  mensual de ICTC</t>
  </si>
  <si>
    <t>producción  mensual de ICTIP</t>
  </si>
  <si>
    <t>producción  mensual de ICES</t>
  </si>
  <si>
    <t>producción  mensual de ICOCED</t>
  </si>
  <si>
    <t>producción  mensual de ICOCIV</t>
  </si>
  <si>
    <t>producción  mensual de PPA</t>
  </si>
  <si>
    <t>producción  mensual de PVPLVA</t>
  </si>
  <si>
    <t xml:space="preserve"> Una  (1) Base de datos de la información recolectada, consolidada, depurada de la Gran Encuesta Integra de Hogares</t>
  </si>
  <si>
    <t>Numero de segmentos trabajados/ total segmentos anuales</t>
  </si>
  <si>
    <t xml:space="preserve"> Base de datos</t>
  </si>
  <si>
    <t xml:space="preserve"> una (1) BASE de resultados depurados operativos de los procesos de recuento y sensibilización</t>
  </si>
  <si>
    <t>Tabla de resultados</t>
  </si>
  <si>
    <t>Bases de datos de la temática de construcción</t>
  </si>
  <si>
    <t>Bases de datos recolectadas y criticadas del censo de edificaciones (CEED) de acuerdo con la metodología y lineamientos establecidos.</t>
  </si>
  <si>
    <t>Base recolectada y criticada del CEED  /Base planeada a recolectar del CEED</t>
  </si>
  <si>
    <t>Número de bases entregadas</t>
  </si>
  <si>
    <t>Base de datos criticada</t>
  </si>
  <si>
    <t>Bases de datos recolectadas y criticadas del indicador de producción de obras civiles (IPOC) de acuerdo con la metodología y lineamientos establecidos.</t>
  </si>
  <si>
    <t>Base recolectada y criticada del IPOC  /Base planeada a recolectar del IPOC</t>
  </si>
  <si>
    <t>Bases de datos recolectadas y criticadas del censo de licencias de construcción (ELIC) de acuerdo con la metodología y lineamientos establecidos.</t>
  </si>
  <si>
    <t>Base recolectada y criticada de ELIC  /Base planeada a recolectar del ELIC</t>
  </si>
  <si>
    <t>Bases de datos recolectadas y criticadas de financiación de vivienda (FIVI) de acuerdo con la metodología y lineamientos establecidos.</t>
  </si>
  <si>
    <t>Base recolectada y criticada de FIVI  /Base planeada a recolectar del FIVI</t>
  </si>
  <si>
    <t>Número de matrices entregadas</t>
  </si>
  <si>
    <t>Bases de datos recolectadas y criticadas de Cartera hipotecaria de vivienda (CHV) de acuerdo con la metodología y lineamientos establecidos.</t>
  </si>
  <si>
    <t>Base recolectada y criticada de CHV  /Base planeada a recolectar del CHV</t>
  </si>
  <si>
    <t>Bases de datos de la temática de industria</t>
  </si>
  <si>
    <t>Plan de recolección actualizado y alineado con el operativo de la Encuesta Anual Manufacturera 2022</t>
  </si>
  <si>
    <t>Plan de recolección actualizado y alineado con el operativo de la Encuesta Mensual Manufacturera con Enfoque Territorial del 2023</t>
  </si>
  <si>
    <t>Plan de recolección actualizado y alineado con el operativo de la Estadística de cemento Gris y Concreto del 2023</t>
  </si>
  <si>
    <t>Plan de recolección actualizado y alineado con el operativo de la Encuesta Ambiental Industrial 2022</t>
  </si>
  <si>
    <t>Bases de datos de la temática de comercio internacional</t>
  </si>
  <si>
    <t>Plan de acopio actualizado y alineado con el operativo del Registro de Exportaciones  2023</t>
  </si>
  <si>
    <t>Plan de acopio actualizado y alineado con el operativo del Registro de Importaciones 2023</t>
  </si>
  <si>
    <t>Plan de acopio actualizado y alineado con el operativo de Zonas Francas 2023</t>
  </si>
  <si>
    <t>Bases de datos de la temática de comercio interno</t>
  </si>
  <si>
    <t>Plan de recolección actualizado y alineado con el operativo de la Encuesta Mensual de Comercio 2023</t>
  </si>
  <si>
    <t>Plan de recolección actualizado y alineado con el operativo de la Encuesta Anual de Comercio 2022</t>
  </si>
  <si>
    <t>Plan de recolección actualizado y alineado con el operativo de Precio de venta al público de Cigarrillos y Tabaco 2023</t>
  </si>
  <si>
    <t>Bases de datos de la temática de servicios</t>
  </si>
  <si>
    <t>Plan de recolección actualizado y alineado con el operativo de la Encuesta Anual de Servicios 2022</t>
  </si>
  <si>
    <t>Plan de recolección actualizado y alineado con el operativo de la Encuesta Mensual de Servicios 2023</t>
  </si>
  <si>
    <t>Plan de recolección actualizado y alineado con el operativo de la Encuesta Mensual de Alojamiento 2023</t>
  </si>
  <si>
    <t>Plan de recolección actualizado y alineado con el operativo de la Encuesta Mensual de Comercio Exterior de Servicios 2023</t>
  </si>
  <si>
    <t>Plan de recolección actualizado y alineado con el operativo de la Encuesta Mensual de Servicios de Bogotá 2023 (CONVENIO)</t>
  </si>
  <si>
    <t>Plan de recolección actualizado y alineado con el operativo de la Encuesta Mensual de Agencias de Viajes 2023</t>
  </si>
  <si>
    <t>Plan de recolección actualizado y alineado con el operativo de la Encuesta de Transporte Urbano de Pasajeros  2023</t>
  </si>
  <si>
    <t>Base de datos anual con los criterios de cobertura, calidad y oportunidad definidos en el plan de recolección de la Encuesta Anual Manufacturera 2022</t>
  </si>
  <si>
    <t>Número de bases entregadas / Número de bases a entregar</t>
  </si>
  <si>
    <t>Base de datos mensuales con los criterios de cobertura, calidad y oportunidad definidos en el plan de recolección de la Encuesta Mensual Manufacturera con Enfoque Territorial del 2023</t>
  </si>
  <si>
    <t>Base de datos mensuales con los criterios de cobertura, calidad y oportunidad definidos en el plan de recolección de la  Estadística de cemento Gris y Concreto del 2023</t>
  </si>
  <si>
    <t>Base de datos mensuales con los criterios de cobertura, calidad y oportunidad definidos en el plan de recolección de la  Encuesta Ambiental Industrial 2022</t>
  </si>
  <si>
    <t>Base de datos mensuales con los criterios de cobertura, calidad y oportunidad definidos en el plan de recolección del Registro de Exportaciones  2023</t>
  </si>
  <si>
    <t>Base de datos mensuales con los criterios de cobertura, calidad y oportunidad definidos en el plan de recolección del Registro de Importaciones 2023</t>
  </si>
  <si>
    <t>Base de datos mensuales con los criterios de cobertura, calidad y oportunidad definidos en el plan de recolección del registro de Zonas Francas 2023</t>
  </si>
  <si>
    <t>Base de datos mensuales con los criterios de cobertura, calidad y oportunidad definidos en el plan de recolección de la  Encuesta Mensual de Comercio 2023</t>
  </si>
  <si>
    <t>Base de datos anual con los criterios de cobertura, calidad y oportunidad definidos en el plan de recolección de la Encuesta Anual de Comercio 2022</t>
  </si>
  <si>
    <t>Base de datos mensuales con los criterios de cobertura, calidad y oportunidad definidos en el plan de recolección del Precio de venta al público de Cigarrillos y Tabaco 2023</t>
  </si>
  <si>
    <t>Base de datos anual con los criterios de cobertura, calidad y oportunidad definidos en el plan de recolección  de la Encuesta Anual de Servicios 2022</t>
  </si>
  <si>
    <t>Base de datos mensuales con los criterios de cobertura, calidad y oportunidad definidos en el plan de recolección de la Encuesta Mensual de Servicios 2023</t>
  </si>
  <si>
    <t>Base de datos mensuales con los criterios de cobertura, calidad y oportunidad definidos en el plan de recolección de la Encuesta Mensual de Alojamiento 2023</t>
  </si>
  <si>
    <t>Base de datos mensuales con los criterios de cobertura, calidad y oportunidad definidos en el plan de recolección de la Encuesta Mensual de Comercio Exterior de Servicios 2023</t>
  </si>
  <si>
    <t>Base de datos mensuales con los criterios de cobertura, calidad y oportunidad definidos en el plan de recolección de la Encuesta Mensual de Servicios de Bogotá 2023 (CONVENIO)</t>
  </si>
  <si>
    <t>Base de datos mensuales con los criterios de cobertura, calidad y oportunidad definidos en el plan de recolección de la Encuesta Mensual de Agencias de Viajes 2023</t>
  </si>
  <si>
    <t>Base de datos trimestral con los criterios de cobertura, calidad y oportunidad definidos en el plan de recolección de la Encuesta de Transporte Urbano de Pasajeros  2023</t>
  </si>
  <si>
    <t>Direcciones Territoriales - DT</t>
  </si>
  <si>
    <t>Acuerdos con universidades o centros culturales, para fortalecer actividades operativas de las sedes en el territorio planeados en el 2022 y formalizados en el 2023 
Dos (2) convenios realizados por la Dirección Territorial Centro - Bogotá
Un (1) convenio realizado por la Dirección Territorial Centro Oriente - Bucaramanga
Cuatro (4) convenios realizados por la Dirección Territorial Noroccidente - Medellín</t>
  </si>
  <si>
    <t xml:space="preserve">(Número de convenios realizados en el periodo)*100/ Número de convenios totales </t>
  </si>
  <si>
    <t>Acuerdos firmados con universidades o centros culturales</t>
  </si>
  <si>
    <t>Primera fase de implementación del esquema de seguimiento de las actividades de las Direcciones Territoriales.</t>
  </si>
  <si>
    <t>% Avance de desarrollo de la implementación / % total de la meta</t>
  </si>
  <si>
    <t>Implementación de las Funcionalidades del esquema de seguimiento de las actividades de las Direcciones Territoriales</t>
  </si>
  <si>
    <t>Documento de resultados de las auditorias internas</t>
  </si>
  <si>
    <t>Implementación de los mejoramientos que se han realizado en las diferentes Direcciones Territoriales como un ejercicio de unificación de procesos.</t>
  </si>
  <si>
    <t>% Avance de la implementación de las mejoras /  % total de la meta</t>
  </si>
  <si>
    <t>Implementación de los mejoramientos que se han realizado en las diferentes Direcciones Territoriales</t>
  </si>
  <si>
    <t>4. Sinergia Organizacional</t>
  </si>
  <si>
    <t>AREA O DEPENDENCIA</t>
  </si>
  <si>
    <t>PROYECTO</t>
  </si>
  <si>
    <t>Informacion Geoespacial</t>
  </si>
  <si>
    <t>Recoleccion y Acopio</t>
  </si>
  <si>
    <t>FORTALECIMIENTO DE INFORMACION - SEN</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</si>
  <si>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</si>
  <si>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</si>
  <si>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</si>
  <si>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</si>
  <si>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</si>
  <si>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</si>
  <si>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</si>
  <si>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</si>
  <si>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</si>
  <si>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</si>
  <si>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</si>
  <si>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</si>
  <si>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</si>
  <si>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</si>
  <si>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</si>
  <si>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</si>
  <si>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</si>
  <si>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</si>
  <si>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</si>
  <si>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</si>
  <si>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</si>
  <si>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</si>
  <si>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</si>
  <si>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</si>
  <si>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DIG</t>
  </si>
  <si>
    <t>Desarrollo Censo Economico. Nacional</t>
  </si>
  <si>
    <t>Sedes adquiridas</t>
  </si>
  <si>
    <t>Servicio de información de las estadísticas de las entidades del Sistema Estadístico Nacional - FONDANE</t>
  </si>
  <si>
    <t>Bases de datos del directorio estadístico</t>
  </si>
  <si>
    <t>Servicios tecnológicos</t>
  </si>
  <si>
    <t>C-0401-1003-28</t>
  </si>
  <si>
    <t>CENSO ECONOMICO</t>
  </si>
  <si>
    <t>Hambre Cero</t>
  </si>
  <si>
    <t>DIMPE</t>
  </si>
  <si>
    <t>Fortalecimiento de la capacidad tecnica y administrativa</t>
  </si>
  <si>
    <t>Servicio de geo información estadística - DIG</t>
  </si>
  <si>
    <t>Servicio de evaluación del proceso estadístico - FONDANE</t>
  </si>
  <si>
    <t>Direccion</t>
  </si>
  <si>
    <t>C-0499-1003-6</t>
  </si>
  <si>
    <t>El cambio es con las Mujeres</t>
  </si>
  <si>
    <t>DIRPEN</t>
  </si>
  <si>
    <t>Caracter Sociodemografico</t>
  </si>
  <si>
    <t>Servicio de educación informal para la gestión administrativa</t>
  </si>
  <si>
    <t>Boletines técnicos de la temática gobierno</t>
  </si>
  <si>
    <t>Documentos metodológicos - CE</t>
  </si>
  <si>
    <t>Direccion de Censos y Demografia</t>
  </si>
  <si>
    <t>C-0401-1003-20</t>
  </si>
  <si>
    <t>3. Plan Anual de Vacantes</t>
  </si>
  <si>
    <t xml:space="preserve">3. Planeación Institucional </t>
  </si>
  <si>
    <t>Economía para la Vida: Colombia Líder en la Lucha Contra el Cambio Climático</t>
  </si>
  <si>
    <t>DICE</t>
  </si>
  <si>
    <t>Cultura Estadistica</t>
  </si>
  <si>
    <t>Documentos metodológicos - DCD</t>
  </si>
  <si>
    <t>Servicio de implementación sistemas de gestión</t>
  </si>
  <si>
    <t>Bases de datos de la temática ambiental</t>
  </si>
  <si>
    <t>Direccion de Difusion y Cultura Estadística</t>
  </si>
  <si>
    <t>Equidad</t>
  </si>
  <si>
    <t>Planes Administrativos</t>
  </si>
  <si>
    <t>De una Economía Extractivista Hacia Una Economía Productiva</t>
  </si>
  <si>
    <t>SECRETARIA</t>
  </si>
  <si>
    <t>Boletines técnicos de la cuenta satélite de salud</t>
  </si>
  <si>
    <t>Boletines técnicos temática transporte</t>
  </si>
  <si>
    <t>C-0401-1003-30</t>
  </si>
  <si>
    <t>Un Catastro Multipropósito que aporte a la creación de valor público</t>
  </si>
  <si>
    <t>Valoración de costos ambientales</t>
  </si>
  <si>
    <t>5. Compras y contratación pública</t>
  </si>
  <si>
    <t>Colombia Sociedad Joven para la Vida</t>
  </si>
  <si>
    <t>SISTEMAS</t>
  </si>
  <si>
    <t>Coordinacion y Regulacion del SEN</t>
  </si>
  <si>
    <t>Direccion de Geoestadistica</t>
  </si>
  <si>
    <t>C-0401-1003-21</t>
  </si>
  <si>
    <t>Democratización del Estado, Libertades Fundamentales y Agenda Internacional para la Vida</t>
  </si>
  <si>
    <t>DT</t>
  </si>
  <si>
    <t>Cuentas Nacionales y Macroeconomia</t>
  </si>
  <si>
    <t>Cuadros de resultados del censo de población y vivienda</t>
  </si>
  <si>
    <t>Direccion de Regulacion, Planeacion, Estandarizacion y Normalizacion</t>
  </si>
  <si>
    <t>C-0401-1003-26</t>
  </si>
  <si>
    <t>7. Plan de Incentivos Institucionales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</si>
  <si>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</si>
  <si>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</si>
  <si>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</si>
  <si>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</si>
  <si>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</si>
  <si>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</si>
  <si>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</si>
  <si>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</si>
  <si>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</si>
  <si>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</si>
  <si>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</si>
  <si>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Cuadros de resultados para la temática de gobierno</t>
  </si>
  <si>
    <t>Gestión Documental</t>
  </si>
  <si>
    <t>C-0499-1003-8</t>
  </si>
  <si>
    <t>Plan Nacional de Gestión del Riesgo de Desastre - PNGRD</t>
  </si>
  <si>
    <t>COOP</t>
  </si>
  <si>
    <t>Mejoramiento infraestructura y equipamiento fIsico</t>
  </si>
  <si>
    <t>Bases de datos de la temática de educación</t>
  </si>
  <si>
    <t>Oficina Asesora de Planeación</t>
  </si>
  <si>
    <t>10. Racionalización de trámites</t>
  </si>
  <si>
    <t>JURIDICA</t>
  </si>
  <si>
    <t>OCDE</t>
  </si>
  <si>
    <t>Boletines técnicosdel pibbogotá d.c</t>
  </si>
  <si>
    <t>Bases de datos de la temática de gobierno</t>
  </si>
  <si>
    <t>Oficina de Control Interno</t>
  </si>
  <si>
    <t>11. Plan de Tratamiento de Riesgos de Seguridad y Privacidad de la Información</t>
  </si>
  <si>
    <t>OPLAN</t>
  </si>
  <si>
    <t>Temas Economicos</t>
  </si>
  <si>
    <t>Oficina de Cooperación Internacional</t>
  </si>
  <si>
    <t>12. Seguridad digital</t>
  </si>
  <si>
    <t>Temas Sociales</t>
  </si>
  <si>
    <t>Oficina de Sistemas</t>
  </si>
  <si>
    <t>C-0499-1003-5</t>
  </si>
  <si>
    <t>SUBDIRECCION</t>
  </si>
  <si>
    <t>Fortalecimiento de Informacion - SEN</t>
  </si>
  <si>
    <t>Oficina Jurídica</t>
  </si>
  <si>
    <t>CENSOE</t>
  </si>
  <si>
    <t>Bases de datos de la temática de tecnología e innovación</t>
  </si>
  <si>
    <t>Secretaria General</t>
  </si>
  <si>
    <t>DIRECCION</t>
  </si>
  <si>
    <t>Bases de datos de la temática de transporte</t>
  </si>
  <si>
    <t>GESTIONDOC</t>
  </si>
  <si>
    <t>C-0499-1003-7</t>
  </si>
  <si>
    <t>Oficina Asesora de Planeación - OPLAN</t>
  </si>
  <si>
    <t>Cuadros de resultados para la temática de transporte</t>
  </si>
  <si>
    <t>Dirección - GEDI</t>
  </si>
  <si>
    <t>A-03-02-02-105-002-10</t>
  </si>
  <si>
    <t>DIRECCIONES TERRITORIALES</t>
  </si>
  <si>
    <t>Direccion de Metodologia y Produccion Estadistica</t>
  </si>
  <si>
    <t>C-0401-1003-22</t>
  </si>
  <si>
    <t>C-0401-1003-23</t>
  </si>
  <si>
    <t>C-0401-1003-3</t>
  </si>
  <si>
    <t>FONDANE</t>
  </si>
  <si>
    <t>8</t>
  </si>
  <si>
    <t>5</t>
  </si>
  <si>
    <t>Convenios/contratos para el desarrollo de operaciones estadísticas en ejecución durante la vigencia</t>
  </si>
  <si>
    <t>Contratos de evaluación del proceso estadístico en ejecución durante la vigencia</t>
  </si>
  <si>
    <t>Número de convenios con recursos en ejecución</t>
  </si>
  <si>
    <t>Convenios en ejecución</t>
  </si>
  <si>
    <t>Número de contratos con recursos en ejecución</t>
  </si>
  <si>
    <t>Convenio en ejecución</t>
  </si>
  <si>
    <t>Planes Institucionales elaborados, difundidos y publicados en la página web del DANE y con seguimiento periódico
Plan Sectorial 2022 – 2026
Plan Estratégico  Institucional 2022 – 2026
Plan Acción Anual 2023</t>
  </si>
  <si>
    <t>Ejecución presupuestal de los recursos de inversión y funcionamiento en obligaciones</t>
  </si>
  <si>
    <t>Cumplimiento de la Fase 1 - Documentación de operaciones estadística revisada y actualizada en el Sistema Integrado de Gestión de acuerdo a la metodología establecida</t>
  </si>
  <si>
    <t>Cumplimiento de la Fase 2 -Documentación de operaciones estadísticas revisada y actualizada en el Sistema Integrado de Gestión, de acuerdo con la metodología establecida</t>
  </si>
  <si>
    <t>Implementar los nuevos desarrollos tecnológicos en el SPGI con el fin de articular la planeación física con la presupuestal.</t>
  </si>
  <si>
    <t>Certificación de Calidad
Certificación de calidad mantenida</t>
  </si>
  <si>
    <t>Ejecución de los convenios y contratos que cuentan con apropiación durante la vigencia.</t>
  </si>
  <si>
    <t>(Puntaje IDI 2022 - Puntaje IDI 2021 ) /Puntaje IDI 2021*100</t>
  </si>
  <si>
    <t>Resultados del Índice de Desempeño Institucional</t>
  </si>
  <si>
    <t>Numero de Planes Institucionales elaborados, difundidos y publicados en el periodo / Total de Planes Institucionales planeados de realizar en el año</t>
  </si>
  <si>
    <t>% de Obligaciones / Apropiación Vigente</t>
  </si>
  <si>
    <t>Número de documentos fase I revisados en el periodo / Número total de documentos fase I asignados para revisión</t>
  </si>
  <si>
    <t>Informes de seguimiento a la gestión documental</t>
  </si>
  <si>
    <t>Número de documentos fase 2 revisados en el periodo / Número total de documentos fase 2 asignados para revisión</t>
  </si>
  <si>
    <t>Documento de Desarrollo</t>
  </si>
  <si>
    <t>Número de planes de mejoramiento de la auditoria externa en termino / Número total de Planes de mejoramiento resultado de la auditoria</t>
  </si>
  <si>
    <t>Informe de auditoria externa</t>
  </si>
  <si>
    <t>% de ejecución en obligaciones por convenio/contrato/ apropiación vigente por convenio y contrato en la vigencia</t>
  </si>
  <si>
    <t>Base de seguimiento a la ejecución presupuestal de los convenios/contratos que cuentan con apropiación disponible en la vigencia</t>
  </si>
  <si>
    <t>Plan de trabajo diseñado y ejecutado de articulación y fortalecimiento con las Direcciones Territoriales, sobre la carga impositiva e ingreso de información contable, y así fortalecer los Instrumentos técnicos administrativos y financieros de la entidad.</t>
  </si>
  <si>
    <t>(i) documento técnico y cuadros de salida resultado del diagnóstico de la variable de municipio de residencia habitual. (ii) Cuadros de salida con la asignación probabilística de residencia habitual. (iii) Documento técnico conteo de población basado en el REBP.</t>
  </si>
  <si>
    <t>(i) documento técnico y cuadros de salida  resultado del análisis de evolución de cohortes (ii) documento técnico y cuadros de salida resultado del análisis líneas de vida de la población panel (iii) cuadro de salida calculo de indicadores (iv) Documento técnico seguimiento y análisis de la población panel.</t>
  </si>
  <si>
    <t>Seleccione el área o dependencia responsable de la meta</t>
  </si>
  <si>
    <t>Seleccione de la lista desplegable el proyecto de inversión o funcionamiento con el que se cumplirá la meta</t>
  </si>
  <si>
    <r>
      <rPr>
        <b/>
        <sz val="8"/>
        <color rgb="FF486995"/>
        <rFont val="Segoe UI"/>
        <family val="2"/>
      </rPr>
      <t>Este campo lo diligencia OPLAN</t>
    </r>
    <r>
      <rPr>
        <sz val="8"/>
        <color rgb="FF486995"/>
        <rFont val="Segoe UI"/>
        <family val="2"/>
      </rPr>
      <t xml:space="preserve">
Número entero asignado a meta por la Oficina de Planeación 
</t>
    </r>
    <r>
      <rPr>
        <b/>
        <sz val="8"/>
        <color rgb="FF486995"/>
        <rFont val="Segoe UI"/>
        <family val="2"/>
      </rPr>
      <t>Ejemplo:</t>
    </r>
    <r>
      <rPr>
        <sz val="8"/>
        <color rgb="FF486995"/>
        <rFont val="Segoe UI"/>
        <family val="2"/>
      </rPr>
      <t xml:space="preserve"> OPLAN_1</t>
    </r>
  </si>
  <si>
    <r>
      <t xml:space="preserve">Seleccione de la lista, la </t>
    </r>
    <r>
      <rPr>
        <b/>
        <sz val="8"/>
        <color rgb="FF486995"/>
        <rFont val="Segoe UI"/>
        <family val="2"/>
      </rPr>
      <t xml:space="preserve">LÌNEA ESTRATEGICA </t>
    </r>
    <r>
      <rPr>
        <sz val="8"/>
        <color rgb="FF486995"/>
        <rFont val="Segoe UI"/>
        <family val="2"/>
      </rPr>
      <t>que se alinearía con la meta propuesta</t>
    </r>
  </si>
  <si>
    <r>
      <t xml:space="preserve">Registre el número entero o el porcentaje que se propone alcanzar en la vigencia como meta
</t>
    </r>
    <r>
      <rPr>
        <b/>
        <sz val="8"/>
        <color rgb="FF486995"/>
        <rFont val="Segoe UI"/>
        <family val="2"/>
      </rPr>
      <t>Ejemplo:</t>
    </r>
    <r>
      <rPr>
        <sz val="8"/>
        <color rgb="FF486995"/>
        <rFont val="Segoe UI"/>
        <family val="2"/>
      </rPr>
      <t xml:space="preserve"> 1 o 100%</t>
    </r>
  </si>
  <si>
    <r>
      <t xml:space="preserve">Seleccione el tipo de indicador de acuerdo al </t>
    </r>
    <r>
      <rPr>
        <b/>
        <sz val="8"/>
        <color rgb="FF486995"/>
        <rFont val="Segoe UI"/>
        <family val="2"/>
      </rPr>
      <t xml:space="preserve">Procedimiento de Formulación y monitoreo de indicadores de gestión </t>
    </r>
    <r>
      <rPr>
        <sz val="8"/>
        <color rgb="FF486995"/>
        <rFont val="Segoe UI"/>
        <family val="2"/>
      </rPr>
      <t>de la Entidad en su versión 11,
Economía
Efectividad
Eficacia
Eficiencia
Equidad
Valoración  de  costos  ambientales</t>
    </r>
  </si>
  <si>
    <t>Construya la representación matemática del cálculo del indicador que medirá la meta.</t>
  </si>
  <si>
    <r>
      <t xml:space="preserve">Registre el parámetro o unidad de referencia para determinar la  magnitud de medición del indicador
</t>
    </r>
    <r>
      <rPr>
        <b/>
        <sz val="8"/>
        <color rgb="FF486995"/>
        <rFont val="Segoe UI"/>
        <family val="2"/>
      </rPr>
      <t xml:space="preserve">Ejemplo: </t>
    </r>
    <r>
      <rPr>
        <sz val="8"/>
        <color rgb="FF486995"/>
        <rFont val="Segoe UI"/>
        <family val="2"/>
      </rPr>
      <t xml:space="preserve"> 
Número 
porcentaje
otras posibles unidades de medida</t>
    </r>
  </si>
  <si>
    <t>Seleccione de dónde proviene la meta: 
1. Proyecto de Inversión
2. Plan de Acción (PAI) 2022
3. Plan Operativo (PO) 2022
4. Recursos de Funcionamiento
5. Recomendaciones MIPG
6. Plan Anticorrupción y de Atención al Ciudadano
7. SISCONPES
8. ITA
9. PNGRD</t>
  </si>
  <si>
    <r>
      <rPr>
        <b/>
        <sz val="8"/>
        <color rgb="FF486995"/>
        <rFont val="Segoe UI"/>
        <family val="2"/>
      </rPr>
      <t>Este campo lo diligencia OPLAN</t>
    </r>
    <r>
      <rPr>
        <sz val="8"/>
        <color rgb="FF486995"/>
        <rFont val="Segoe UI"/>
        <family val="2"/>
      </rPr>
      <t xml:space="preserve">
Seleccione de la lista desplegable el objetivo estratégico del Plan Estratégico Institucional 2022 - 2026 con el cual contribuya a la meta formulada</t>
    </r>
  </si>
  <si>
    <r>
      <rPr>
        <b/>
        <sz val="8"/>
        <color rgb="FF486995"/>
        <rFont val="Segoe UI"/>
        <family val="2"/>
      </rPr>
      <t>Este campo lo diligencia OPLAN</t>
    </r>
    <r>
      <rPr>
        <sz val="8"/>
        <color rgb="FF486995"/>
        <rFont val="Segoe UI"/>
        <family val="2"/>
      </rPr>
      <t xml:space="preserve">
Seleccione de la lista desplegable el Objetivo de Desarrollo Sostenible - ODS con el cual contribuya a la meta formulada</t>
    </r>
  </si>
  <si>
    <t>18. Gestión del conocimiento y la innovación</t>
  </si>
  <si>
    <t>6. Transparencia, acceso a la información pública y lucha contra la corrupción</t>
  </si>
  <si>
    <t>Matriz de identificación  de la demanda de Cooperación Internacional técnica y financiera, realizada</t>
  </si>
  <si>
    <t xml:space="preserve">%Avance de desarrollo en el SPGI periódico /  % total de la meta </t>
  </si>
  <si>
    <t>17. Gestión de la información estadística</t>
  </si>
  <si>
    <t>Numero de notas estadísticas publicadas / Numero de Notas estadísticas proyectadas</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</si>
  <si>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</si>
  <si>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</si>
  <si>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</si>
  <si>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</si>
  <si>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</si>
  <si>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</si>
  <si>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</si>
  <si>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Líneas de investigación definidas o pruebas de concepto para la inclusión de nuevas metodologías de producción estadística, específicamente para la desagregación de variables y la inclusión de nuevas fuentes de información</t>
  </si>
  <si>
    <t xml:space="preserve">%Avance de PAAI  = Cantidad de informes realizados / Cantidad de Informes programados </t>
  </si>
  <si>
    <t>Lineamiento para el tratamiento de las denuncias, formalizado para orientar a la ciudadanía en el proceso de gestión.</t>
  </si>
  <si>
    <t xml:space="preserve">Institucionalizar la Campaña semana de la transparencia, ética e integridad, realizada para fortalecer el valor de lo público en la entidad </t>
  </si>
  <si>
    <t>Plan Estratégico de Tecnologías de la Información  2023-2026, con instrumentos para su seguimiento y evaluación</t>
  </si>
  <si>
    <t>13. Defensa jurídica</t>
  </si>
  <si>
    <t>Incrementar el puntaje del Índice de Desempeño Institucional del DANE en 6 puntos o más para llegar a puntaje mínimo del 85%</t>
  </si>
  <si>
    <t xml:space="preserve">3. Planeación Institucional </t>
  </si>
  <si>
    <t xml:space="preserve">Informes de los Planes Institucionales periódicos </t>
  </si>
  <si>
    <t>Presentaciones mensuales para Comité Directivo</t>
  </si>
  <si>
    <t>4. Gestión presupuestal y eficiencia del gasto público.</t>
  </si>
  <si>
    <t>7. Fortalecimiento organizacional y  simplificación de procesos</t>
  </si>
  <si>
    <t xml:space="preserve">16. Gestión documental </t>
  </si>
  <si>
    <t xml:space="preserve">Mesas Técnicas de Trabajo Articulado realizadas con las Direcciones y Oficinas priorizadas para mejorar  la oportunidad y la calidad en los procesos de adquisición de bienes y servicios de la Entidad. </t>
  </si>
  <si>
    <t>9. Participación ciudadana en la gestión pública</t>
  </si>
  <si>
    <t>Bases de datos de operaciones estadísticas y registros estadísticos anonimizadas, con medidas de riesgo de identificación generadas y documentadas</t>
  </si>
  <si>
    <t>Documento de lineamientos de clasificación de archivos de información</t>
  </si>
  <si>
    <t>12. Gestión de proveedores de datos</t>
  </si>
  <si>
    <t>Documento de la Política de Información Estadística actualizada</t>
  </si>
  <si>
    <t>Evaluaciones de cumplimiento de los requisitos de calidad de acuerdo con lo establecido en la  norma técnica NTC PE 1000: 2020 y en el esquema de evaluación diseñado por el DANE, realizadas</t>
  </si>
  <si>
    <t>Acompañamientos realizados * 100 / Acompañamientos priorizados</t>
  </si>
  <si>
    <t>4 estudios de prospectiva y  análisis de datos</t>
  </si>
  <si>
    <t>Cuatro (4) estudios de prospectiva y  análisis de datos</t>
  </si>
  <si>
    <t>Un (1) proyecto de funcionalidades de la plataforma tecnológica del SEN 2,0 desarrollado</t>
  </si>
  <si>
    <t>Política de Gestión del Conocimiento e Innovación GESCO, implementada</t>
  </si>
  <si>
    <t>(Número de acciones implementadas) *100 / Número de acciones programadas</t>
  </si>
  <si>
    <t>Lineamientos que permitan estandarizar la integración entre encuestas y registros administrativos, a partir de la integración entre la encuesta de hogares y registros de impuestos que permita la validación de la pertinencia de los procesos de gestión de proveedores</t>
  </si>
  <si>
    <t>(Número de lineamientos implementados) */ Total de lineamientos programados</t>
  </si>
  <si>
    <t xml:space="preserve">Documento de lineamientos para estandarizar la integración entre encuestas y RRAA </t>
  </si>
  <si>
    <t>Documento de lineamientos  que determine roles y responsables, que garantice la articulación entre la OSIS y DIRPEN</t>
  </si>
  <si>
    <t>Herramientas del proceso (Procedimientos, indicadores y riesgos) implementadas</t>
  </si>
  <si>
    <t>Siete (7) boletines técnicos y siete (7) anexos estadísticos de la cuenta satélite ambiental</t>
  </si>
  <si>
    <t>Boletines técnicos de la cuenta satélite de cultura Bogotá</t>
  </si>
  <si>
    <t>Boletines técnicos del pib nacional</t>
  </si>
  <si>
    <t xml:space="preserve">Un (1) boletín técnico y dos (2) anexos estadísticos, finalizados; y una (1) base de datos procesada. </t>
  </si>
  <si>
    <t>Un (1) boletín técnico y tres (3) anexos estadísticos, finalizados; y una (1) base de datos procesada.</t>
  </si>
  <si>
    <t>Dos (2) boletines técnicos y sus respectivos anexos estadísticos de publicación, finalizados</t>
  </si>
  <si>
    <t xml:space="preserve">Un (1) boletín técnico y tres (3) anexos estadísticos y una (1) base de datos del año 2021 definitivo y 2022 provisional, finalizados. </t>
  </si>
  <si>
    <t>Cuatro (4) boletines técnicos y sus respectivos anexos de publicación, finalizados</t>
  </si>
  <si>
    <t>Número de evidencias generadas en los talleres de implementación</t>
  </si>
  <si>
    <t>(i)listados de asistencia (i) material fotográfico (iii) informes de comisión por cada taller realizado, (iv) acuerdos (v) oficios de entrega de formatos</t>
  </si>
  <si>
    <t>(i)preliminar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</si>
  <si>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(i) reporte participativo (ii) listados de asistencia (iii) ayudas de memoria.</t>
  </si>
  <si>
    <t>Número de informes de estadística sociodemográfica aplicada</t>
  </si>
  <si>
    <t>Informes de estadística sociodemográfica aplicada producidos</t>
  </si>
  <si>
    <t>Metodologías Demográficas Aplicadas: documentos metodológicos para la actualización continua de la producción de información poblacional y demográfica, elaborados.</t>
  </si>
  <si>
    <t xml:space="preserve"> (i) artículo de la estimación de uso de métodos anticonceptivos para población étnica. (ii) artículo de la estimación de la población para Colombia (en colaboración con Southampton y Oxford.</t>
  </si>
  <si>
    <t xml:space="preserve">Conteo de población basado en el Registro Estadístico Base de Población (REBP) para los años 2021, como ejercicio complementario del diseño del conteo intercensal. </t>
  </si>
  <si>
    <t>Gestión para la obtención de información de proveedores de información secundaria, para el fortalecimiento de la variable de autorreconocimiento étnico en el Registro Estadístico Base de Población (REBP).</t>
  </si>
  <si>
    <t xml:space="preserve">
Operaciones estadísticas diagnosticadas para la automatización de la producción de los boletines en temáticas económicas</t>
  </si>
  <si>
    <t xml:space="preserve">
Operaciones estadísticas diagnosticadas para la automatización de la producción de los boletines en temáticas sociales</t>
  </si>
  <si>
    <t>Operaciones Estadísticas probabilísticas con cuadros de resultados estandarizados en la presentación de medidas de precisión estadística.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</si>
  <si>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</si>
  <si>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 xml:space="preserve">Marco geoestadístico nacional actualizado en sus componentes cartográficos y temáticos </t>
  </si>
  <si>
    <t>Mantenimiento del sistema de gestión de la estratifición socioeconómica SISGECO, de acuerdo a las novedades y la vinculación de municipios</t>
  </si>
  <si>
    <t>Una base de datos operativa recolectada, depurada y consolidada de la Encuesta de Gasto Interno en Turismo - EGIT</t>
  </si>
  <si>
    <t>Una base de datos operativa recolectada, depurada y consolidada de la Encuesta Pulso Social - EPS</t>
  </si>
  <si>
    <t>Una base de datos operativa recolectada, depurada y consolidada de las Encuestas sobre ambiente y desempeño Institucional nacional y departamental EDI-EDID</t>
  </si>
  <si>
    <t>Publicación de boletines/ total mercados *100</t>
  </si>
  <si>
    <t>Número de planes de recolección actualizados/ Número de planes de recolección a actualizar</t>
  </si>
  <si>
    <t>Plan de recolección actualizado y alineado con el operativo del indicador de Mezcla Asfáltica del 2023</t>
  </si>
  <si>
    <t>Plan de recolección actualizado y alineado con el operativo de la Muestra Trimestral de Agencias de Viajes   2023</t>
  </si>
  <si>
    <t>Base de datos mensuales con los criterios de cobertura, calidad y oportunidad definidos en el plan de recolección del indicador de Mezcla Asfáltica del 2023</t>
  </si>
  <si>
    <t>Base de datos trimestral con los criterios de cobertura, calidad y oportunidad definidos en el plan de recolección de la Muestra Trimestral de Agencias de Viajes   2023</t>
  </si>
  <si>
    <t>Operaciones Estadísticas continuas con auditoria interna  realizada por las Direcciones Territoriales</t>
  </si>
  <si>
    <t>(Número de OOEE con auditoria interna en el periodo)*100/ Número total de OOEE planeadas para auditar</t>
  </si>
  <si>
    <r>
      <t>Seleccione el proceso del</t>
    </r>
    <r>
      <rPr>
        <b/>
        <sz val="8"/>
        <color rgb="FF486995"/>
        <rFont val="Segoe UI"/>
        <family val="2"/>
      </rPr>
      <t xml:space="preserve"> Sistema Integrado de Gestión Institucional</t>
    </r>
    <r>
      <rPr>
        <sz val="8"/>
        <color rgb="FF486995"/>
        <rFont val="Segoe UI"/>
        <family val="2"/>
      </rPr>
      <t xml:space="preserve"> de la entidad que se alinee con la meta</t>
    </r>
  </si>
  <si>
    <t>DEPARTAMENTO ADMINISTRATIVO NACIONAL DE ESTADÍSTICA
 PLAN DE ACCIÓN INSTITUCIONAL
2023 - CONSULTA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</si>
</sst>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 * #,##0.00_ ;_ * \-#,##0.00_ ;_ * &quot;-&quot;??_ ;_ @_ "/>
    <numFmt numFmtId="167" formatCode="dd/mm/yyyy;@"/>
    <numFmt numFmtId="168" formatCode="_-&quot;$&quot;\ * #,##0_-;\-&quot;$&quot;\ * #,##0_-;_-&quot;$&quot;\ * &quot;-&quot;??_-;_-@_-"/>
  </numFmts>
  <fonts count="46"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b/>
      <sz val="10"/>
      <color theme="0"/>
      <name val="Segoe UI"/>
      <family val="2"/>
    </font>
    <font>
      <u/>
      <sz val="12"/>
      <color theme="11"/>
      <name val="Calibri"/>
      <family val="2"/>
      <scheme val="minor"/>
    </font>
    <font>
      <b/>
      <sz val="18"/>
      <color theme="1"/>
      <name val="Calibri"/>
      <family val="2"/>
      <scheme val="minor"/>
    </font>
    <font>
      <sz val="12"/>
      <color rgb="FF486995"/>
      <name val="Calibri"/>
      <family val="2"/>
      <scheme val="minor"/>
    </font>
    <font>
      <sz val="8"/>
      <color rgb="FF486995"/>
      <name val="Segoe UI"/>
      <family val="2"/>
    </font>
    <font>
      <b/>
      <sz val="8"/>
      <color rgb="FF486995"/>
      <name val="Segoe UI"/>
      <family val="2"/>
    </font>
    <font>
      <sz val="8"/>
      <name val="Segoe UI"/>
      <family val="2"/>
    </font>
    <font>
      <u/>
      <sz val="12"/>
      <color theme="10"/>
      <name val="Calibri"/>
      <family val="2"/>
      <scheme val="minor"/>
    </font>
    <font>
      <sz val="10"/>
      <color theme="1"/>
      <name val="Segoe UI"/>
      <family val="2"/>
    </font>
    <font>
      <u/>
      <sz val="10"/>
      <color theme="10"/>
      <name val="Segoe UI"/>
      <family val="2"/>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b/>
      <sz val="8"/>
      <name val="Segoe UI"/>
      <family val="2"/>
    </font>
    <font>
      <b/>
      <sz val="10"/>
      <name val="Segoe UI"/>
      <family val="2"/>
    </font>
    <font>
      <sz val="12"/>
      <color rgb="FF000000"/>
      <name val="Calibri"/>
      <family val="2"/>
      <scheme val="minor"/>
    </font>
    <font>
      <b/>
      <sz val="14"/>
      <color theme="1"/>
      <name val="Segoe UI"/>
      <family val="2"/>
    </font>
    <font>
      <b/>
      <sz val="20"/>
      <color theme="1"/>
      <name val="Calibri"/>
      <family val="2"/>
      <scheme val="minor"/>
    </font>
    <font>
      <sz val="8"/>
      <name val="Calibri"/>
      <family val="2"/>
      <scheme val="minor"/>
    </font>
    <font>
      <sz val="9"/>
      <name val="Segoe UI"/>
      <family val="2"/>
    </font>
    <font>
      <sz val="9"/>
      <color theme="1"/>
      <name val="Segoe UI"/>
      <family val="2"/>
    </font>
    <font>
      <sz val="9"/>
      <color rgb="FF000000"/>
      <name val="Segoe UI"/>
      <family val="2"/>
    </font>
    <font>
      <sz val="9"/>
      <color rgb="FF000000"/>
      <name val="Segoe UI"/>
      <family val="2"/>
    </font>
    <font>
      <sz val="8"/>
      <color rgb="FF000000"/>
      <name val="Segoe UI"/>
      <family val="2"/>
    </font>
    <font>
      <b/>
      <sz val="8"/>
      <color rgb="FF000000"/>
      <name val="Segoe UI"/>
      <family val="2"/>
    </font>
    <font>
      <sz val="8"/>
      <color rgb="FF000000"/>
      <name val="Segoe UI"/>
      <family val="2"/>
    </font>
  </fonts>
  <fills count="21">
    <fill>
      <patternFill patternType="none"/>
    </fill>
    <fill>
      <patternFill patternType="gray125"/>
    </fill>
    <fill>
      <patternFill patternType="solid">
        <fgColor rgb="FF486995"/>
        <bgColor rgb="FF000000"/>
      </patternFill>
    </fill>
    <fill>
      <patternFill patternType="solid">
        <fgColor theme="0"/>
        <bgColor indexed="64"/>
      </patternFill>
    </fill>
    <fill>
      <patternFill patternType="solid">
        <fgColor rgb="FFC0E9EE"/>
        <bgColor indexed="64"/>
      </patternFill>
    </fill>
    <fill>
      <patternFill patternType="solid">
        <fgColor rgb="FF486995"/>
        <bgColor indexed="64"/>
      </patternFill>
    </fill>
    <fill>
      <patternFill patternType="solid">
        <fgColor rgb="FF00B0F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8" tint="-0.499984740745262"/>
        <bgColor indexed="64"/>
      </patternFill>
    </fill>
    <fill>
      <patternFill patternType="solid">
        <fgColor theme="8" tint="-0.499984740745262"/>
        <bgColor rgb="FF000000"/>
      </patternFill>
    </fill>
    <fill>
      <patternFill patternType="solid">
        <fgColor rgb="FF00206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2F2F2"/>
        <bgColor rgb="FF000000"/>
      </patternFill>
    </fill>
    <fill>
      <patternFill patternType="solid">
        <fgColor theme="0" tint="-0.14999847407452621"/>
        <bgColor indexed="64"/>
      </patternFill>
    </fill>
    <fill>
      <patternFill patternType="solid">
        <fgColor theme="0" tint="-0.14999847407452621"/>
        <bgColor rgb="FF000000"/>
      </patternFill>
    </fill>
  </fills>
  <borders count="12">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hair">
        <color indexed="64"/>
      </left>
      <right/>
      <top style="hair">
        <color indexed="64"/>
      </top>
      <bottom/>
      <diagonal/>
    </border>
    <border>
      <left style="hair">
        <color auto="1"/>
      </left>
      <right/>
      <top/>
      <bottom/>
      <diagonal/>
    </border>
    <border>
      <left style="hair">
        <color auto="1"/>
      </left>
      <right/>
      <top/>
      <bottom style="hair">
        <color auto="1"/>
      </bottom>
      <diagonal/>
    </border>
  </borders>
  <cellStyleXfs count="40">
    <xf numFmtId="0" fontId="0" fillId="0" borderId="0"/>
    <xf numFmtId="0" fontId="13" fillId="0" borderId="0"/>
    <xf numFmtId="9" fontId="13" fillId="0" borderId="0" applyFont="0" applyFill="0" applyBorder="0" applyAlignment="0" applyProtection="0"/>
    <xf numFmtId="166" fontId="15" fillId="0" borderId="0" applyFont="0" applyFill="0" applyBorder="0" applyAlignment="0" applyProtection="0"/>
    <xf numFmtId="164" fontId="13" fillId="0" borderId="0" applyFont="0" applyFill="0" applyBorder="0" applyAlignment="0" applyProtection="0"/>
    <xf numFmtId="0" fontId="15" fillId="0" borderId="0"/>
    <xf numFmtId="9" fontId="15" fillId="0" borderId="0" applyFont="0" applyFill="0" applyBorder="0" applyAlignment="0" applyProtection="0"/>
    <xf numFmtId="0" fontId="16" fillId="0" borderId="0" applyNumberFormat="0" applyFill="0" applyBorder="0" applyAlignment="0" applyProtection="0"/>
    <xf numFmtId="0" fontId="12" fillId="0" borderId="0"/>
    <xf numFmtId="165" fontId="12" fillId="0" borderId="0" applyFont="0" applyFill="0" applyBorder="0" applyAlignment="0" applyProtection="0"/>
    <xf numFmtId="0" fontId="11" fillId="0" borderId="0"/>
    <xf numFmtId="9" fontId="11" fillId="0" borderId="0" applyFont="0" applyFill="0" applyBorder="0" applyAlignment="0" applyProtection="0"/>
    <xf numFmtId="164" fontId="11" fillId="0" borderId="0" applyFont="0" applyFill="0" applyBorder="0" applyAlignment="0" applyProtection="0"/>
    <xf numFmtId="0" fontId="11" fillId="0" borderId="0"/>
    <xf numFmtId="43" fontId="1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 fillId="0" borderId="0"/>
    <xf numFmtId="9" fontId="10" fillId="0" borderId="0" applyFont="0" applyFill="0" applyBorder="0" applyAlignment="0" applyProtection="0"/>
    <xf numFmtId="164" fontId="10"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2" fontId="14" fillId="0" borderId="0" applyFont="0" applyFill="0" applyBorder="0" applyAlignment="0" applyProtection="0"/>
    <xf numFmtId="0" fontId="7" fillId="0" borderId="0"/>
    <xf numFmtId="0" fontId="7" fillId="0" borderId="0"/>
    <xf numFmtId="0" fontId="6" fillId="0" borderId="0"/>
    <xf numFmtId="0" fontId="6" fillId="0" borderId="0"/>
    <xf numFmtId="0" fontId="5" fillId="0" borderId="0"/>
    <xf numFmtId="0" fontId="4" fillId="0" borderId="0"/>
    <xf numFmtId="0" fontId="4" fillId="0" borderId="0"/>
    <xf numFmtId="0" fontId="3" fillId="0" borderId="0"/>
    <xf numFmtId="0" fontId="3" fillId="0" borderId="0"/>
    <xf numFmtId="0" fontId="24" fillId="0" borderId="0" applyNumberFormat="0" applyFill="0" applyBorder="0" applyAlignment="0" applyProtection="0"/>
    <xf numFmtId="0" fontId="2" fillId="0" borderId="0"/>
    <xf numFmtId="9" fontId="14" fillId="0" borderId="0" applyFont="0" applyFill="0" applyBorder="0" applyAlignment="0" applyProtection="0"/>
    <xf numFmtId="44"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cellStyleXfs>
  <cellXfs count="190">
    <xf numFmtId="0" fontId="0" fillId="0" borderId="0" xfId="0"/>
    <xf numFmtId="0" fontId="0" fillId="3" borderId="0" xfId="0" applyFill="1"/>
    <xf numFmtId="168" fontId="20" fillId="0" borderId="0" xfId="0" applyNumberFormat="1" applyFont="1" applyAlignment="1">
      <alignment horizontal="right"/>
    </xf>
    <xf numFmtId="0" fontId="19" fillId="0" borderId="0" xfId="0" applyFont="1" applyAlignment="1">
      <alignment horizontal="center" vertical="center" wrapText="1"/>
    </xf>
    <xf numFmtId="0" fontId="19" fillId="0" borderId="0" xfId="0" applyFont="1" applyAlignment="1">
      <alignment horizontal="center" vertical="center"/>
    </xf>
    <xf numFmtId="0" fontId="23" fillId="0" borderId="0" xfId="0" applyFont="1" applyProtection="1">
      <protection locked="0"/>
    </xf>
    <xf numFmtId="0" fontId="25" fillId="0" borderId="0" xfId="0" applyFont="1"/>
    <xf numFmtId="0" fontId="26" fillId="0" borderId="0" xfId="34" applyFont="1" applyAlignment="1">
      <alignment horizontal="justify" vertical="center"/>
    </xf>
    <xf numFmtId="0" fontId="17" fillId="2" borderId="1" xfId="0" applyFont="1" applyFill="1" applyBorder="1" applyAlignment="1" applyProtection="1">
      <alignment horizontal="center" vertical="center" wrapText="1"/>
      <protection locked="0"/>
    </xf>
    <xf numFmtId="49" fontId="17" fillId="2" borderId="1" xfId="0" applyNumberFormat="1" applyFont="1" applyFill="1" applyBorder="1" applyAlignment="1" applyProtection="1">
      <alignment horizontal="center" vertical="center" wrapText="1"/>
      <protection locked="0"/>
    </xf>
    <xf numFmtId="0" fontId="0" fillId="6" borderId="0" xfId="0" applyFill="1"/>
    <xf numFmtId="0" fontId="0" fillId="7" borderId="0" xfId="0" applyFill="1"/>
    <xf numFmtId="167" fontId="17" fillId="2" borderId="1" xfId="35" applyNumberFormat="1"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21" fillId="7" borderId="2" xfId="0" applyFont="1" applyFill="1" applyBorder="1" applyAlignment="1" applyProtection="1">
      <alignment horizontal="center" vertical="center" wrapText="1"/>
      <protection locked="0"/>
    </xf>
    <xf numFmtId="167" fontId="21" fillId="8" borderId="2" xfId="0" applyNumberFormat="1" applyFont="1" applyFill="1" applyBorder="1" applyAlignment="1" applyProtection="1">
      <alignment horizontal="center" vertical="center" wrapText="1"/>
      <protection locked="0"/>
    </xf>
    <xf numFmtId="0" fontId="21" fillId="8" borderId="1" xfId="0" applyFont="1" applyFill="1" applyBorder="1" applyAlignment="1" applyProtection="1">
      <alignment horizontal="center" vertical="center" wrapText="1"/>
      <protection locked="0"/>
    </xf>
    <xf numFmtId="0" fontId="0" fillId="0" borderId="0" xfId="0" applyAlignment="1">
      <alignment horizontal="center"/>
    </xf>
    <xf numFmtId="0" fontId="29" fillId="9" borderId="1" xfId="0" applyFont="1" applyFill="1" applyBorder="1" applyAlignment="1" applyProtection="1">
      <alignment horizontal="center" vertical="center" wrapText="1"/>
      <protection locked="0"/>
    </xf>
    <xf numFmtId="49" fontId="30" fillId="9" borderId="1" xfId="0" applyNumberFormat="1" applyFont="1" applyFill="1" applyBorder="1" applyAlignment="1" applyProtection="1">
      <alignment horizontal="center" vertical="center" wrapText="1"/>
      <protection locked="0"/>
    </xf>
    <xf numFmtId="167" fontId="30" fillId="9" borderId="1" xfId="30" applyNumberFormat="1" applyFont="1" applyFill="1" applyBorder="1" applyAlignment="1" applyProtection="1">
      <alignment horizontal="center" vertical="center" wrapText="1"/>
      <protection locked="0"/>
    </xf>
    <xf numFmtId="9" fontId="30" fillId="9" borderId="1" xfId="30" applyNumberFormat="1" applyFont="1" applyFill="1" applyBorder="1" applyAlignment="1" applyProtection="1">
      <alignment horizontal="center" vertical="center" wrapText="1"/>
      <protection locked="0"/>
    </xf>
    <xf numFmtId="0" fontId="30" fillId="9" borderId="1" xfId="0" applyFont="1" applyFill="1" applyBorder="1" applyAlignment="1" applyProtection="1">
      <alignment horizontal="center" vertical="center" wrapText="1"/>
      <protection locked="0"/>
    </xf>
    <xf numFmtId="0" fontId="32" fillId="0" borderId="0" xfId="0" applyFont="1" applyAlignment="1" applyProtection="1">
      <alignment horizontal="center"/>
      <protection locked="0"/>
    </xf>
    <xf numFmtId="168" fontId="30" fillId="10" borderId="1" xfId="0" applyNumberFormat="1" applyFont="1" applyFill="1" applyBorder="1" applyAlignment="1">
      <alignment horizontal="center" vertical="center" wrapText="1"/>
    </xf>
    <xf numFmtId="168" fontId="30" fillId="9" borderId="1" xfId="0" applyNumberFormat="1" applyFont="1" applyFill="1" applyBorder="1" applyAlignment="1" applyProtection="1">
      <alignment horizontal="center" vertical="center" wrapText="1"/>
      <protection locked="0"/>
    </xf>
    <xf numFmtId="49" fontId="32" fillId="0" borderId="0" xfId="0" applyNumberFormat="1" applyFont="1" applyAlignment="1" applyProtection="1">
      <alignment horizontal="center"/>
      <protection locked="0"/>
    </xf>
    <xf numFmtId="167" fontId="32" fillId="0" borderId="0" xfId="0" applyNumberFormat="1" applyFont="1" applyAlignment="1" applyProtection="1">
      <alignment horizontal="center"/>
      <protection locked="0"/>
    </xf>
    <xf numFmtId="168" fontId="31" fillId="0" borderId="0" xfId="0" applyNumberFormat="1" applyFont="1" applyAlignment="1">
      <alignment horizontal="center"/>
    </xf>
    <xf numFmtId="0" fontId="31" fillId="3" borderId="0" xfId="0" applyFont="1" applyFill="1" applyAlignment="1">
      <alignment horizontal="center"/>
    </xf>
    <xf numFmtId="0" fontId="23" fillId="11" borderId="1" xfId="0" applyFont="1" applyFill="1" applyBorder="1" applyAlignment="1" applyProtection="1">
      <alignment horizontal="center" vertical="center" wrapText="1"/>
      <protection locked="0"/>
    </xf>
    <xf numFmtId="0" fontId="34" fillId="12" borderId="1" xfId="0" applyFont="1" applyFill="1" applyBorder="1" applyAlignment="1" applyProtection="1">
      <alignment horizontal="center" vertical="center" wrapText="1"/>
      <protection locked="0"/>
    </xf>
    <xf numFmtId="167" fontId="23" fillId="11" borderId="1" xfId="0" applyNumberFormat="1" applyFont="1" applyFill="1" applyBorder="1" applyAlignment="1" applyProtection="1">
      <alignment horizontal="center" vertical="center" wrapText="1"/>
      <protection locked="0"/>
    </xf>
    <xf numFmtId="167" fontId="34" fillId="12" borderId="1" xfId="35" applyNumberFormat="1" applyFont="1" applyFill="1" applyBorder="1" applyAlignment="1" applyProtection="1">
      <alignment horizontal="center" vertical="center" wrapText="1"/>
      <protection locked="0"/>
    </xf>
    <xf numFmtId="49" fontId="34" fillId="12" borderId="1" xfId="0" applyNumberFormat="1" applyFont="1" applyFill="1" applyBorder="1" applyAlignment="1" applyProtection="1">
      <alignment horizontal="center" vertical="center" wrapText="1"/>
      <protection locked="0"/>
    </xf>
    <xf numFmtId="0" fontId="27" fillId="15" borderId="1" xfId="0" applyFont="1" applyFill="1" applyBorder="1" applyAlignment="1">
      <alignment horizontal="center" vertical="center"/>
    </xf>
    <xf numFmtId="0" fontId="27" fillId="15" borderId="1" xfId="0" applyFont="1" applyFill="1" applyBorder="1" applyAlignment="1">
      <alignment horizontal="center" vertical="center" wrapText="1"/>
    </xf>
    <xf numFmtId="0" fontId="28" fillId="4" borderId="0" xfId="35" applyFont="1" applyFill="1" applyAlignment="1">
      <alignment horizontal="center"/>
    </xf>
    <xf numFmtId="0" fontId="2" fillId="0" borderId="0" xfId="35"/>
    <xf numFmtId="0" fontId="31" fillId="0" borderId="0" xfId="0" applyFont="1"/>
    <xf numFmtId="0" fontId="35" fillId="0" borderId="0" xfId="0" applyFont="1" applyAlignment="1">
      <alignment horizontal="left" readingOrder="1"/>
    </xf>
    <xf numFmtId="0" fontId="35" fillId="0" borderId="0" xfId="0" applyFont="1" applyAlignment="1">
      <alignment horizontal="left" vertical="center" readingOrder="1"/>
    </xf>
    <xf numFmtId="9" fontId="30" fillId="9" borderId="1" xfId="0" applyNumberFormat="1" applyFont="1" applyFill="1" applyBorder="1" applyAlignment="1" applyProtection="1">
      <alignment horizontal="center" vertical="center" wrapText="1"/>
      <protection locked="0"/>
    </xf>
    <xf numFmtId="0" fontId="2" fillId="0" borderId="0" xfId="35" applyAlignment="1">
      <alignment vertical="center"/>
    </xf>
    <xf numFmtId="0" fontId="0" fillId="0" borderId="0" xfId="0" applyAlignment="1">
      <alignment vertical="center"/>
    </xf>
    <xf numFmtId="0" fontId="0" fillId="3"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31" fillId="0" borderId="0" xfId="0" applyFont="1" applyAlignment="1">
      <alignment vertical="center"/>
    </xf>
    <xf numFmtId="42" fontId="30" fillId="9" borderId="1" xfId="24" applyFont="1" applyFill="1" applyBorder="1" applyAlignment="1">
      <alignment horizontal="center" vertical="center"/>
    </xf>
    <xf numFmtId="0" fontId="30" fillId="9" borderId="1" xfId="0" applyFont="1" applyFill="1" applyBorder="1" applyAlignment="1">
      <alignment horizontal="center" vertical="center" wrapText="1"/>
    </xf>
    <xf numFmtId="0" fontId="30" fillId="16" borderId="1" xfId="0" applyFont="1" applyFill="1" applyBorder="1" applyAlignment="1">
      <alignment horizontal="center"/>
    </xf>
    <xf numFmtId="0" fontId="29" fillId="16" borderId="1" xfId="0" applyFont="1" applyFill="1" applyBorder="1" applyAlignment="1" applyProtection="1">
      <alignment horizontal="center" vertical="center" wrapText="1"/>
      <protection locked="0"/>
    </xf>
    <xf numFmtId="0" fontId="0" fillId="7" borderId="0" xfId="0" applyFill="1" applyAlignment="1">
      <alignment vertical="center"/>
    </xf>
    <xf numFmtId="0" fontId="30" fillId="16" borderId="1" xfId="0" applyFont="1" applyFill="1" applyBorder="1" applyAlignment="1">
      <alignment horizontal="center" vertical="center" wrapText="1"/>
    </xf>
    <xf numFmtId="1" fontId="30" fillId="9" borderId="1" xfId="36" applyNumberFormat="1" applyFont="1" applyFill="1" applyBorder="1" applyAlignment="1" applyProtection="1">
      <alignment horizontal="center" vertical="center" wrapText="1"/>
      <protection locked="0"/>
    </xf>
    <xf numFmtId="1" fontId="30" fillId="9" borderId="1" xfId="0" applyNumberFormat="1" applyFont="1" applyFill="1" applyBorder="1" applyAlignment="1" applyProtection="1">
      <alignment horizontal="center" vertical="center" wrapText="1"/>
      <protection locked="0"/>
    </xf>
    <xf numFmtId="9" fontId="30" fillId="9" borderId="1" xfId="36" applyFont="1" applyFill="1" applyBorder="1" applyAlignment="1" applyProtection="1">
      <alignment horizontal="center" vertical="center" wrapText="1"/>
      <protection locked="0"/>
    </xf>
    <xf numFmtId="0" fontId="31" fillId="3" borderId="0" xfId="0" applyFont="1" applyFill="1"/>
    <xf numFmtId="0" fontId="30" fillId="9" borderId="1" xfId="38" applyNumberFormat="1" applyFont="1" applyFill="1" applyBorder="1" applyAlignment="1" applyProtection="1">
      <alignment horizontal="center" vertical="center" wrapText="1"/>
      <protection locked="0"/>
    </xf>
    <xf numFmtId="0" fontId="30" fillId="9" borderId="1" xfId="36" applyNumberFormat="1" applyFont="1" applyFill="1" applyBorder="1" applyAlignment="1" applyProtection="1">
      <alignment horizontal="center" vertical="center" wrapText="1"/>
      <protection locked="0"/>
    </xf>
    <xf numFmtId="0" fontId="30" fillId="18" borderId="1" xfId="0" applyFont="1" applyFill="1" applyBorder="1" applyAlignment="1">
      <alignment horizontal="center" vertical="center" wrapText="1"/>
    </xf>
    <xf numFmtId="0" fontId="30" fillId="18" borderId="5" xfId="0" applyFont="1" applyFill="1" applyBorder="1" applyAlignment="1">
      <alignment horizontal="center" vertical="center" wrapText="1"/>
    </xf>
    <xf numFmtId="9" fontId="30" fillId="18" borderId="6" xfId="0" applyNumberFormat="1" applyFont="1" applyFill="1" applyBorder="1" applyAlignment="1">
      <alignment horizontal="center" vertical="center" wrapText="1"/>
    </xf>
    <xf numFmtId="0" fontId="30" fillId="18" borderId="6" xfId="0" applyFont="1" applyFill="1" applyBorder="1" applyAlignment="1">
      <alignment horizontal="center" vertical="center" wrapText="1"/>
    </xf>
    <xf numFmtId="0" fontId="30" fillId="16" borderId="1" xfId="0" applyFont="1" applyFill="1" applyBorder="1" applyAlignment="1">
      <alignment horizontal="center" vertical="center"/>
    </xf>
    <xf numFmtId="0" fontId="1" fillId="0" borderId="0" xfId="35" applyFont="1"/>
    <xf numFmtId="1" fontId="30" fillId="9" borderId="1" xfId="38" applyNumberFormat="1" applyFont="1" applyFill="1" applyBorder="1" applyAlignment="1" applyProtection="1">
      <alignment horizontal="center" vertical="center" wrapText="1"/>
      <protection locked="0"/>
    </xf>
    <xf numFmtId="49" fontId="23" fillId="9" borderId="1" xfId="0" applyNumberFormat="1" applyFont="1" applyFill="1" applyBorder="1" applyAlignment="1" applyProtection="1">
      <alignment horizontal="center" vertical="center" wrapText="1"/>
      <protection locked="0"/>
    </xf>
    <xf numFmtId="49" fontId="39" fillId="9" borderId="1" xfId="0" applyNumberFormat="1" applyFont="1" applyFill="1" applyBorder="1" applyAlignment="1" applyProtection="1">
      <alignment horizontal="center" vertical="center" wrapText="1"/>
      <protection locked="0"/>
    </xf>
    <xf numFmtId="0" fontId="30" fillId="9" borderId="2" xfId="0" applyFont="1" applyFill="1" applyBorder="1" applyAlignment="1">
      <alignment horizontal="center" vertical="center" wrapText="1"/>
    </xf>
    <xf numFmtId="0" fontId="30" fillId="18" borderId="2" xfId="0" applyFont="1" applyFill="1" applyBorder="1" applyAlignment="1">
      <alignment horizontal="center" vertical="center" wrapText="1"/>
    </xf>
    <xf numFmtId="14" fontId="41" fillId="9" borderId="1" xfId="0" applyNumberFormat="1" applyFont="1" applyFill="1" applyBorder="1" applyAlignment="1">
      <alignment horizontal="center" vertical="center" wrapText="1"/>
    </xf>
    <xf numFmtId="14" fontId="41" fillId="9" borderId="5" xfId="0" applyNumberFormat="1" applyFont="1" applyFill="1" applyBorder="1" applyAlignment="1">
      <alignment horizontal="center" vertical="center" wrapText="1"/>
    </xf>
    <xf numFmtId="14" fontId="41" fillId="9" borderId="2" xfId="0" applyNumberFormat="1" applyFont="1" applyFill="1" applyBorder="1" applyAlignment="1">
      <alignment horizontal="center" vertical="center" wrapText="1"/>
    </xf>
    <xf numFmtId="14" fontId="41" fillId="9" borderId="6" xfId="0" applyNumberFormat="1" applyFont="1" applyFill="1" applyBorder="1" applyAlignment="1">
      <alignment horizontal="center" vertical="center" wrapText="1"/>
    </xf>
    <xf numFmtId="0" fontId="30" fillId="9" borderId="5" xfId="0" applyFont="1" applyFill="1" applyBorder="1" applyAlignment="1">
      <alignment horizontal="center" vertical="center" wrapText="1"/>
    </xf>
    <xf numFmtId="0" fontId="30" fillId="9" borderId="6" xfId="0" applyFont="1" applyFill="1" applyBorder="1" applyAlignment="1">
      <alignment horizontal="center" vertical="center" wrapText="1"/>
    </xf>
    <xf numFmtId="167" fontId="45" fillId="11" borderId="1" xfId="0" applyNumberFormat="1" applyFont="1" applyFill="1" applyBorder="1" applyAlignment="1" applyProtection="1">
      <alignment horizontal="center" vertical="center" wrapText="1"/>
      <protection locked="0"/>
    </xf>
    <xf numFmtId="49" fontId="30" fillId="17" borderId="1" xfId="0" applyNumberFormat="1" applyFont="1" applyFill="1" applyBorder="1" applyAlignment="1" applyProtection="1">
      <alignment horizontal="center" vertical="center" wrapText="1"/>
      <protection locked="0"/>
    </xf>
    <xf numFmtId="0" fontId="30" fillId="9" borderId="1" xfId="30" applyFont="1" applyFill="1" applyBorder="1" applyAlignment="1" applyProtection="1">
      <alignment horizontal="center" vertical="center" wrapText="1"/>
      <protection locked="0"/>
    </xf>
    <xf numFmtId="1" fontId="30" fillId="9" borderId="1" xfId="30" applyNumberFormat="1" applyFont="1" applyFill="1" applyBorder="1" applyAlignment="1" applyProtection="1">
      <alignment horizontal="center" vertical="center" wrapText="1"/>
      <protection locked="0"/>
    </xf>
    <xf numFmtId="0" fontId="27" fillId="13" borderId="1" xfId="0" applyFont="1" applyFill="1" applyBorder="1" applyAlignment="1" applyProtection="1">
      <alignment horizontal="center" vertical="center" wrapText="1"/>
      <protection locked="0"/>
    </xf>
    <xf numFmtId="0" fontId="36" fillId="0" borderId="0" xfId="0" applyFont="1" applyAlignment="1">
      <alignment horizontal="center" vertical="center" wrapText="1"/>
    </xf>
    <xf numFmtId="0" fontId="36" fillId="0" borderId="0" xfId="0" applyFont="1" applyAlignment="1">
      <alignment horizontal="center" vertical="center"/>
    </xf>
    <xf numFmtId="0" fontId="27" fillId="14" borderId="1" xfId="0" applyFont="1" applyFill="1" applyBorder="1" applyAlignment="1" applyProtection="1">
      <alignment horizontal="center" vertical="center" wrapText="1"/>
      <protection locked="0"/>
    </xf>
    <xf numFmtId="0" fontId="30" fillId="16" borderId="7" xfId="0" applyFont="1" applyFill="1" applyBorder="1" applyAlignment="1">
      <alignment horizontal="center"/>
    </xf>
    <xf numFmtId="0" fontId="30" fillId="16" borderId="8" xfId="0" applyFont="1" applyFill="1" applyBorder="1" applyAlignment="1">
      <alignment horizontal="center"/>
    </xf>
    <xf numFmtId="0" fontId="30" fillId="16" borderId="2" xfId="0" applyFont="1" applyFill="1" applyBorder="1" applyAlignment="1">
      <alignment horizontal="center"/>
    </xf>
    <xf numFmtId="0" fontId="30" fillId="16" borderId="7" xfId="0" applyFont="1" applyFill="1" applyBorder="1" applyAlignment="1">
      <alignment horizontal="center" vertical="center" wrapText="1"/>
    </xf>
    <xf numFmtId="0" fontId="30" fillId="16" borderId="8" xfId="0" applyFont="1" applyFill="1" applyBorder="1" applyAlignment="1">
      <alignment horizontal="center" vertical="center" wrapText="1"/>
    </xf>
    <xf numFmtId="0" fontId="30" fillId="16" borderId="2" xfId="0" applyFont="1" applyFill="1" applyBorder="1" applyAlignment="1">
      <alignment horizontal="center" vertical="center" wrapText="1"/>
    </xf>
    <xf numFmtId="42" fontId="30" fillId="9" borderId="7" xfId="24" applyFont="1" applyFill="1" applyBorder="1" applyAlignment="1">
      <alignment horizontal="center" vertical="center"/>
    </xf>
    <xf numFmtId="0" fontId="0" fillId="0" borderId="8" xfId="0" applyBorder="1" applyAlignment="1">
      <alignment horizontal="center" vertical="center"/>
    </xf>
    <xf numFmtId="0" fontId="29" fillId="16" borderId="7" xfId="0" applyFont="1" applyFill="1" applyBorder="1" applyAlignment="1" applyProtection="1">
      <alignment horizontal="center" vertical="center" wrapText="1"/>
      <protection locked="0"/>
    </xf>
    <xf numFmtId="0" fontId="29" fillId="16" borderId="8" xfId="0" applyFont="1" applyFill="1" applyBorder="1" applyAlignment="1" applyProtection="1">
      <alignment horizontal="center" vertical="center" wrapText="1"/>
      <protection locked="0"/>
    </xf>
    <xf numFmtId="0" fontId="29" fillId="16" borderId="2" xfId="0" applyFont="1" applyFill="1" applyBorder="1" applyAlignment="1" applyProtection="1">
      <alignment horizontal="center" vertical="center" wrapText="1"/>
      <protection locked="0"/>
    </xf>
    <xf numFmtId="0" fontId="29" fillId="16" borderId="9" xfId="0" applyFont="1" applyFill="1" applyBorder="1" applyAlignment="1" applyProtection="1">
      <alignment horizontal="center" vertical="center" wrapText="1"/>
      <protection locked="0"/>
    </xf>
    <xf numFmtId="0" fontId="29" fillId="16" borderId="10" xfId="0" applyFont="1" applyFill="1" applyBorder="1" applyAlignment="1" applyProtection="1">
      <alignment horizontal="center" vertical="center" wrapText="1"/>
      <protection locked="0"/>
    </xf>
    <xf numFmtId="0" fontId="29" fillId="16" borderId="11" xfId="0" applyFont="1" applyFill="1" applyBorder="1" applyAlignment="1" applyProtection="1">
      <alignment horizontal="center" vertical="center" wrapText="1"/>
      <protection locked="0"/>
    </xf>
    <xf numFmtId="0" fontId="37" fillId="0" borderId="0" xfId="0" applyFont="1" applyAlignment="1">
      <alignment horizontal="center" vertical="center" wrapText="1"/>
    </xf>
    <xf numFmtId="0" fontId="27" fillId="5" borderId="3" xfId="0" applyFont="1" applyFill="1" applyBorder="1" applyAlignment="1" applyProtection="1">
      <alignment horizontal="center" vertical="center"/>
      <protection locked="0"/>
    </xf>
    <xf numFmtId="0" fontId="27" fillId="5" borderId="5" xfId="0" applyFont="1" applyFill="1" applyBorder="1" applyAlignment="1" applyProtection="1">
      <alignment horizontal="center" vertical="center"/>
      <protection locked="0"/>
    </xf>
    <xf numFmtId="167" fontId="21" fillId="8" borderId="3" xfId="0" applyNumberFormat="1" applyFont="1" applyFill="1" applyBorder="1" applyAlignment="1" applyProtection="1">
      <alignment horizontal="center" vertical="center" wrapText="1"/>
      <protection locked="0"/>
    </xf>
    <xf numFmtId="167" fontId="21" fillId="8" borderId="4" xfId="0" applyNumberFormat="1" applyFont="1" applyFill="1" applyBorder="1" applyAlignment="1" applyProtection="1">
      <alignment horizontal="center" vertical="center" wrapText="1"/>
      <protection locked="0"/>
    </xf>
    <xf numFmtId="167" fontId="21" fillId="8" borderId="5" xfId="0" applyNumberFormat="1"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protection locked="0"/>
    </xf>
    <xf numFmtId="0" fontId="27" fillId="2" borderId="4" xfId="0" applyFont="1" applyFill="1" applyBorder="1" applyAlignment="1" applyProtection="1">
      <alignment horizontal="center" vertical="center" wrapText="1"/>
      <protection locked="0"/>
    </xf>
    <xf numFmtId="0" fontId="27" fillId="2" borderId="5" xfId="0" applyFont="1" applyFill="1" applyBorder="1" applyAlignment="1" applyProtection="1">
      <alignment horizontal="center" vertical="center" wrapText="1"/>
      <protection locked="0"/>
    </xf>
    <xf numFmtId="0" fontId="27" fillId="5" borderId="4" xfId="0" applyFont="1" applyFill="1" applyBorder="1" applyAlignment="1" applyProtection="1">
      <alignment horizontal="center" vertical="center"/>
      <protection locked="0"/>
    </xf>
    <xf numFmtId="0" fontId="2" fillId="0" borderId="0" xfId="35" applyFill="1"/>
    <xf numFmtId="168" fontId="30" fillId="9" borderId="1" xfId="0" applyNumberFormat="1" applyFont="1" applyFill="1" applyBorder="1" applyAlignment="1">
      <alignment horizontal="center" vertical="center" wrapText="1"/>
    </xf>
    <xf numFmtId="0" fontId="29" fillId="19" borderId="1" xfId="0" applyFont="1" applyFill="1" applyBorder="1" applyAlignment="1" applyProtection="1">
      <alignment horizontal="center" vertical="center" wrapText="1"/>
      <protection locked="0"/>
    </xf>
    <xf numFmtId="0" fontId="30" fillId="19" borderId="1" xfId="0" applyFont="1" applyFill="1" applyBorder="1" applyAlignment="1" applyProtection="1">
      <alignment horizontal="center" vertical="center" wrapText="1"/>
      <protection locked="0"/>
    </xf>
    <xf numFmtId="9" fontId="30" fillId="19" borderId="1" xfId="0" applyNumberFormat="1" applyFont="1" applyFill="1" applyBorder="1" applyAlignment="1" applyProtection="1">
      <alignment horizontal="center" vertical="center" wrapText="1"/>
      <protection locked="0"/>
    </xf>
    <xf numFmtId="49" fontId="30" fillId="19" borderId="7" xfId="0" applyNumberFormat="1" applyFont="1" applyFill="1" applyBorder="1" applyAlignment="1" applyProtection="1">
      <alignment horizontal="center" vertical="center" wrapText="1"/>
      <protection locked="0"/>
    </xf>
    <xf numFmtId="49" fontId="30" fillId="19" borderId="1" xfId="0" applyNumberFormat="1" applyFont="1" applyFill="1" applyBorder="1" applyAlignment="1" applyProtection="1">
      <alignment horizontal="center" vertical="center" wrapText="1"/>
      <protection locked="0"/>
    </xf>
    <xf numFmtId="167" fontId="30" fillId="19" borderId="1" xfId="30" applyNumberFormat="1" applyFont="1" applyFill="1" applyBorder="1" applyAlignment="1" applyProtection="1">
      <alignment horizontal="center" vertical="center" wrapText="1"/>
      <protection locked="0"/>
    </xf>
    <xf numFmtId="9" fontId="30" fillId="19" borderId="1" xfId="30" applyNumberFormat="1" applyFont="1" applyFill="1" applyBorder="1" applyAlignment="1" applyProtection="1">
      <alignment horizontal="center" vertical="center" wrapText="1"/>
      <protection locked="0"/>
    </xf>
    <xf numFmtId="168" fontId="30" fillId="20" borderId="1" xfId="0" applyNumberFormat="1" applyFont="1" applyFill="1" applyBorder="1" applyAlignment="1">
      <alignment horizontal="center" vertical="center" wrapText="1"/>
    </xf>
    <xf numFmtId="168" fontId="30" fillId="19" borderId="1" xfId="0" applyNumberFormat="1" applyFont="1" applyFill="1" applyBorder="1" applyAlignment="1" applyProtection="1">
      <alignment horizontal="center" vertical="center" wrapText="1"/>
      <protection locked="0"/>
    </xf>
    <xf numFmtId="0" fontId="30" fillId="19" borderId="1" xfId="0" applyFont="1" applyFill="1" applyBorder="1" applyAlignment="1">
      <alignment horizontal="center" vertical="center" wrapText="1"/>
    </xf>
    <xf numFmtId="42" fontId="30" fillId="19" borderId="1" xfId="24" applyFont="1" applyFill="1" applyBorder="1" applyAlignment="1">
      <alignment horizontal="center" vertical="center"/>
    </xf>
    <xf numFmtId="49" fontId="30" fillId="19" borderId="2" xfId="0" applyNumberFormat="1" applyFont="1" applyFill="1" applyBorder="1" applyAlignment="1" applyProtection="1">
      <alignment horizontal="center" vertical="center" wrapText="1"/>
      <protection locked="0"/>
    </xf>
    <xf numFmtId="9" fontId="30" fillId="20" borderId="1" xfId="0" applyNumberFormat="1" applyFont="1" applyFill="1" applyBorder="1" applyAlignment="1">
      <alignment horizontal="center" vertical="center" wrapText="1"/>
    </xf>
    <xf numFmtId="0" fontId="30" fillId="20" borderId="1" xfId="0" applyFont="1" applyFill="1" applyBorder="1" applyAlignment="1">
      <alignment horizontal="center" vertical="center" wrapText="1"/>
    </xf>
    <xf numFmtId="14" fontId="41" fillId="20" borderId="1" xfId="0" applyNumberFormat="1" applyFont="1" applyFill="1" applyBorder="1" applyAlignment="1">
      <alignment horizontal="center" vertical="center" wrapText="1"/>
    </xf>
    <xf numFmtId="14" fontId="41" fillId="20" borderId="5" xfId="0" applyNumberFormat="1" applyFont="1" applyFill="1" applyBorder="1" applyAlignment="1">
      <alignment horizontal="center" vertical="center" wrapText="1"/>
    </xf>
    <xf numFmtId="14" fontId="41" fillId="20" borderId="2" xfId="0" applyNumberFormat="1" applyFont="1" applyFill="1" applyBorder="1" applyAlignment="1">
      <alignment horizontal="center" vertical="center" wrapText="1"/>
    </xf>
    <xf numFmtId="14" fontId="41" fillId="20" borderId="6" xfId="0" applyNumberFormat="1" applyFont="1" applyFill="1" applyBorder="1" applyAlignment="1">
      <alignment horizontal="center" vertical="center" wrapText="1"/>
    </xf>
    <xf numFmtId="9" fontId="30" fillId="20" borderId="5" xfId="0" applyNumberFormat="1" applyFont="1" applyFill="1" applyBorder="1" applyAlignment="1">
      <alignment horizontal="center" vertical="center" wrapText="1"/>
    </xf>
    <xf numFmtId="0" fontId="30" fillId="20" borderId="5" xfId="0" applyFont="1" applyFill="1" applyBorder="1" applyAlignment="1">
      <alignment horizontal="center" vertical="center" wrapText="1"/>
    </xf>
    <xf numFmtId="9" fontId="30" fillId="20" borderId="5" xfId="0" applyNumberFormat="1" applyFont="1" applyFill="1" applyBorder="1" applyAlignment="1">
      <alignment vertical="center" wrapText="1"/>
    </xf>
    <xf numFmtId="0" fontId="30" fillId="20" borderId="5" xfId="0" applyFont="1" applyFill="1" applyBorder="1" applyAlignment="1">
      <alignment vertical="center" wrapText="1"/>
    </xf>
    <xf numFmtId="9" fontId="30" fillId="20" borderId="6" xfId="0" applyNumberFormat="1" applyFont="1" applyFill="1" applyBorder="1" applyAlignment="1">
      <alignment horizontal="center" vertical="center" wrapText="1"/>
    </xf>
    <xf numFmtId="0" fontId="30" fillId="20" borderId="6" xfId="0" applyFont="1" applyFill="1" applyBorder="1" applyAlignment="1">
      <alignment horizontal="center" vertical="center" wrapText="1"/>
    </xf>
    <xf numFmtId="0" fontId="30" fillId="20" borderId="6" xfId="0" applyFont="1" applyFill="1" applyBorder="1" applyAlignment="1">
      <alignment vertical="center" wrapText="1"/>
    </xf>
    <xf numFmtId="9" fontId="30" fillId="20" borderId="6" xfId="0" applyNumberFormat="1" applyFont="1" applyFill="1" applyBorder="1" applyAlignment="1">
      <alignment vertical="center" wrapText="1"/>
    </xf>
    <xf numFmtId="9" fontId="39" fillId="20" borderId="1" xfId="0" applyNumberFormat="1" applyFont="1" applyFill="1" applyBorder="1" applyAlignment="1">
      <alignment horizontal="center" vertical="center" wrapText="1"/>
    </xf>
    <xf numFmtId="0" fontId="39" fillId="20" borderId="1" xfId="0" applyFont="1" applyFill="1" applyBorder="1" applyAlignment="1">
      <alignment horizontal="center" vertical="center" wrapText="1"/>
    </xf>
    <xf numFmtId="14" fontId="42" fillId="20" borderId="1" xfId="0" applyNumberFormat="1" applyFont="1" applyFill="1" applyBorder="1" applyAlignment="1">
      <alignment horizontal="center" vertical="center" wrapText="1"/>
    </xf>
    <xf numFmtId="14" fontId="42" fillId="20" borderId="6" xfId="0" applyNumberFormat="1" applyFont="1" applyFill="1" applyBorder="1" applyAlignment="1">
      <alignment horizontal="center" vertical="center" wrapText="1"/>
    </xf>
    <xf numFmtId="14" fontId="42" fillId="20" borderId="2" xfId="0" applyNumberFormat="1" applyFont="1" applyFill="1" applyBorder="1" applyAlignment="1">
      <alignment horizontal="center" vertical="center" wrapText="1"/>
    </xf>
    <xf numFmtId="0" fontId="30" fillId="20" borderId="7" xfId="0" applyFont="1" applyFill="1" applyBorder="1" applyAlignment="1">
      <alignment horizontal="center" vertical="center" wrapText="1"/>
    </xf>
    <xf numFmtId="9" fontId="30" fillId="19" borderId="1" xfId="36" applyFont="1" applyFill="1" applyBorder="1" applyAlignment="1" applyProtection="1">
      <alignment horizontal="center" vertical="center" wrapText="1"/>
      <protection locked="0"/>
    </xf>
    <xf numFmtId="0" fontId="30" fillId="19" borderId="1" xfId="36" applyNumberFormat="1" applyFont="1" applyFill="1" applyBorder="1" applyAlignment="1" applyProtection="1">
      <alignment horizontal="center" vertical="center" wrapText="1"/>
      <protection locked="0"/>
    </xf>
    <xf numFmtId="1" fontId="30" fillId="19" borderId="1" xfId="0" applyNumberFormat="1" applyFont="1" applyFill="1" applyBorder="1" applyAlignment="1" applyProtection="1">
      <alignment horizontal="center" vertical="center" wrapText="1"/>
      <protection locked="0"/>
    </xf>
    <xf numFmtId="2" fontId="30" fillId="19" borderId="1" xfId="30" applyNumberFormat="1" applyFont="1" applyFill="1" applyBorder="1" applyAlignment="1" applyProtection="1">
      <alignment horizontal="center" vertical="center" wrapText="1"/>
      <protection locked="0"/>
    </xf>
    <xf numFmtId="9" fontId="30" fillId="19" borderId="1" xfId="39" applyNumberFormat="1" applyFont="1" applyFill="1" applyBorder="1" applyAlignment="1" applyProtection="1">
      <alignment horizontal="center" vertical="center" wrapText="1"/>
      <protection locked="0"/>
    </xf>
    <xf numFmtId="49" fontId="40" fillId="19" borderId="1" xfId="0" applyNumberFormat="1" applyFont="1" applyFill="1" applyBorder="1" applyAlignment="1" applyProtection="1">
      <alignment horizontal="center" vertical="center" wrapText="1"/>
      <protection locked="0"/>
    </xf>
    <xf numFmtId="49" fontId="30" fillId="19" borderId="1" xfId="0" applyNumberFormat="1" applyFont="1" applyFill="1" applyBorder="1" applyAlignment="1" applyProtection="1">
      <alignment horizontal="center" vertical="top" wrapText="1"/>
      <protection locked="0"/>
    </xf>
    <xf numFmtId="0" fontId="30" fillId="19" borderId="2" xfId="0" applyFont="1" applyFill="1" applyBorder="1" applyAlignment="1">
      <alignment horizontal="center" vertical="center" wrapText="1"/>
    </xf>
    <xf numFmtId="44" fontId="30" fillId="9" borderId="1" xfId="37" applyFont="1" applyFill="1" applyBorder="1" applyAlignment="1">
      <alignment horizontal="center" vertical="center"/>
    </xf>
    <xf numFmtId="14" fontId="30" fillId="19" borderId="1" xfId="30" applyNumberFormat="1" applyFont="1" applyFill="1" applyBorder="1" applyAlignment="1" applyProtection="1">
      <alignment horizontal="center" vertical="center" wrapText="1"/>
      <protection locked="0"/>
    </xf>
    <xf numFmtId="49" fontId="30" fillId="19" borderId="1" xfId="30" applyNumberFormat="1" applyFont="1" applyFill="1" applyBorder="1" applyAlignment="1" applyProtection="1">
      <alignment horizontal="center" vertical="center" wrapText="1"/>
      <protection locked="0"/>
    </xf>
    <xf numFmtId="0" fontId="29" fillId="19" borderId="7" xfId="0" applyFont="1" applyFill="1" applyBorder="1" applyAlignment="1" applyProtection="1">
      <alignment horizontal="center" vertical="center" wrapText="1"/>
      <protection locked="0"/>
    </xf>
    <xf numFmtId="0" fontId="30" fillId="19" borderId="7" xfId="0" applyFont="1" applyFill="1" applyBorder="1" applyAlignment="1" applyProtection="1">
      <alignment horizontal="center" vertical="center" wrapText="1"/>
      <protection locked="0"/>
    </xf>
    <xf numFmtId="9" fontId="30" fillId="19" borderId="7" xfId="0" applyNumberFormat="1" applyFont="1" applyFill="1" applyBorder="1" applyAlignment="1" applyProtection="1">
      <alignment horizontal="center" vertical="center" wrapText="1"/>
      <protection locked="0"/>
    </xf>
    <xf numFmtId="167" fontId="30" fillId="19" borderId="7" xfId="30" applyNumberFormat="1" applyFont="1" applyFill="1" applyBorder="1" applyAlignment="1" applyProtection="1">
      <alignment horizontal="center" vertical="center" wrapText="1"/>
      <protection locked="0"/>
    </xf>
    <xf numFmtId="9" fontId="30" fillId="19" borderId="7" xfId="30" applyNumberFormat="1" applyFont="1" applyFill="1" applyBorder="1" applyAlignment="1" applyProtection="1">
      <alignment horizontal="center" vertical="center" wrapText="1"/>
      <protection locked="0"/>
    </xf>
    <xf numFmtId="168" fontId="30" fillId="20" borderId="7" xfId="0" applyNumberFormat="1" applyFont="1" applyFill="1" applyBorder="1" applyAlignment="1">
      <alignment horizontal="center" vertical="center" wrapText="1"/>
    </xf>
    <xf numFmtId="168" fontId="30" fillId="19" borderId="7" xfId="0" applyNumberFormat="1" applyFont="1" applyFill="1" applyBorder="1" applyAlignment="1" applyProtection="1">
      <alignment horizontal="center" vertical="center" wrapText="1"/>
      <protection locked="0"/>
    </xf>
    <xf numFmtId="0" fontId="30" fillId="19" borderId="7" xfId="0" applyFont="1" applyFill="1" applyBorder="1" applyAlignment="1">
      <alignment horizontal="center" vertical="center" wrapText="1"/>
    </xf>
    <xf numFmtId="0" fontId="29" fillId="19" borderId="8" xfId="0" applyFont="1" applyFill="1" applyBorder="1" applyAlignment="1" applyProtection="1">
      <alignment horizontal="center" vertical="center" wrapText="1"/>
      <protection locked="0"/>
    </xf>
    <xf numFmtId="0" fontId="30" fillId="19" borderId="8" xfId="0" applyFont="1" applyFill="1" applyBorder="1" applyAlignment="1" applyProtection="1">
      <alignment horizontal="center" vertical="center" wrapText="1"/>
      <protection locked="0"/>
    </xf>
    <xf numFmtId="9" fontId="30" fillId="19" borderId="8" xfId="0" applyNumberFormat="1" applyFont="1" applyFill="1" applyBorder="1" applyAlignment="1" applyProtection="1">
      <alignment horizontal="center" vertical="center" wrapText="1"/>
      <protection locked="0"/>
    </xf>
    <xf numFmtId="49" fontId="30" fillId="19" borderId="8" xfId="0" applyNumberFormat="1" applyFont="1" applyFill="1" applyBorder="1" applyAlignment="1" applyProtection="1">
      <alignment horizontal="center" vertical="center" wrapText="1"/>
      <protection locked="0"/>
    </xf>
    <xf numFmtId="167" fontId="30" fillId="19" borderId="8" xfId="30" applyNumberFormat="1" applyFont="1" applyFill="1" applyBorder="1" applyAlignment="1" applyProtection="1">
      <alignment horizontal="center" vertical="center" wrapText="1"/>
      <protection locked="0"/>
    </xf>
    <xf numFmtId="9" fontId="30" fillId="19" borderId="8" xfId="30" applyNumberFormat="1" applyFont="1" applyFill="1" applyBorder="1" applyAlignment="1" applyProtection="1">
      <alignment horizontal="center" vertical="center" wrapText="1"/>
      <protection locked="0"/>
    </xf>
    <xf numFmtId="168" fontId="30" fillId="20" borderId="8" xfId="0" applyNumberFormat="1" applyFont="1" applyFill="1" applyBorder="1" applyAlignment="1">
      <alignment horizontal="center" vertical="center" wrapText="1"/>
    </xf>
    <xf numFmtId="168" fontId="30" fillId="19" borderId="8" xfId="0" applyNumberFormat="1" applyFont="1" applyFill="1" applyBorder="1" applyAlignment="1" applyProtection="1">
      <alignment horizontal="center" vertical="center" wrapText="1"/>
      <protection locked="0"/>
    </xf>
    <xf numFmtId="0" fontId="30" fillId="19" borderId="8" xfId="0" applyFont="1" applyFill="1" applyBorder="1" applyAlignment="1">
      <alignment horizontal="center" vertical="center" wrapText="1"/>
    </xf>
    <xf numFmtId="0" fontId="29" fillId="19" borderId="2" xfId="0" applyFont="1" applyFill="1" applyBorder="1" applyAlignment="1" applyProtection="1">
      <alignment horizontal="center" vertical="center" wrapText="1"/>
      <protection locked="0"/>
    </xf>
    <xf numFmtId="0" fontId="30" fillId="19" borderId="2" xfId="0" applyFont="1" applyFill="1" applyBorder="1" applyAlignment="1" applyProtection="1">
      <alignment horizontal="center" vertical="center" wrapText="1"/>
      <protection locked="0"/>
    </xf>
    <xf numFmtId="9" fontId="30" fillId="19" borderId="2" xfId="30" applyNumberFormat="1" applyFont="1" applyFill="1" applyBorder="1" applyAlignment="1" applyProtection="1">
      <alignment horizontal="center" vertical="center" wrapText="1"/>
      <protection locked="0"/>
    </xf>
    <xf numFmtId="168" fontId="30" fillId="20" borderId="2" xfId="0" applyNumberFormat="1" applyFont="1" applyFill="1" applyBorder="1" applyAlignment="1">
      <alignment horizontal="center" vertical="center" wrapText="1"/>
    </xf>
    <xf numFmtId="168" fontId="30" fillId="19" borderId="2" xfId="0" applyNumberFormat="1" applyFont="1" applyFill="1" applyBorder="1" applyAlignment="1" applyProtection="1">
      <alignment horizontal="center" vertical="center" wrapText="1"/>
      <protection locked="0"/>
    </xf>
    <xf numFmtId="0" fontId="30" fillId="19" borderId="2" xfId="0" applyFont="1" applyFill="1" applyBorder="1" applyAlignment="1">
      <alignment horizontal="center" vertical="center" wrapText="1"/>
    </xf>
    <xf numFmtId="0" fontId="30" fillId="19" borderId="1" xfId="0" applyFont="1" applyFill="1" applyBorder="1" applyAlignment="1" applyProtection="1">
      <alignment horizontal="center" vertical="center" wrapText="1"/>
      <protection locked="0"/>
    </xf>
    <xf numFmtId="9" fontId="30" fillId="19" borderId="1" xfId="0" applyNumberFormat="1" applyFont="1" applyFill="1" applyBorder="1" applyAlignment="1" applyProtection="1">
      <alignment horizontal="center" vertical="center" wrapText="1"/>
      <protection locked="0"/>
    </xf>
    <xf numFmtId="49" fontId="30" fillId="19" borderId="1" xfId="0" applyNumberFormat="1" applyFont="1" applyFill="1" applyBorder="1" applyAlignment="1" applyProtection="1">
      <alignment horizontal="center" vertical="center" wrapText="1"/>
      <protection locked="0"/>
    </xf>
    <xf numFmtId="167" fontId="30" fillId="19" borderId="1" xfId="30" applyNumberFormat="1" applyFont="1" applyFill="1" applyBorder="1" applyAlignment="1" applyProtection="1">
      <alignment horizontal="center" vertical="center" wrapText="1"/>
      <protection locked="0"/>
    </xf>
    <xf numFmtId="9" fontId="30" fillId="19" borderId="2" xfId="0" applyNumberFormat="1" applyFont="1" applyFill="1" applyBorder="1" applyAlignment="1" applyProtection="1">
      <alignment horizontal="center" vertical="center" wrapText="1"/>
      <protection locked="0"/>
    </xf>
    <xf numFmtId="167" fontId="30" fillId="19" borderId="2" xfId="30" applyNumberFormat="1" applyFont="1" applyFill="1" applyBorder="1" applyAlignment="1" applyProtection="1">
      <alignment horizontal="center" vertical="center" wrapText="1"/>
      <protection locked="0"/>
    </xf>
    <xf numFmtId="9" fontId="30" fillId="20" borderId="1" xfId="0" applyNumberFormat="1" applyFont="1" applyFill="1" applyBorder="1" applyAlignment="1" applyProtection="1">
      <alignment horizontal="center" vertical="center" wrapText="1"/>
      <protection locked="0"/>
    </xf>
    <xf numFmtId="49" fontId="30" fillId="20" borderId="1" xfId="0" applyNumberFormat="1" applyFont="1" applyFill="1" applyBorder="1" applyAlignment="1" applyProtection="1">
      <alignment horizontal="center" vertical="center" wrapText="1"/>
      <protection locked="0"/>
    </xf>
    <xf numFmtId="167" fontId="30" fillId="20" borderId="1" xfId="30" applyNumberFormat="1" applyFont="1" applyFill="1" applyBorder="1" applyAlignment="1" applyProtection="1">
      <alignment horizontal="center" vertical="center" wrapText="1"/>
      <protection locked="0"/>
    </xf>
    <xf numFmtId="9" fontId="30" fillId="20" borderId="1" xfId="30" applyNumberFormat="1" applyFont="1" applyFill="1" applyBorder="1" applyAlignment="1" applyProtection="1">
      <alignment horizontal="center" vertical="center" wrapText="1"/>
      <protection locked="0"/>
    </xf>
    <xf numFmtId="42" fontId="30" fillId="20" borderId="1" xfId="24" applyFont="1" applyFill="1" applyBorder="1" applyAlignment="1">
      <alignment horizontal="center" vertical="center"/>
    </xf>
    <xf numFmtId="1" fontId="30" fillId="19" borderId="1" xfId="30" applyNumberFormat="1" applyFont="1" applyFill="1" applyBorder="1" applyAlignment="1" applyProtection="1">
      <alignment horizontal="center" vertical="center" wrapText="1"/>
      <protection locked="0"/>
    </xf>
  </cellXfs>
  <cellStyles count="40">
    <cellStyle name="Hipervínculo" xfId="34" builtinId="8"/>
    <cellStyle name="Hipervínculo 2" xfId="7" xr:uid="{00000000-0005-0000-0000-000000000000}"/>
    <cellStyle name="Hipervínculo visitado" xfId="16" builtinId="9" hidden="1"/>
    <cellStyle name="Hipervínculo visitado" xfId="15" builtinId="9" hidden="1"/>
    <cellStyle name="Millares" xfId="38" builtinId="3"/>
    <cellStyle name="Millares [0]" xfId="39" builtinId="6"/>
    <cellStyle name="Millares 2" xfId="9" xr:uid="{00000000-0005-0000-0000-000003000000}"/>
    <cellStyle name="Millares 2 2" xfId="14" xr:uid="{00000000-0005-0000-0000-000004000000}"/>
    <cellStyle name="Millares 2 3" xfId="21" xr:uid="{00000000-0005-0000-0000-000005000000}"/>
    <cellStyle name="Moneda" xfId="37" builtinId="4"/>
    <cellStyle name="Moneda [0]" xfId="24" builtinId="7"/>
    <cellStyle name="Moneda 2" xfId="4" xr:uid="{00000000-0005-0000-0000-000007000000}"/>
    <cellStyle name="Moneda 2 2" xfId="12" xr:uid="{00000000-0005-0000-0000-000008000000}"/>
    <cellStyle name="Moneda 2 3" xfId="19" xr:uid="{00000000-0005-0000-0000-000009000000}"/>
    <cellStyle name="Normal" xfId="0" builtinId="0"/>
    <cellStyle name="Normal 2" xfId="3" xr:uid="{00000000-0005-0000-0000-00000B000000}"/>
    <cellStyle name="Normal 2 2" xfId="5" xr:uid="{00000000-0005-0000-0000-00000C000000}"/>
    <cellStyle name="Normal 3" xfId="1" xr:uid="{00000000-0005-0000-0000-00000D000000}"/>
    <cellStyle name="Normal 3 2" xfId="10" xr:uid="{00000000-0005-0000-0000-00000E000000}"/>
    <cellStyle name="Normal 3 2 2" xfId="25" xr:uid="{86F6A6FF-A9E4-4144-A3B1-1E64B892EAE5}"/>
    <cellStyle name="Normal 3 2 3" xfId="30" xr:uid="{A8A694E8-7327-49F9-9CD0-7DE6FC322BF6}"/>
    <cellStyle name="Normal 3 2 3 2" xfId="35" xr:uid="{04436807-A091-483A-9079-4D71F6A35885}"/>
    <cellStyle name="Normal 3 2 3 3" xfId="23" xr:uid="{00000000-0005-0000-0000-00000F000000}"/>
    <cellStyle name="Normal 3 2 3 3 2" xfId="26" xr:uid="{B6D743D2-F9B6-43FB-B1DE-4383980CD4AC}"/>
    <cellStyle name="Normal 3 2 3 3 3" xfId="31" xr:uid="{8C999FF1-DBFE-4960-88DF-9E905C3B1EEE}"/>
    <cellStyle name="Normal 3 2 3 3 4" xfId="28" xr:uid="{419E20B5-02D5-46A0-8573-2DC0B152A49F}"/>
    <cellStyle name="Normal 3 2 3 3 4 2" xfId="33" xr:uid="{AB56CD44-733E-40E2-9CC8-FD3C7D6B7244}"/>
    <cellStyle name="Normal 3 2 4" xfId="27" xr:uid="{7679BCB5-6FA1-4ABF-ADB4-C677DC134AA8}"/>
    <cellStyle name="Normal 3 2 4 2" xfId="29" xr:uid="{131294E1-0FE8-491F-9845-E20B9154BCFD}"/>
    <cellStyle name="Normal 3 2 4 3" xfId="32" xr:uid="{BF3ACFB4-ADED-41F1-9DA5-3913D2C723F9}"/>
    <cellStyle name="Normal 3 3" xfId="17" xr:uid="{00000000-0005-0000-0000-000010000000}"/>
    <cellStyle name="Normal 3 4" xfId="22" xr:uid="{00000000-0005-0000-0000-000011000000}"/>
    <cellStyle name="Normal 4" xfId="8" xr:uid="{00000000-0005-0000-0000-000012000000}"/>
    <cellStyle name="Normal 4 2" xfId="13" xr:uid="{00000000-0005-0000-0000-000013000000}"/>
    <cellStyle name="Normal 4 3" xfId="20" xr:uid="{00000000-0005-0000-0000-000014000000}"/>
    <cellStyle name="Porcentaje" xfId="36" builtinId="5"/>
    <cellStyle name="Porcentaje 2" xfId="6" xr:uid="{00000000-0005-0000-0000-000016000000}"/>
    <cellStyle name="Porcentaje 3" xfId="2" xr:uid="{00000000-0005-0000-0000-000017000000}"/>
    <cellStyle name="Porcentaje 3 2" xfId="11" xr:uid="{00000000-0005-0000-0000-000018000000}"/>
    <cellStyle name="Porcentaje 3 3" xfId="18" xr:uid="{00000000-0005-0000-0000-00001900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A0E5E4"/>
      <color rgb="FFDCAFBE"/>
      <color rgb="FFF3DEDC"/>
      <color rgb="FFAFE5CF"/>
      <color rgb="FFE3F7F5"/>
      <color rgb="FF008080"/>
      <color rgb="FFBA004C"/>
      <color rgb="FFF2B8C5"/>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microsoft.com/office/2017/10/relationships/person" Target="persons/person.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114981</xdr:colOff>
      <xdr:row>0</xdr:row>
      <xdr:rowOff>0</xdr:rowOff>
    </xdr:from>
    <xdr:ext cx="1392121" cy="746645"/>
    <xdr:pic>
      <xdr:nvPicPr>
        <xdr:cNvPr id="2" name="Imagen 1">
          <a:extLst>
            <a:ext uri="{FF2B5EF4-FFF2-40B4-BE49-F238E27FC236}">
              <a16:creationId xmlns:a16="http://schemas.microsoft.com/office/drawing/2014/main" id="{272C5D3F-1E6E-4496-A932-B39578B42C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181" y="0"/>
          <a:ext cx="1392121" cy="746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565400</xdr:colOff>
      <xdr:row>0</xdr:row>
      <xdr:rowOff>107157</xdr:rowOff>
    </xdr:from>
    <xdr:to>
      <xdr:col>1</xdr:col>
      <xdr:colOff>1889994</xdr:colOff>
      <xdr:row>2</xdr:row>
      <xdr:rowOff>142876</xdr:rowOff>
    </xdr:to>
    <xdr:pic>
      <xdr:nvPicPr>
        <xdr:cNvPr id="2" name="Imagen 1">
          <a:extLst>
            <a:ext uri="{FF2B5EF4-FFF2-40B4-BE49-F238E27FC236}">
              <a16:creationId xmlns:a16="http://schemas.microsoft.com/office/drawing/2014/main" id="{DC1640EF-D3A3-4518-B560-4177ABFED2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5400" y="107157"/>
          <a:ext cx="1931813"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Cristina Bello Molina" id="{9368698B-DE67-402B-8003-6595DB0D21B4}" userId="S::cbellom@dane.gov.co::4a9fb99e-dc54-40a1-bd99-c7c69bf5381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138" dT="2023-01-19T15:40:26.76" personId="{9368698B-DE67-402B-8003-6595DB0D21B4}" id="{963D9929-EAD2-4AE0-B175-35F30D82C4AC}">
    <text>Ajustar la redacción de la meta, que actividad hacen, ajustar el entregable y el indicador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442A-DA56-4167-9BDE-16989DBF7294}">
  <sheetPr>
    <tabColor rgb="FF486995"/>
  </sheetPr>
  <dimension ref="B1:G85"/>
  <sheetViews>
    <sheetView showGridLines="0" topLeftCell="A23" zoomScale="90" zoomScaleNormal="90" workbookViewId="0">
      <selection activeCell="D29" sqref="D29"/>
    </sheetView>
  </sheetViews>
  <sheetFormatPr baseColWidth="10" defaultColWidth="11" defaultRowHeight="14.25" x14ac:dyDescent="0.25"/>
  <cols>
    <col min="1" max="1" width="4" style="6" customWidth="1"/>
    <col min="2" max="2" width="24.625" style="6" customWidth="1"/>
    <col min="3" max="3" width="25.75" style="6" customWidth="1"/>
    <col min="4" max="4" width="55.5" style="6" customWidth="1"/>
    <col min="5" max="16384" width="11" style="6"/>
  </cols>
  <sheetData>
    <row r="1" spans="2:7" x14ac:dyDescent="0.25">
      <c r="C1" s="83" t="s">
        <v>0</v>
      </c>
      <c r="D1" s="84"/>
    </row>
    <row r="2" spans="2:7" x14ac:dyDescent="0.25">
      <c r="C2" s="84"/>
      <c r="D2" s="84"/>
    </row>
    <row r="3" spans="2:7" x14ac:dyDescent="0.25">
      <c r="C3" s="84"/>
      <c r="D3" s="84"/>
    </row>
    <row r="4" spans="2:7" x14ac:dyDescent="0.25">
      <c r="C4" s="84"/>
      <c r="D4" s="84"/>
    </row>
    <row r="5" spans="2:7" ht="15.75" x14ac:dyDescent="0.25">
      <c r="B5"/>
      <c r="C5"/>
      <c r="D5"/>
      <c r="E5"/>
      <c r="F5"/>
      <c r="G5"/>
    </row>
    <row r="6" spans="2:7" ht="36" customHeight="1" x14ac:dyDescent="0.25">
      <c r="B6" s="36" t="s">
        <v>1</v>
      </c>
      <c r="C6" s="35" t="s">
        <v>2</v>
      </c>
      <c r="D6" s="35" t="s">
        <v>3</v>
      </c>
      <c r="E6"/>
      <c r="F6"/>
      <c r="G6"/>
    </row>
    <row r="7" spans="2:7" ht="28.5" customHeight="1" x14ac:dyDescent="0.25">
      <c r="B7" s="85" t="s">
        <v>4</v>
      </c>
      <c r="C7" s="31" t="s">
        <v>5</v>
      </c>
      <c r="D7" s="30" t="s">
        <v>6</v>
      </c>
      <c r="E7"/>
      <c r="F7"/>
      <c r="G7"/>
    </row>
    <row r="8" spans="2:7" ht="34.5" customHeight="1" x14ac:dyDescent="0.25">
      <c r="B8" s="85"/>
      <c r="C8" s="31" t="s">
        <v>7</v>
      </c>
      <c r="D8" s="30" t="s">
        <v>8</v>
      </c>
      <c r="E8"/>
      <c r="F8"/>
      <c r="G8"/>
    </row>
    <row r="9" spans="2:7" ht="28.5" customHeight="1" x14ac:dyDescent="0.25">
      <c r="B9" s="85"/>
      <c r="C9" s="31" t="s">
        <v>9</v>
      </c>
      <c r="D9" s="30" t="s">
        <v>10</v>
      </c>
      <c r="E9"/>
      <c r="F9"/>
      <c r="G9"/>
    </row>
    <row r="10" spans="2:7" ht="49.5" customHeight="1" x14ac:dyDescent="0.25">
      <c r="B10" s="85" t="s">
        <v>11</v>
      </c>
      <c r="C10" s="31" t="s">
        <v>12</v>
      </c>
      <c r="D10" s="30" t="s">
        <v>13</v>
      </c>
      <c r="E10"/>
      <c r="F10"/>
      <c r="G10"/>
    </row>
    <row r="11" spans="2:7" ht="30.75" customHeight="1" x14ac:dyDescent="0.25">
      <c r="B11" s="85"/>
      <c r="C11" s="34" t="s">
        <v>14</v>
      </c>
      <c r="D11" s="30" t="s">
        <v>15</v>
      </c>
      <c r="E11"/>
      <c r="F11"/>
      <c r="G11"/>
    </row>
    <row r="12" spans="2:7" ht="52.5" customHeight="1" x14ac:dyDescent="0.25">
      <c r="B12" s="85"/>
      <c r="C12" s="34" t="s">
        <v>16</v>
      </c>
      <c r="D12" s="30" t="s">
        <v>17</v>
      </c>
      <c r="E12"/>
      <c r="F12"/>
      <c r="G12"/>
    </row>
    <row r="13" spans="2:7" ht="369.75" customHeight="1" x14ac:dyDescent="0.25">
      <c r="B13" s="85"/>
      <c r="C13" s="34" t="s">
        <v>18</v>
      </c>
      <c r="D13" s="30" t="s">
        <v>19</v>
      </c>
      <c r="E13"/>
      <c r="F13"/>
      <c r="G13"/>
    </row>
    <row r="14" spans="2:7" ht="306.75" customHeight="1" x14ac:dyDescent="0.25">
      <c r="B14" s="85"/>
      <c r="C14" s="34" t="s">
        <v>20</v>
      </c>
      <c r="D14" s="78" t="s">
        <v>21</v>
      </c>
      <c r="E14"/>
      <c r="F14"/>
      <c r="G14"/>
    </row>
    <row r="15" spans="2:7" ht="39" customHeight="1" x14ac:dyDescent="0.25">
      <c r="B15" s="85"/>
      <c r="C15" s="34" t="s">
        <v>22</v>
      </c>
      <c r="D15" s="30" t="s">
        <v>23</v>
      </c>
      <c r="E15"/>
      <c r="F15"/>
      <c r="G15"/>
    </row>
    <row r="16" spans="2:7" ht="85.5" customHeight="1" x14ac:dyDescent="0.25">
      <c r="B16" s="85"/>
      <c r="C16" s="34" t="s">
        <v>24</v>
      </c>
      <c r="D16" s="30" t="s">
        <v>25</v>
      </c>
      <c r="E16"/>
      <c r="F16"/>
      <c r="G16"/>
    </row>
    <row r="17" spans="2:7" ht="42.75" customHeight="1" x14ac:dyDescent="0.25">
      <c r="B17" s="85"/>
      <c r="C17" s="34" t="s">
        <v>26</v>
      </c>
      <c r="D17" s="30" t="s">
        <v>27</v>
      </c>
      <c r="E17"/>
      <c r="F17"/>
      <c r="G17"/>
    </row>
    <row r="18" spans="2:7" ht="165" customHeight="1" x14ac:dyDescent="0.25">
      <c r="B18" s="85"/>
      <c r="C18" s="31" t="s">
        <v>28</v>
      </c>
      <c r="D18" s="30" t="s">
        <v>29</v>
      </c>
      <c r="E18"/>
      <c r="F18"/>
      <c r="G18"/>
    </row>
    <row r="19" spans="2:7" ht="21" x14ac:dyDescent="0.25">
      <c r="B19" s="85"/>
      <c r="C19" s="33" t="s">
        <v>30</v>
      </c>
      <c r="D19" s="32" t="s">
        <v>31</v>
      </c>
      <c r="E19"/>
      <c r="F19"/>
      <c r="G19"/>
    </row>
    <row r="20" spans="2:7" ht="21" x14ac:dyDescent="0.25">
      <c r="B20" s="85"/>
      <c r="C20" s="33" t="s">
        <v>32</v>
      </c>
      <c r="D20" s="32" t="s">
        <v>33</v>
      </c>
      <c r="E20"/>
      <c r="F20"/>
      <c r="G20"/>
    </row>
    <row r="21" spans="2:7" ht="60" customHeight="1" x14ac:dyDescent="0.25">
      <c r="B21" s="85" t="s">
        <v>34</v>
      </c>
      <c r="C21" s="33" t="s">
        <v>35</v>
      </c>
      <c r="D21" s="32" t="s">
        <v>36</v>
      </c>
      <c r="E21"/>
      <c r="F21"/>
      <c r="G21"/>
    </row>
    <row r="22" spans="2:7" ht="36.75" customHeight="1" x14ac:dyDescent="0.25">
      <c r="B22" s="85"/>
      <c r="C22" s="33" t="s">
        <v>37</v>
      </c>
      <c r="D22" s="32" t="s">
        <v>38</v>
      </c>
      <c r="E22"/>
      <c r="F22"/>
      <c r="G22"/>
    </row>
    <row r="23" spans="2:7" ht="393.75" customHeight="1" x14ac:dyDescent="0.25">
      <c r="B23" s="82" t="s">
        <v>39</v>
      </c>
      <c r="C23" s="31" t="s">
        <v>40</v>
      </c>
      <c r="D23" s="30" t="s">
        <v>41</v>
      </c>
      <c r="E23"/>
      <c r="F23"/>
      <c r="G23"/>
    </row>
    <row r="24" spans="2:7" ht="234" customHeight="1" x14ac:dyDescent="0.25">
      <c r="B24" s="82"/>
      <c r="C24" s="31" t="s">
        <v>42</v>
      </c>
      <c r="D24" s="30" t="s">
        <v>43</v>
      </c>
      <c r="E24"/>
      <c r="F24"/>
      <c r="G24"/>
    </row>
    <row r="25" spans="2:7" ht="276.75" customHeight="1" x14ac:dyDescent="0.25">
      <c r="B25" s="82"/>
      <c r="C25" s="31" t="s">
        <v>44</v>
      </c>
      <c r="D25" s="30" t="s">
        <v>45</v>
      </c>
      <c r="E25"/>
      <c r="F25"/>
      <c r="G25"/>
    </row>
    <row r="26" spans="2:7" ht="59.25" customHeight="1" x14ac:dyDescent="0.25">
      <c r="B26" s="82"/>
      <c r="C26" s="31" t="s">
        <v>46</v>
      </c>
      <c r="D26" s="30" t="s">
        <v>47</v>
      </c>
      <c r="E26"/>
      <c r="F26"/>
      <c r="G26"/>
    </row>
    <row r="27" spans="2:7" ht="59.25" customHeight="1" x14ac:dyDescent="0.25">
      <c r="B27" s="82"/>
      <c r="C27" s="31" t="s">
        <v>48</v>
      </c>
      <c r="D27" s="30" t="s">
        <v>49</v>
      </c>
      <c r="E27"/>
      <c r="F27"/>
      <c r="G27"/>
    </row>
    <row r="28" spans="2:7" ht="106.5" customHeight="1" x14ac:dyDescent="0.25">
      <c r="B28" s="82"/>
      <c r="C28" s="31" t="s">
        <v>50</v>
      </c>
      <c r="D28" s="30" t="s">
        <v>51</v>
      </c>
      <c r="E28"/>
      <c r="F28"/>
      <c r="G28"/>
    </row>
    <row r="29" spans="2:7" ht="36.75" customHeight="1" x14ac:dyDescent="0.25">
      <c r="B29" s="82" t="s">
        <v>52</v>
      </c>
      <c r="C29" s="31" t="s">
        <v>53</v>
      </c>
      <c r="D29" s="30" t="s">
        <v>54</v>
      </c>
      <c r="E29"/>
      <c r="F29"/>
      <c r="G29"/>
    </row>
    <row r="30" spans="2:7" ht="47.25" customHeight="1" x14ac:dyDescent="0.25">
      <c r="B30" s="82"/>
      <c r="C30" s="31" t="s">
        <v>55</v>
      </c>
      <c r="D30" s="30" t="s">
        <v>56</v>
      </c>
      <c r="E30"/>
      <c r="F30"/>
      <c r="G30"/>
    </row>
    <row r="31" spans="2:7" ht="15.75" x14ac:dyDescent="0.25">
      <c r="B31"/>
      <c r="C31"/>
      <c r="D31"/>
      <c r="E31"/>
      <c r="F31"/>
      <c r="G31"/>
    </row>
    <row r="32" spans="2:7" ht="15.75" x14ac:dyDescent="0.25">
      <c r="B32"/>
      <c r="C32"/>
      <c r="D32"/>
      <c r="E32"/>
      <c r="F32"/>
      <c r="G32"/>
    </row>
    <row r="33" spans="2:7" ht="15.75" x14ac:dyDescent="0.25">
      <c r="B33"/>
      <c r="C33"/>
      <c r="D33"/>
      <c r="E33"/>
      <c r="F33"/>
      <c r="G33"/>
    </row>
    <row r="34" spans="2:7" ht="15.75" x14ac:dyDescent="0.25">
      <c r="B34"/>
      <c r="C34"/>
      <c r="D34"/>
      <c r="E34"/>
      <c r="F34"/>
      <c r="G34"/>
    </row>
    <row r="35" spans="2:7" ht="15.75" x14ac:dyDescent="0.25">
      <c r="B35"/>
      <c r="C35"/>
      <c r="D35"/>
      <c r="E35"/>
      <c r="F35"/>
      <c r="G35"/>
    </row>
    <row r="36" spans="2:7" ht="15.75" x14ac:dyDescent="0.25">
      <c r="B36"/>
      <c r="C36"/>
      <c r="D36"/>
      <c r="E36"/>
      <c r="F36"/>
      <c r="G36"/>
    </row>
    <row r="37" spans="2:7" ht="15.75" x14ac:dyDescent="0.25">
      <c r="B37"/>
      <c r="C37"/>
      <c r="D37"/>
      <c r="E37"/>
      <c r="F37"/>
      <c r="G37"/>
    </row>
    <row r="38" spans="2:7" ht="15.75" x14ac:dyDescent="0.25">
      <c r="B38"/>
      <c r="C38"/>
      <c r="D38"/>
      <c r="E38"/>
      <c r="F38"/>
      <c r="G38"/>
    </row>
    <row r="39" spans="2:7" ht="15.75" x14ac:dyDescent="0.25">
      <c r="B39"/>
      <c r="C39"/>
      <c r="D39"/>
      <c r="E39"/>
      <c r="F39"/>
      <c r="G39"/>
    </row>
    <row r="40" spans="2:7" ht="15.75" x14ac:dyDescent="0.25">
      <c r="B40"/>
      <c r="C40"/>
      <c r="D40"/>
      <c r="E40"/>
      <c r="F40"/>
      <c r="G40"/>
    </row>
    <row r="41" spans="2:7" ht="15.75" x14ac:dyDescent="0.25">
      <c r="B41"/>
      <c r="C41"/>
      <c r="D41"/>
      <c r="E41"/>
      <c r="F41"/>
      <c r="G41"/>
    </row>
    <row r="42" spans="2:7" ht="15.75" x14ac:dyDescent="0.25">
      <c r="B42"/>
      <c r="C42"/>
      <c r="D42"/>
      <c r="E42"/>
      <c r="F42"/>
      <c r="G42"/>
    </row>
    <row r="43" spans="2:7" ht="15.75" x14ac:dyDescent="0.25">
      <c r="B43"/>
      <c r="C43"/>
      <c r="D43"/>
      <c r="E43"/>
      <c r="F43"/>
      <c r="G43"/>
    </row>
    <row r="44" spans="2:7" ht="47.25" customHeight="1" x14ac:dyDescent="0.25">
      <c r="B44"/>
      <c r="C44"/>
      <c r="D44"/>
      <c r="E44"/>
      <c r="F44"/>
      <c r="G44"/>
    </row>
    <row r="45" spans="2:7" ht="48.75" customHeight="1" x14ac:dyDescent="0.25">
      <c r="B45"/>
      <c r="C45"/>
      <c r="D45"/>
      <c r="E45"/>
      <c r="F45"/>
      <c r="G45"/>
    </row>
    <row r="46" spans="2:7" ht="15.75" x14ac:dyDescent="0.25">
      <c r="B46"/>
      <c r="C46"/>
      <c r="D46"/>
      <c r="E46"/>
      <c r="F46"/>
      <c r="G46"/>
    </row>
    <row r="47" spans="2:7" ht="48.75" customHeight="1" x14ac:dyDescent="0.25">
      <c r="B47"/>
      <c r="C47"/>
      <c r="D47"/>
      <c r="E47"/>
      <c r="F47"/>
      <c r="G47"/>
    </row>
    <row r="48" spans="2:7" ht="15.75" x14ac:dyDescent="0.25">
      <c r="B48"/>
      <c r="C48"/>
      <c r="D48"/>
      <c r="E48"/>
      <c r="F48"/>
      <c r="G48"/>
    </row>
    <row r="49" spans="2:7" ht="48.75" customHeight="1" x14ac:dyDescent="0.25">
      <c r="B49"/>
      <c r="C49"/>
      <c r="D49"/>
      <c r="E49"/>
      <c r="F49"/>
      <c r="G49"/>
    </row>
    <row r="50" spans="2:7" ht="15.75" x14ac:dyDescent="0.25">
      <c r="B50"/>
      <c r="C50"/>
      <c r="D50"/>
      <c r="E50"/>
      <c r="F50"/>
      <c r="G50"/>
    </row>
    <row r="51" spans="2:7" ht="48.75" customHeight="1" x14ac:dyDescent="0.25">
      <c r="B51"/>
      <c r="C51"/>
      <c r="D51"/>
      <c r="E51"/>
      <c r="F51"/>
      <c r="G51"/>
    </row>
    <row r="52" spans="2:7" ht="15.75" x14ac:dyDescent="0.25">
      <c r="B52"/>
      <c r="C52"/>
      <c r="D52"/>
      <c r="E52"/>
      <c r="F52"/>
      <c r="G52"/>
    </row>
    <row r="53" spans="2:7" ht="15.75" x14ac:dyDescent="0.25">
      <c r="B53"/>
      <c r="C53"/>
      <c r="D53"/>
      <c r="E53"/>
      <c r="F53"/>
      <c r="G53"/>
    </row>
    <row r="54" spans="2:7" ht="15.75" x14ac:dyDescent="0.25">
      <c r="B54"/>
      <c r="C54"/>
      <c r="D54"/>
      <c r="E54"/>
      <c r="F54"/>
      <c r="G54"/>
    </row>
    <row r="55" spans="2:7" ht="49.5" customHeight="1" x14ac:dyDescent="0.25">
      <c r="B55"/>
      <c r="C55"/>
      <c r="D55"/>
      <c r="E55"/>
      <c r="F55"/>
      <c r="G55"/>
    </row>
    <row r="56" spans="2:7" ht="15.75" x14ac:dyDescent="0.25">
      <c r="B56"/>
      <c r="C56"/>
      <c r="D56"/>
      <c r="E56"/>
      <c r="F56"/>
      <c r="G56"/>
    </row>
    <row r="57" spans="2:7" ht="15.75" x14ac:dyDescent="0.25">
      <c r="B57"/>
      <c r="C57"/>
      <c r="D57"/>
      <c r="E57"/>
      <c r="F57"/>
      <c r="G57"/>
    </row>
    <row r="58" spans="2:7" ht="15.75" x14ac:dyDescent="0.25">
      <c r="B58"/>
      <c r="C58"/>
      <c r="D58"/>
      <c r="E58"/>
      <c r="F58"/>
      <c r="G58"/>
    </row>
    <row r="59" spans="2:7" ht="15.75" x14ac:dyDescent="0.25">
      <c r="B59"/>
      <c r="C59"/>
      <c r="D59"/>
      <c r="E59"/>
      <c r="F59"/>
      <c r="G59"/>
    </row>
    <row r="60" spans="2:7" ht="15.75" x14ac:dyDescent="0.25">
      <c r="B60"/>
      <c r="C60"/>
      <c r="D60"/>
      <c r="E60"/>
      <c r="F60"/>
      <c r="G60"/>
    </row>
    <row r="61" spans="2:7" ht="15.75" x14ac:dyDescent="0.25">
      <c r="B61"/>
      <c r="C61"/>
      <c r="D61"/>
      <c r="E61"/>
      <c r="F61"/>
      <c r="G61"/>
    </row>
    <row r="62" spans="2:7" ht="15.75" x14ac:dyDescent="0.25">
      <c r="B62"/>
      <c r="C62"/>
      <c r="D62"/>
      <c r="E62"/>
      <c r="F62"/>
      <c r="G62"/>
    </row>
    <row r="63" spans="2:7" ht="15.75" x14ac:dyDescent="0.25">
      <c r="B63"/>
      <c r="C63"/>
      <c r="D63"/>
      <c r="E63"/>
      <c r="F63"/>
      <c r="G63"/>
    </row>
    <row r="64" spans="2:7" ht="15.75" x14ac:dyDescent="0.25">
      <c r="B64"/>
      <c r="C64"/>
      <c r="D64"/>
      <c r="E64"/>
      <c r="F64"/>
      <c r="G64"/>
    </row>
    <row r="65" spans="2:7" ht="15.75" x14ac:dyDescent="0.25">
      <c r="B65"/>
      <c r="C65"/>
      <c r="D65"/>
      <c r="E65"/>
      <c r="F65"/>
      <c r="G65"/>
    </row>
    <row r="66" spans="2:7" ht="15.75" x14ac:dyDescent="0.25">
      <c r="B66"/>
      <c r="C66"/>
      <c r="D66"/>
      <c r="E66"/>
      <c r="F66"/>
      <c r="G66"/>
    </row>
    <row r="67" spans="2:7" ht="15.75" x14ac:dyDescent="0.25">
      <c r="B67"/>
      <c r="C67"/>
      <c r="D67"/>
      <c r="E67"/>
      <c r="F67"/>
      <c r="G67"/>
    </row>
    <row r="68" spans="2:7" ht="15.75" x14ac:dyDescent="0.25">
      <c r="B68"/>
      <c r="C68"/>
      <c r="D68"/>
      <c r="E68"/>
      <c r="F68"/>
      <c r="G68"/>
    </row>
    <row r="69" spans="2:7" ht="15.75" x14ac:dyDescent="0.25">
      <c r="B69"/>
      <c r="C69"/>
      <c r="D69"/>
      <c r="E69"/>
      <c r="F69"/>
      <c r="G69"/>
    </row>
    <row r="70" spans="2:7" ht="15.75" x14ac:dyDescent="0.25">
      <c r="B70"/>
      <c r="C70"/>
      <c r="D70"/>
      <c r="E70"/>
      <c r="F70"/>
      <c r="G70"/>
    </row>
    <row r="71" spans="2:7" ht="15.75" x14ac:dyDescent="0.25">
      <c r="B71"/>
      <c r="C71"/>
      <c r="D71"/>
      <c r="E71"/>
      <c r="F71"/>
      <c r="G71"/>
    </row>
    <row r="72" spans="2:7" ht="15.75" x14ac:dyDescent="0.25">
      <c r="B72"/>
      <c r="C72"/>
      <c r="E72"/>
      <c r="F72"/>
      <c r="G72"/>
    </row>
    <row r="73" spans="2:7" ht="15.75" x14ac:dyDescent="0.25">
      <c r="B73"/>
      <c r="C73"/>
      <c r="E73"/>
      <c r="F73"/>
      <c r="G73"/>
    </row>
    <row r="74" spans="2:7" ht="15.75" x14ac:dyDescent="0.25">
      <c r="B74"/>
      <c r="C74"/>
      <c r="E74"/>
      <c r="F74"/>
      <c r="G74"/>
    </row>
    <row r="75" spans="2:7" ht="15.75" x14ac:dyDescent="0.25">
      <c r="B75"/>
      <c r="C75"/>
      <c r="E75"/>
      <c r="F75"/>
      <c r="G75"/>
    </row>
    <row r="76" spans="2:7" ht="15.75" x14ac:dyDescent="0.25">
      <c r="B76"/>
      <c r="C76"/>
      <c r="E76"/>
      <c r="F76"/>
      <c r="G76"/>
    </row>
    <row r="77" spans="2:7" ht="15.75" x14ac:dyDescent="0.25">
      <c r="B77"/>
      <c r="C77"/>
      <c r="E77"/>
      <c r="F77"/>
      <c r="G77"/>
    </row>
    <row r="78" spans="2:7" ht="15.75" x14ac:dyDescent="0.25">
      <c r="B78"/>
      <c r="C78"/>
      <c r="E78"/>
      <c r="F78"/>
      <c r="G78"/>
    </row>
    <row r="79" spans="2:7" ht="15.75" x14ac:dyDescent="0.25">
      <c r="B79"/>
      <c r="C79"/>
      <c r="E79"/>
      <c r="F79"/>
      <c r="G79"/>
    </row>
    <row r="80" spans="2:7" ht="15.75" x14ac:dyDescent="0.25">
      <c r="B80"/>
      <c r="C80"/>
      <c r="E80"/>
      <c r="F80"/>
      <c r="G80"/>
    </row>
    <row r="81" spans="2:7" ht="15.75" x14ac:dyDescent="0.25">
      <c r="B81"/>
      <c r="C81"/>
      <c r="E81"/>
      <c r="F81"/>
      <c r="G81"/>
    </row>
    <row r="82" spans="2:7" ht="15.75" x14ac:dyDescent="0.25">
      <c r="B82"/>
      <c r="C82"/>
      <c r="E82"/>
      <c r="F82"/>
      <c r="G82"/>
    </row>
    <row r="85" spans="2:7" x14ac:dyDescent="0.25">
      <c r="B85" s="7"/>
    </row>
  </sheetData>
  <mergeCells count="6">
    <mergeCell ref="B29:B30"/>
    <mergeCell ref="C1:D4"/>
    <mergeCell ref="B7:B9"/>
    <mergeCell ref="B10:B20"/>
    <mergeCell ref="B21:B22"/>
    <mergeCell ref="B23:B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012A-B6BE-4ABB-8397-D32C4D82E5B5}">
  <sheetPr>
    <tabColor rgb="FF486995"/>
  </sheetPr>
  <dimension ref="A1:AJ269"/>
  <sheetViews>
    <sheetView showGridLines="0" tabSelected="1" zoomScale="80" zoomScaleNormal="80" workbookViewId="0">
      <selection activeCell="C2" sqref="C2:K2"/>
    </sheetView>
  </sheetViews>
  <sheetFormatPr baseColWidth="10" defaultColWidth="12.75" defaultRowHeight="51" customHeight="1" x14ac:dyDescent="0.3"/>
  <cols>
    <col min="1" max="1" width="8" style="1" customWidth="1"/>
    <col min="2" max="2" width="25.25" style="23" customWidth="1"/>
    <col min="3" max="3" width="22.5" style="23" customWidth="1"/>
    <col min="4" max="4" width="27" style="23" customWidth="1"/>
    <col min="5" max="5" width="21.25" style="23" customWidth="1"/>
    <col min="6" max="6" width="24.25" style="23" customWidth="1"/>
    <col min="7" max="7" width="18.375" style="26" customWidth="1"/>
    <col min="8" max="8" width="40.375" style="26" customWidth="1"/>
    <col min="9" max="9" width="30.875" style="26" customWidth="1"/>
    <col min="10" max="10" width="34.5" style="26" customWidth="1"/>
    <col min="11" max="12" width="30.875" style="26" customWidth="1"/>
    <col min="13" max="13" width="30.875" style="23" customWidth="1"/>
    <col min="14" max="16" width="12.75" style="27"/>
    <col min="17" max="28" width="5.125" style="23" customWidth="1"/>
    <col min="29" max="30" width="25.25" style="28" customWidth="1"/>
    <col min="31" max="31" width="25.25" style="29" customWidth="1"/>
    <col min="32" max="36" width="29.75" style="29" customWidth="1"/>
  </cols>
  <sheetData>
    <row r="1" spans="1:36" ht="10.5" customHeight="1" x14ac:dyDescent="0.3"/>
    <row r="2" spans="1:36" ht="69.75" customHeight="1" x14ac:dyDescent="0.25">
      <c r="B2"/>
      <c r="C2" s="100" t="s">
        <v>958</v>
      </c>
      <c r="D2" s="100"/>
      <c r="E2" s="100"/>
      <c r="F2" s="100"/>
      <c r="G2" s="100"/>
      <c r="H2" s="100"/>
      <c r="I2" s="100"/>
      <c r="J2" s="100"/>
      <c r="K2" s="100"/>
      <c r="L2" s="4"/>
      <c r="M2"/>
      <c r="N2"/>
      <c r="O2"/>
      <c r="P2"/>
      <c r="Q2"/>
      <c r="R2"/>
      <c r="S2"/>
      <c r="T2"/>
      <c r="U2"/>
      <c r="V2"/>
      <c r="W2"/>
      <c r="X2"/>
      <c r="Y2"/>
      <c r="Z2"/>
      <c r="AA2"/>
      <c r="AB2"/>
      <c r="AC2" s="2"/>
      <c r="AD2" s="2"/>
      <c r="AE2" s="1"/>
      <c r="AF2" s="1"/>
      <c r="AG2" s="1"/>
      <c r="AH2" s="1"/>
      <c r="AI2" s="1"/>
      <c r="AJ2" s="1"/>
    </row>
    <row r="3" spans="1:36" ht="28.5" customHeight="1" x14ac:dyDescent="0.25">
      <c r="B3"/>
      <c r="C3"/>
      <c r="D3"/>
      <c r="E3"/>
      <c r="F3"/>
      <c r="G3" s="4"/>
      <c r="H3" s="3"/>
      <c r="I3" s="3"/>
      <c r="J3" s="4"/>
      <c r="K3" s="4"/>
      <c r="L3" s="4"/>
      <c r="M3"/>
      <c r="N3"/>
      <c r="O3"/>
      <c r="P3"/>
      <c r="Q3"/>
      <c r="R3"/>
      <c r="S3"/>
      <c r="T3"/>
      <c r="U3"/>
      <c r="V3"/>
      <c r="W3"/>
      <c r="X3"/>
      <c r="Y3"/>
      <c r="Z3"/>
      <c r="AA3"/>
      <c r="AB3"/>
      <c r="AC3" s="2"/>
      <c r="AD3" s="2"/>
      <c r="AE3" s="1"/>
      <c r="AF3" s="1"/>
      <c r="AG3" s="1"/>
      <c r="AH3" s="1"/>
      <c r="AI3" s="1"/>
      <c r="AJ3" s="1"/>
    </row>
    <row r="4" spans="1:36" ht="28.5" customHeight="1" x14ac:dyDescent="0.25">
      <c r="B4" s="106" t="s">
        <v>57</v>
      </c>
      <c r="C4" s="107"/>
      <c r="D4" s="108"/>
      <c r="E4" s="106" t="s">
        <v>11</v>
      </c>
      <c r="F4" s="107"/>
      <c r="G4" s="107"/>
      <c r="H4" s="107"/>
      <c r="I4" s="107"/>
      <c r="J4" s="107"/>
      <c r="K4" s="107"/>
      <c r="L4" s="107"/>
      <c r="M4" s="107"/>
      <c r="N4" s="107"/>
      <c r="O4" s="108"/>
      <c r="P4" s="106" t="s">
        <v>34</v>
      </c>
      <c r="Q4" s="107"/>
      <c r="R4" s="107"/>
      <c r="S4" s="107"/>
      <c r="T4" s="107"/>
      <c r="U4" s="107"/>
      <c r="V4" s="107"/>
      <c r="W4" s="107"/>
      <c r="X4" s="107"/>
      <c r="Y4" s="107"/>
      <c r="Z4" s="107"/>
      <c r="AA4" s="107"/>
      <c r="AB4" s="108"/>
      <c r="AC4" s="101" t="s">
        <v>39</v>
      </c>
      <c r="AD4" s="109"/>
      <c r="AE4" s="109"/>
      <c r="AF4" s="109"/>
      <c r="AG4" s="109"/>
      <c r="AH4" s="102"/>
      <c r="AI4" s="101" t="s">
        <v>52</v>
      </c>
      <c r="AJ4" s="102"/>
    </row>
    <row r="5" spans="1:36" ht="44.25" customHeight="1" x14ac:dyDescent="0.25">
      <c r="B5" s="8" t="s">
        <v>5</v>
      </c>
      <c r="C5" s="8" t="s">
        <v>7</v>
      </c>
      <c r="D5" s="8" t="s">
        <v>9</v>
      </c>
      <c r="E5" s="8" t="s">
        <v>12</v>
      </c>
      <c r="F5" s="9" t="s">
        <v>14</v>
      </c>
      <c r="G5" s="9" t="s">
        <v>16</v>
      </c>
      <c r="H5" s="9" t="s">
        <v>18</v>
      </c>
      <c r="I5" s="9" t="s">
        <v>20</v>
      </c>
      <c r="J5" s="9" t="s">
        <v>22</v>
      </c>
      <c r="K5" s="9" t="s">
        <v>24</v>
      </c>
      <c r="L5" s="9" t="s">
        <v>26</v>
      </c>
      <c r="M5" s="8" t="s">
        <v>28</v>
      </c>
      <c r="N5" s="12" t="s">
        <v>30</v>
      </c>
      <c r="O5" s="12" t="s">
        <v>32</v>
      </c>
      <c r="P5" s="12" t="s">
        <v>35</v>
      </c>
      <c r="Q5" s="12" t="s">
        <v>58</v>
      </c>
      <c r="R5" s="12" t="s">
        <v>59</v>
      </c>
      <c r="S5" s="12" t="s">
        <v>60</v>
      </c>
      <c r="T5" s="12" t="s">
        <v>61</v>
      </c>
      <c r="U5" s="12" t="s">
        <v>62</v>
      </c>
      <c r="V5" s="12" t="s">
        <v>63</v>
      </c>
      <c r="W5" s="12" t="s">
        <v>64</v>
      </c>
      <c r="X5" s="12" t="s">
        <v>65</v>
      </c>
      <c r="Y5" s="12" t="s">
        <v>66</v>
      </c>
      <c r="Z5" s="12" t="s">
        <v>67</v>
      </c>
      <c r="AA5" s="12" t="s">
        <v>68</v>
      </c>
      <c r="AB5" s="12" t="s">
        <v>69</v>
      </c>
      <c r="AC5" s="8" t="s">
        <v>40</v>
      </c>
      <c r="AD5" s="8" t="s">
        <v>42</v>
      </c>
      <c r="AE5" s="8" t="s">
        <v>44</v>
      </c>
      <c r="AF5" s="8" t="s">
        <v>46</v>
      </c>
      <c r="AG5" s="8" t="s">
        <v>48</v>
      </c>
      <c r="AH5" s="8" t="s">
        <v>50</v>
      </c>
      <c r="AI5" s="8" t="s">
        <v>53</v>
      </c>
      <c r="AJ5" s="8" t="s">
        <v>55</v>
      </c>
    </row>
    <row r="6" spans="1:36" ht="131.25" customHeight="1" x14ac:dyDescent="0.25">
      <c r="A6" s="5"/>
      <c r="B6" s="13" t="s">
        <v>867</v>
      </c>
      <c r="C6" s="13" t="s">
        <v>868</v>
      </c>
      <c r="D6" s="13" t="s">
        <v>70</v>
      </c>
      <c r="E6" s="14" t="s">
        <v>869</v>
      </c>
      <c r="F6" s="13" t="s">
        <v>870</v>
      </c>
      <c r="G6" s="13" t="s">
        <v>871</v>
      </c>
      <c r="H6" s="13" t="s">
        <v>71</v>
      </c>
      <c r="I6" s="15" t="s">
        <v>872</v>
      </c>
      <c r="J6" s="16" t="s">
        <v>873</v>
      </c>
      <c r="K6" s="13" t="s">
        <v>874</v>
      </c>
      <c r="L6" s="13" t="s">
        <v>72</v>
      </c>
      <c r="M6" s="16" t="s">
        <v>875</v>
      </c>
      <c r="N6" s="15" t="s">
        <v>73</v>
      </c>
      <c r="O6" s="15" t="s">
        <v>73</v>
      </c>
      <c r="P6" s="15" t="s">
        <v>74</v>
      </c>
      <c r="Q6" s="103" t="s">
        <v>75</v>
      </c>
      <c r="R6" s="104"/>
      <c r="S6" s="104"/>
      <c r="T6" s="104"/>
      <c r="U6" s="104"/>
      <c r="V6" s="104"/>
      <c r="W6" s="104"/>
      <c r="X6" s="104"/>
      <c r="Y6" s="104"/>
      <c r="Z6" s="104"/>
      <c r="AA6" s="104"/>
      <c r="AB6" s="105"/>
      <c r="AC6" s="13" t="s">
        <v>957</v>
      </c>
      <c r="AD6" s="16" t="s">
        <v>76</v>
      </c>
      <c r="AE6" s="16" t="s">
        <v>77</v>
      </c>
      <c r="AF6" s="14" t="s">
        <v>876</v>
      </c>
      <c r="AG6" s="14" t="s">
        <v>78</v>
      </c>
      <c r="AH6" s="14" t="s">
        <v>877</v>
      </c>
      <c r="AI6" s="13" t="s">
        <v>79</v>
      </c>
      <c r="AJ6" s="13" t="s">
        <v>79</v>
      </c>
    </row>
    <row r="7" spans="1:36" ht="59.25" customHeight="1" x14ac:dyDescent="0.25">
      <c r="A7" s="5"/>
      <c r="B7" s="18" t="s">
        <v>80</v>
      </c>
      <c r="C7" s="22" t="s">
        <v>81</v>
      </c>
      <c r="D7" s="22" t="s">
        <v>82</v>
      </c>
      <c r="E7" s="52">
        <v>1</v>
      </c>
      <c r="F7" s="22" t="s">
        <v>83</v>
      </c>
      <c r="G7" s="59">
        <v>385</v>
      </c>
      <c r="H7" s="19" t="s">
        <v>84</v>
      </c>
      <c r="I7" s="19" t="s">
        <v>85</v>
      </c>
      <c r="J7" s="19" t="s">
        <v>86</v>
      </c>
      <c r="K7" s="19" t="s">
        <v>87</v>
      </c>
      <c r="L7" s="19" t="s">
        <v>88</v>
      </c>
      <c r="M7" s="22" t="s">
        <v>89</v>
      </c>
      <c r="N7" s="20">
        <v>44942</v>
      </c>
      <c r="O7" s="20">
        <v>45289</v>
      </c>
      <c r="P7" s="20" t="s">
        <v>90</v>
      </c>
      <c r="Q7" s="21"/>
      <c r="R7" s="21"/>
      <c r="S7" s="21">
        <v>0.25</v>
      </c>
      <c r="T7" s="21"/>
      <c r="U7" s="21"/>
      <c r="V7" s="21">
        <v>0.5</v>
      </c>
      <c r="W7" s="21"/>
      <c r="X7" s="21"/>
      <c r="Y7" s="21">
        <v>0.75</v>
      </c>
      <c r="Z7" s="21"/>
      <c r="AA7" s="21"/>
      <c r="AB7" s="21">
        <v>1</v>
      </c>
      <c r="AC7" s="24" t="s">
        <v>91</v>
      </c>
      <c r="AD7" s="25" t="s">
        <v>92</v>
      </c>
      <c r="AE7" s="50" t="s">
        <v>878</v>
      </c>
      <c r="AF7" s="51"/>
      <c r="AG7" s="54"/>
      <c r="AH7" s="51"/>
      <c r="AI7" s="49">
        <v>39825000</v>
      </c>
      <c r="AJ7" s="49">
        <v>0</v>
      </c>
    </row>
    <row r="8" spans="1:36" ht="59.25" customHeight="1" x14ac:dyDescent="0.25">
      <c r="A8" s="5"/>
      <c r="B8" s="18" t="s">
        <v>80</v>
      </c>
      <c r="C8" s="22" t="s">
        <v>81</v>
      </c>
      <c r="D8" s="22" t="s">
        <v>82</v>
      </c>
      <c r="E8" s="52">
        <v>2</v>
      </c>
      <c r="F8" s="22" t="s">
        <v>83</v>
      </c>
      <c r="G8" s="59">
        <v>8</v>
      </c>
      <c r="H8" s="19" t="s">
        <v>94</v>
      </c>
      <c r="I8" s="19" t="s">
        <v>95</v>
      </c>
      <c r="J8" s="19" t="s">
        <v>96</v>
      </c>
      <c r="K8" s="19" t="s">
        <v>87</v>
      </c>
      <c r="L8" s="19" t="s">
        <v>97</v>
      </c>
      <c r="M8" s="22" t="s">
        <v>89</v>
      </c>
      <c r="N8" s="20">
        <v>45000</v>
      </c>
      <c r="O8" s="20">
        <v>45289</v>
      </c>
      <c r="P8" s="20" t="s">
        <v>90</v>
      </c>
      <c r="Q8" s="21"/>
      <c r="R8" s="21"/>
      <c r="S8" s="21">
        <v>0</v>
      </c>
      <c r="T8" s="21"/>
      <c r="U8" s="21"/>
      <c r="V8" s="21">
        <v>0.33</v>
      </c>
      <c r="W8" s="21"/>
      <c r="X8" s="21"/>
      <c r="Y8" s="21">
        <v>0.66</v>
      </c>
      <c r="Z8" s="21"/>
      <c r="AA8" s="21"/>
      <c r="AB8" s="21">
        <v>1</v>
      </c>
      <c r="AC8" s="24" t="s">
        <v>98</v>
      </c>
      <c r="AD8" s="25" t="s">
        <v>92</v>
      </c>
      <c r="AE8" s="50" t="s">
        <v>879</v>
      </c>
      <c r="AF8" s="51"/>
      <c r="AG8" s="54"/>
      <c r="AH8" s="51"/>
      <c r="AI8" s="49">
        <v>39825000</v>
      </c>
      <c r="AJ8" s="49">
        <v>0</v>
      </c>
    </row>
    <row r="9" spans="1:36" ht="86.25" customHeight="1" x14ac:dyDescent="0.25">
      <c r="A9" s="5"/>
      <c r="B9" s="18" t="s">
        <v>80</v>
      </c>
      <c r="C9" s="22" t="s">
        <v>81</v>
      </c>
      <c r="D9" s="22" t="s">
        <v>82</v>
      </c>
      <c r="E9" s="52">
        <v>3</v>
      </c>
      <c r="F9" s="22" t="s">
        <v>83</v>
      </c>
      <c r="G9" s="60">
        <v>40</v>
      </c>
      <c r="H9" s="19" t="s">
        <v>100</v>
      </c>
      <c r="I9" s="19" t="s">
        <v>95</v>
      </c>
      <c r="J9" s="19" t="s">
        <v>101</v>
      </c>
      <c r="K9" s="19" t="s">
        <v>87</v>
      </c>
      <c r="L9" s="19" t="s">
        <v>102</v>
      </c>
      <c r="M9" s="22" t="s">
        <v>89</v>
      </c>
      <c r="N9" s="20">
        <v>45000</v>
      </c>
      <c r="O9" s="20">
        <v>45289</v>
      </c>
      <c r="P9" s="20" t="s">
        <v>90</v>
      </c>
      <c r="Q9" s="21"/>
      <c r="R9" s="21"/>
      <c r="S9" s="21">
        <v>0.25</v>
      </c>
      <c r="T9" s="21"/>
      <c r="U9" s="21"/>
      <c r="V9" s="21">
        <v>0.5</v>
      </c>
      <c r="W9" s="21"/>
      <c r="X9" s="21"/>
      <c r="Y9" s="21">
        <v>0.75</v>
      </c>
      <c r="Z9" s="21"/>
      <c r="AA9" s="21"/>
      <c r="AB9" s="21">
        <v>1</v>
      </c>
      <c r="AC9" s="24" t="s">
        <v>98</v>
      </c>
      <c r="AD9" s="25" t="s">
        <v>92</v>
      </c>
      <c r="AE9" s="50" t="s">
        <v>878</v>
      </c>
      <c r="AF9" s="51"/>
      <c r="AG9" s="54"/>
      <c r="AH9" s="51"/>
      <c r="AI9" s="49">
        <v>39825000</v>
      </c>
      <c r="AJ9" s="49">
        <v>0</v>
      </c>
    </row>
    <row r="10" spans="1:36" ht="59.25" customHeight="1" x14ac:dyDescent="0.25">
      <c r="A10" s="5"/>
      <c r="B10" s="18" t="s">
        <v>80</v>
      </c>
      <c r="C10" s="22" t="s">
        <v>81</v>
      </c>
      <c r="D10" s="22" t="s">
        <v>82</v>
      </c>
      <c r="E10" s="52">
        <v>4</v>
      </c>
      <c r="F10" s="22" t="s">
        <v>83</v>
      </c>
      <c r="G10" s="60">
        <v>1</v>
      </c>
      <c r="H10" s="19" t="s">
        <v>880</v>
      </c>
      <c r="I10" s="19" t="s">
        <v>95</v>
      </c>
      <c r="J10" s="19" t="s">
        <v>103</v>
      </c>
      <c r="K10" s="19" t="s">
        <v>87</v>
      </c>
      <c r="L10" s="19" t="s">
        <v>102</v>
      </c>
      <c r="M10" s="22" t="s">
        <v>89</v>
      </c>
      <c r="N10" s="20">
        <v>45000</v>
      </c>
      <c r="O10" s="20">
        <v>45289</v>
      </c>
      <c r="P10" s="20" t="s">
        <v>90</v>
      </c>
      <c r="Q10" s="21"/>
      <c r="R10" s="21"/>
      <c r="S10" s="21">
        <v>0</v>
      </c>
      <c r="T10" s="21"/>
      <c r="U10" s="21"/>
      <c r="V10" s="21">
        <v>0.33</v>
      </c>
      <c r="W10" s="21"/>
      <c r="X10" s="21"/>
      <c r="Y10" s="21">
        <v>0.66</v>
      </c>
      <c r="Z10" s="21"/>
      <c r="AA10" s="21"/>
      <c r="AB10" s="21">
        <v>1</v>
      </c>
      <c r="AC10" s="24" t="s">
        <v>98</v>
      </c>
      <c r="AD10" s="25" t="s">
        <v>92</v>
      </c>
      <c r="AE10" s="50" t="s">
        <v>879</v>
      </c>
      <c r="AF10" s="51"/>
      <c r="AG10" s="54"/>
      <c r="AH10" s="51"/>
      <c r="AI10" s="49">
        <v>39825000</v>
      </c>
      <c r="AJ10" s="49">
        <v>0</v>
      </c>
    </row>
    <row r="11" spans="1:36" ht="59.25" customHeight="1" x14ac:dyDescent="0.25">
      <c r="A11" s="5"/>
      <c r="B11" s="112" t="s">
        <v>104</v>
      </c>
      <c r="C11" s="113" t="s">
        <v>105</v>
      </c>
      <c r="D11" s="113" t="s">
        <v>106</v>
      </c>
      <c r="E11" s="52">
        <v>5</v>
      </c>
      <c r="F11" s="113" t="s">
        <v>107</v>
      </c>
      <c r="G11" s="114">
        <v>1</v>
      </c>
      <c r="H11" s="115" t="s">
        <v>108</v>
      </c>
      <c r="I11" s="116" t="s">
        <v>85</v>
      </c>
      <c r="J11" s="116" t="s">
        <v>881</v>
      </c>
      <c r="K11" s="116" t="s">
        <v>109</v>
      </c>
      <c r="L11" s="116" t="s">
        <v>110</v>
      </c>
      <c r="M11" s="113" t="s">
        <v>111</v>
      </c>
      <c r="N11" s="117">
        <v>44936</v>
      </c>
      <c r="O11" s="117">
        <v>45275</v>
      </c>
      <c r="P11" s="117" t="s">
        <v>90</v>
      </c>
      <c r="Q11" s="118"/>
      <c r="R11" s="118"/>
      <c r="S11" s="118">
        <v>0.25</v>
      </c>
      <c r="T11" s="118"/>
      <c r="U11" s="118"/>
      <c r="V11" s="118">
        <v>0.5</v>
      </c>
      <c r="W11" s="118"/>
      <c r="X11" s="118"/>
      <c r="Y11" s="118">
        <v>0.75</v>
      </c>
      <c r="Z11" s="118"/>
      <c r="AA11" s="118"/>
      <c r="AB11" s="118">
        <v>1</v>
      </c>
      <c r="AC11" s="119" t="s">
        <v>112</v>
      </c>
      <c r="AD11" s="120" t="s">
        <v>92</v>
      </c>
      <c r="AE11" s="121" t="s">
        <v>882</v>
      </c>
      <c r="AF11" s="51"/>
      <c r="AG11" s="54"/>
      <c r="AH11" s="51"/>
      <c r="AI11" s="122">
        <v>0</v>
      </c>
      <c r="AJ11" s="122">
        <v>0</v>
      </c>
    </row>
    <row r="12" spans="1:36" ht="59.25" customHeight="1" x14ac:dyDescent="0.25">
      <c r="A12" s="5"/>
      <c r="B12" s="112" t="s">
        <v>104</v>
      </c>
      <c r="C12" s="113" t="s">
        <v>105</v>
      </c>
      <c r="D12" s="113" t="s">
        <v>114</v>
      </c>
      <c r="E12" s="52">
        <v>6</v>
      </c>
      <c r="F12" s="113" t="s">
        <v>107</v>
      </c>
      <c r="G12" s="114">
        <v>1</v>
      </c>
      <c r="H12" s="123"/>
      <c r="I12" s="116" t="s">
        <v>85</v>
      </c>
      <c r="J12" s="116" t="s">
        <v>881</v>
      </c>
      <c r="K12" s="116" t="s">
        <v>109</v>
      </c>
      <c r="L12" s="116" t="s">
        <v>115</v>
      </c>
      <c r="M12" s="113" t="s">
        <v>111</v>
      </c>
      <c r="N12" s="117">
        <v>44936</v>
      </c>
      <c r="O12" s="117">
        <v>45275</v>
      </c>
      <c r="P12" s="117" t="s">
        <v>90</v>
      </c>
      <c r="Q12" s="118"/>
      <c r="R12" s="118"/>
      <c r="S12" s="118">
        <v>0.25</v>
      </c>
      <c r="T12" s="118"/>
      <c r="U12" s="118"/>
      <c r="V12" s="118">
        <v>0.5</v>
      </c>
      <c r="W12" s="118"/>
      <c r="X12" s="118"/>
      <c r="Y12" s="118">
        <v>0.75</v>
      </c>
      <c r="Z12" s="118"/>
      <c r="AA12" s="118"/>
      <c r="AB12" s="118">
        <v>1</v>
      </c>
      <c r="AC12" s="119" t="s">
        <v>112</v>
      </c>
      <c r="AD12" s="120" t="s">
        <v>92</v>
      </c>
      <c r="AE12" s="121" t="s">
        <v>882</v>
      </c>
      <c r="AF12" s="65"/>
      <c r="AG12" s="54"/>
      <c r="AH12" s="65"/>
      <c r="AI12" s="122">
        <v>0</v>
      </c>
      <c r="AJ12" s="122">
        <v>0</v>
      </c>
    </row>
    <row r="13" spans="1:36" ht="59.25" customHeight="1" x14ac:dyDescent="0.25">
      <c r="A13" s="5"/>
      <c r="B13" s="112" t="s">
        <v>104</v>
      </c>
      <c r="C13" s="113" t="s">
        <v>105</v>
      </c>
      <c r="D13" s="113" t="s">
        <v>106</v>
      </c>
      <c r="E13" s="52">
        <v>7</v>
      </c>
      <c r="F13" s="113" t="s">
        <v>107</v>
      </c>
      <c r="G13" s="114">
        <v>1</v>
      </c>
      <c r="H13" s="115" t="s">
        <v>116</v>
      </c>
      <c r="I13" s="116" t="s">
        <v>85</v>
      </c>
      <c r="J13" s="116" t="s">
        <v>881</v>
      </c>
      <c r="K13" s="116" t="s">
        <v>109</v>
      </c>
      <c r="L13" s="116" t="s">
        <v>117</v>
      </c>
      <c r="M13" s="113" t="s">
        <v>111</v>
      </c>
      <c r="N13" s="117">
        <v>44936</v>
      </c>
      <c r="O13" s="117">
        <v>45275</v>
      </c>
      <c r="P13" s="117" t="s">
        <v>90</v>
      </c>
      <c r="Q13" s="118"/>
      <c r="R13" s="118"/>
      <c r="S13" s="118">
        <v>0.25</v>
      </c>
      <c r="T13" s="118"/>
      <c r="U13" s="118"/>
      <c r="V13" s="118">
        <v>0.5</v>
      </c>
      <c r="W13" s="118"/>
      <c r="X13" s="118"/>
      <c r="Y13" s="118">
        <v>0.75</v>
      </c>
      <c r="Z13" s="118"/>
      <c r="AA13" s="118"/>
      <c r="AB13" s="118">
        <v>1</v>
      </c>
      <c r="AC13" s="119" t="s">
        <v>112</v>
      </c>
      <c r="AD13" s="120" t="s">
        <v>92</v>
      </c>
      <c r="AE13" s="121" t="s">
        <v>882</v>
      </c>
      <c r="AF13" s="65"/>
      <c r="AG13" s="54"/>
      <c r="AH13" s="65"/>
      <c r="AI13" s="122">
        <v>0</v>
      </c>
      <c r="AJ13" s="122">
        <v>0</v>
      </c>
    </row>
    <row r="14" spans="1:36" ht="59.25" customHeight="1" x14ac:dyDescent="0.25">
      <c r="A14" s="5"/>
      <c r="B14" s="112" t="s">
        <v>104</v>
      </c>
      <c r="C14" s="113" t="s">
        <v>105</v>
      </c>
      <c r="D14" s="113" t="s">
        <v>114</v>
      </c>
      <c r="E14" s="52">
        <v>8</v>
      </c>
      <c r="F14" s="113" t="s">
        <v>107</v>
      </c>
      <c r="G14" s="114">
        <v>1</v>
      </c>
      <c r="H14" s="123"/>
      <c r="I14" s="116" t="s">
        <v>85</v>
      </c>
      <c r="J14" s="116" t="s">
        <v>881</v>
      </c>
      <c r="K14" s="116" t="s">
        <v>109</v>
      </c>
      <c r="L14" s="116" t="s">
        <v>118</v>
      </c>
      <c r="M14" s="113" t="s">
        <v>111</v>
      </c>
      <c r="N14" s="117">
        <v>44936</v>
      </c>
      <c r="O14" s="117">
        <v>45275</v>
      </c>
      <c r="P14" s="117" t="s">
        <v>90</v>
      </c>
      <c r="Q14" s="118"/>
      <c r="R14" s="118"/>
      <c r="S14" s="118">
        <v>0.25</v>
      </c>
      <c r="T14" s="118"/>
      <c r="U14" s="118"/>
      <c r="V14" s="118">
        <v>0.5</v>
      </c>
      <c r="W14" s="118"/>
      <c r="X14" s="118"/>
      <c r="Y14" s="118">
        <v>0.75</v>
      </c>
      <c r="Z14" s="118"/>
      <c r="AA14" s="118"/>
      <c r="AB14" s="118">
        <v>1</v>
      </c>
      <c r="AC14" s="119" t="s">
        <v>112</v>
      </c>
      <c r="AD14" s="120" t="s">
        <v>92</v>
      </c>
      <c r="AE14" s="121" t="s">
        <v>882</v>
      </c>
      <c r="AF14" s="65"/>
      <c r="AG14" s="54"/>
      <c r="AH14" s="65"/>
      <c r="AI14" s="122">
        <v>0</v>
      </c>
      <c r="AJ14" s="122">
        <v>0</v>
      </c>
    </row>
    <row r="15" spans="1:36" ht="59.25" customHeight="1" x14ac:dyDescent="0.25">
      <c r="A15" s="5"/>
      <c r="B15" s="112" t="s">
        <v>104</v>
      </c>
      <c r="C15" s="113" t="s">
        <v>105</v>
      </c>
      <c r="D15" s="113" t="s">
        <v>106</v>
      </c>
      <c r="E15" s="52">
        <v>9</v>
      </c>
      <c r="F15" s="113" t="s">
        <v>107</v>
      </c>
      <c r="G15" s="114">
        <v>1</v>
      </c>
      <c r="H15" s="115" t="s">
        <v>119</v>
      </c>
      <c r="I15" s="116" t="s">
        <v>120</v>
      </c>
      <c r="J15" s="116" t="s">
        <v>881</v>
      </c>
      <c r="K15" s="116" t="s">
        <v>109</v>
      </c>
      <c r="L15" s="116" t="s">
        <v>121</v>
      </c>
      <c r="M15" s="113" t="s">
        <v>111</v>
      </c>
      <c r="N15" s="117">
        <v>44936</v>
      </c>
      <c r="O15" s="117">
        <v>45275</v>
      </c>
      <c r="P15" s="117" t="s">
        <v>90</v>
      </c>
      <c r="Q15" s="118"/>
      <c r="R15" s="118"/>
      <c r="S15" s="118">
        <v>0.25</v>
      </c>
      <c r="T15" s="118"/>
      <c r="U15" s="118"/>
      <c r="V15" s="118">
        <v>0.5</v>
      </c>
      <c r="W15" s="118"/>
      <c r="X15" s="118"/>
      <c r="Y15" s="118">
        <v>0.75</v>
      </c>
      <c r="Z15" s="118"/>
      <c r="AA15" s="118"/>
      <c r="AB15" s="118">
        <v>1</v>
      </c>
      <c r="AC15" s="119" t="s">
        <v>112</v>
      </c>
      <c r="AD15" s="120" t="s">
        <v>92</v>
      </c>
      <c r="AE15" s="121" t="s">
        <v>882</v>
      </c>
      <c r="AF15" s="65"/>
      <c r="AG15" s="54"/>
      <c r="AH15" s="65"/>
      <c r="AI15" s="122">
        <v>0</v>
      </c>
      <c r="AJ15" s="122">
        <v>0</v>
      </c>
    </row>
    <row r="16" spans="1:36" ht="59.25" customHeight="1" x14ac:dyDescent="0.25">
      <c r="A16" s="5"/>
      <c r="B16" s="112" t="s">
        <v>104</v>
      </c>
      <c r="C16" s="113" t="s">
        <v>105</v>
      </c>
      <c r="D16" s="113" t="s">
        <v>114</v>
      </c>
      <c r="E16" s="52">
        <v>10</v>
      </c>
      <c r="F16" s="113" t="s">
        <v>107</v>
      </c>
      <c r="G16" s="114">
        <v>1</v>
      </c>
      <c r="H16" s="123"/>
      <c r="I16" s="116" t="s">
        <v>120</v>
      </c>
      <c r="J16" s="116" t="s">
        <v>881</v>
      </c>
      <c r="K16" s="116" t="s">
        <v>109</v>
      </c>
      <c r="L16" s="116" t="s">
        <v>122</v>
      </c>
      <c r="M16" s="113" t="s">
        <v>111</v>
      </c>
      <c r="N16" s="117">
        <v>44936</v>
      </c>
      <c r="O16" s="117">
        <v>45275</v>
      </c>
      <c r="P16" s="117" t="s">
        <v>90</v>
      </c>
      <c r="Q16" s="118"/>
      <c r="R16" s="118"/>
      <c r="S16" s="118">
        <v>0.25</v>
      </c>
      <c r="T16" s="118"/>
      <c r="U16" s="118"/>
      <c r="V16" s="118">
        <v>0.5</v>
      </c>
      <c r="W16" s="118"/>
      <c r="X16" s="118"/>
      <c r="Y16" s="118">
        <v>0.75</v>
      </c>
      <c r="Z16" s="118"/>
      <c r="AA16" s="118"/>
      <c r="AB16" s="118">
        <v>1</v>
      </c>
      <c r="AC16" s="119" t="s">
        <v>112</v>
      </c>
      <c r="AD16" s="120" t="s">
        <v>92</v>
      </c>
      <c r="AE16" s="121" t="s">
        <v>882</v>
      </c>
      <c r="AF16" s="65"/>
      <c r="AG16" s="54"/>
      <c r="AH16" s="65"/>
      <c r="AI16" s="122">
        <v>0</v>
      </c>
      <c r="AJ16" s="122">
        <v>0</v>
      </c>
    </row>
    <row r="17" spans="1:36" ht="59.25" customHeight="1" x14ac:dyDescent="0.25">
      <c r="A17" s="5"/>
      <c r="B17" s="18" t="s">
        <v>123</v>
      </c>
      <c r="C17" s="22" t="s">
        <v>124</v>
      </c>
      <c r="D17" s="22" t="s">
        <v>125</v>
      </c>
      <c r="E17" s="52">
        <v>11</v>
      </c>
      <c r="F17" s="22" t="s">
        <v>126</v>
      </c>
      <c r="G17" s="56">
        <v>4</v>
      </c>
      <c r="H17" s="19" t="s">
        <v>127</v>
      </c>
      <c r="I17" s="19" t="s">
        <v>85</v>
      </c>
      <c r="J17" s="19" t="s">
        <v>883</v>
      </c>
      <c r="K17" s="19" t="s">
        <v>87</v>
      </c>
      <c r="L17" s="19" t="s">
        <v>128</v>
      </c>
      <c r="M17" s="22" t="s">
        <v>89</v>
      </c>
      <c r="N17" s="72">
        <v>44942</v>
      </c>
      <c r="O17" s="73">
        <v>45289</v>
      </c>
      <c r="P17" s="20" t="s">
        <v>90</v>
      </c>
      <c r="Q17" s="61" t="s">
        <v>129</v>
      </c>
      <c r="R17" s="62" t="s">
        <v>129</v>
      </c>
      <c r="S17" s="76">
        <v>0</v>
      </c>
      <c r="T17" s="76" t="s">
        <v>129</v>
      </c>
      <c r="U17" s="76" t="s">
        <v>129</v>
      </c>
      <c r="V17" s="76">
        <v>1</v>
      </c>
      <c r="W17" s="76" t="s">
        <v>129</v>
      </c>
      <c r="X17" s="76" t="s">
        <v>129</v>
      </c>
      <c r="Y17" s="76">
        <v>2</v>
      </c>
      <c r="Z17" s="76" t="s">
        <v>129</v>
      </c>
      <c r="AA17" s="76" t="s">
        <v>129</v>
      </c>
      <c r="AB17" s="76">
        <v>4</v>
      </c>
      <c r="AC17" s="24" t="s">
        <v>112</v>
      </c>
      <c r="AD17" s="25" t="s">
        <v>92</v>
      </c>
      <c r="AE17" s="50" t="s">
        <v>882</v>
      </c>
      <c r="AF17" s="65"/>
      <c r="AG17" s="54"/>
      <c r="AH17" s="65"/>
      <c r="AI17" s="49">
        <v>46083747.600000001</v>
      </c>
      <c r="AJ17" s="49">
        <v>42310000</v>
      </c>
    </row>
    <row r="18" spans="1:36" ht="59.25" customHeight="1" x14ac:dyDescent="0.25">
      <c r="A18" s="5"/>
      <c r="B18" s="18" t="s">
        <v>123</v>
      </c>
      <c r="C18" s="22" t="s">
        <v>124</v>
      </c>
      <c r="D18" s="22" t="s">
        <v>125</v>
      </c>
      <c r="E18" s="52">
        <v>12</v>
      </c>
      <c r="F18" s="22" t="s">
        <v>130</v>
      </c>
      <c r="G18" s="56">
        <v>10</v>
      </c>
      <c r="H18" s="19" t="s">
        <v>884</v>
      </c>
      <c r="I18" s="19" t="s">
        <v>85</v>
      </c>
      <c r="J18" s="19" t="s">
        <v>885</v>
      </c>
      <c r="K18" s="19" t="s">
        <v>87</v>
      </c>
      <c r="L18" s="19" t="s">
        <v>886</v>
      </c>
      <c r="M18" s="22" t="s">
        <v>131</v>
      </c>
      <c r="N18" s="74">
        <v>44942</v>
      </c>
      <c r="O18" s="75">
        <v>45289</v>
      </c>
      <c r="P18" s="20" t="s">
        <v>90</v>
      </c>
      <c r="Q18" s="71" t="s">
        <v>129</v>
      </c>
      <c r="R18" s="64" t="s">
        <v>129</v>
      </c>
      <c r="S18" s="77">
        <v>1</v>
      </c>
      <c r="T18" s="77" t="s">
        <v>129</v>
      </c>
      <c r="U18" s="77" t="s">
        <v>129</v>
      </c>
      <c r="V18" s="77">
        <v>3</v>
      </c>
      <c r="W18" s="77" t="s">
        <v>129</v>
      </c>
      <c r="X18" s="77" t="s">
        <v>129</v>
      </c>
      <c r="Y18" s="77">
        <v>6</v>
      </c>
      <c r="Z18" s="77" t="s">
        <v>129</v>
      </c>
      <c r="AA18" s="77" t="s">
        <v>129</v>
      </c>
      <c r="AB18" s="77">
        <v>10</v>
      </c>
      <c r="AC18" s="24" t="s">
        <v>112</v>
      </c>
      <c r="AD18" s="25" t="s">
        <v>92</v>
      </c>
      <c r="AE18" s="50" t="s">
        <v>882</v>
      </c>
      <c r="AF18" s="65"/>
      <c r="AG18" s="54"/>
      <c r="AH18" s="65"/>
      <c r="AI18" s="49">
        <v>35677152</v>
      </c>
      <c r="AJ18" s="49">
        <v>27220000</v>
      </c>
    </row>
    <row r="19" spans="1:36" ht="59.25" customHeight="1" x14ac:dyDescent="0.25">
      <c r="A19" s="5"/>
      <c r="B19" s="18" t="s">
        <v>123</v>
      </c>
      <c r="C19" s="22" t="s">
        <v>124</v>
      </c>
      <c r="D19" s="22" t="s">
        <v>125</v>
      </c>
      <c r="E19" s="52">
        <v>13</v>
      </c>
      <c r="F19" s="22" t="s">
        <v>130</v>
      </c>
      <c r="G19" s="56">
        <v>55</v>
      </c>
      <c r="H19" s="19" t="s">
        <v>887</v>
      </c>
      <c r="I19" s="19" t="s">
        <v>85</v>
      </c>
      <c r="J19" s="19" t="s">
        <v>888</v>
      </c>
      <c r="K19" s="19" t="s">
        <v>87</v>
      </c>
      <c r="L19" s="19" t="s">
        <v>132</v>
      </c>
      <c r="M19" s="22" t="s">
        <v>131</v>
      </c>
      <c r="N19" s="74">
        <v>44942</v>
      </c>
      <c r="O19" s="75">
        <v>45289</v>
      </c>
      <c r="P19" s="20" t="s">
        <v>133</v>
      </c>
      <c r="Q19" s="71" t="s">
        <v>129</v>
      </c>
      <c r="R19" s="64" t="s">
        <v>129</v>
      </c>
      <c r="S19" s="77" t="s">
        <v>129</v>
      </c>
      <c r="T19" s="77">
        <v>10</v>
      </c>
      <c r="U19" s="77" t="s">
        <v>129</v>
      </c>
      <c r="V19" s="77" t="s">
        <v>129</v>
      </c>
      <c r="W19" s="77" t="s">
        <v>129</v>
      </c>
      <c r="X19" s="77">
        <v>40</v>
      </c>
      <c r="Y19" s="77" t="s">
        <v>129</v>
      </c>
      <c r="Z19" s="77" t="s">
        <v>129</v>
      </c>
      <c r="AA19" s="77" t="s">
        <v>129</v>
      </c>
      <c r="AB19" s="77">
        <v>55</v>
      </c>
      <c r="AC19" s="24" t="s">
        <v>112</v>
      </c>
      <c r="AD19" s="25" t="s">
        <v>92</v>
      </c>
      <c r="AE19" s="50" t="s">
        <v>882</v>
      </c>
      <c r="AF19" s="65"/>
      <c r="AG19" s="54"/>
      <c r="AH19" s="65"/>
      <c r="AI19" s="49">
        <v>73926643.200000003</v>
      </c>
      <c r="AJ19" s="49">
        <v>54440000</v>
      </c>
    </row>
    <row r="20" spans="1:36" ht="81.75" customHeight="1" x14ac:dyDescent="0.25">
      <c r="A20" s="5"/>
      <c r="B20" s="18" t="s">
        <v>123</v>
      </c>
      <c r="C20" s="22" t="s">
        <v>124</v>
      </c>
      <c r="D20" s="22" t="s">
        <v>125</v>
      </c>
      <c r="E20" s="52">
        <v>14</v>
      </c>
      <c r="F20" s="22" t="s">
        <v>126</v>
      </c>
      <c r="G20" s="42">
        <v>1</v>
      </c>
      <c r="H20" s="19" t="s">
        <v>889</v>
      </c>
      <c r="I20" s="19" t="s">
        <v>85</v>
      </c>
      <c r="J20" s="19" t="s">
        <v>890</v>
      </c>
      <c r="K20" s="19" t="s">
        <v>109</v>
      </c>
      <c r="L20" s="19" t="s">
        <v>134</v>
      </c>
      <c r="M20" s="22"/>
      <c r="N20" s="74">
        <v>44942</v>
      </c>
      <c r="O20" s="75">
        <v>45289</v>
      </c>
      <c r="P20" s="20" t="s">
        <v>90</v>
      </c>
      <c r="Q20" s="71" t="s">
        <v>129</v>
      </c>
      <c r="R20" s="64" t="s">
        <v>129</v>
      </c>
      <c r="S20" s="63">
        <v>0.25</v>
      </c>
      <c r="T20" s="64" t="s">
        <v>129</v>
      </c>
      <c r="U20" s="64" t="s">
        <v>129</v>
      </c>
      <c r="V20" s="63">
        <v>0.55000000000000004</v>
      </c>
      <c r="W20" s="64" t="s">
        <v>129</v>
      </c>
      <c r="X20" s="64" t="s">
        <v>129</v>
      </c>
      <c r="Y20" s="63">
        <v>0.7</v>
      </c>
      <c r="Z20" s="64" t="s">
        <v>129</v>
      </c>
      <c r="AA20" s="64" t="s">
        <v>129</v>
      </c>
      <c r="AB20" s="63">
        <v>1</v>
      </c>
      <c r="AC20" s="24" t="s">
        <v>112</v>
      </c>
      <c r="AD20" s="25" t="s">
        <v>92</v>
      </c>
      <c r="AE20" s="50" t="s">
        <v>882</v>
      </c>
      <c r="AF20" s="65"/>
      <c r="AG20" s="54"/>
      <c r="AH20" s="65"/>
      <c r="AI20" s="49">
        <v>25270556.399999999</v>
      </c>
      <c r="AJ20" s="49">
        <v>84130000</v>
      </c>
    </row>
    <row r="21" spans="1:36" ht="74.25" customHeight="1" x14ac:dyDescent="0.25">
      <c r="A21" s="5"/>
      <c r="B21" s="112" t="s">
        <v>135</v>
      </c>
      <c r="C21" s="113" t="s">
        <v>81</v>
      </c>
      <c r="D21" s="113" t="s">
        <v>136</v>
      </c>
      <c r="E21" s="52">
        <v>15</v>
      </c>
      <c r="F21" s="113" t="s">
        <v>130</v>
      </c>
      <c r="G21" s="114">
        <v>1</v>
      </c>
      <c r="H21" s="116" t="s">
        <v>137</v>
      </c>
      <c r="I21" s="116" t="s">
        <v>85</v>
      </c>
      <c r="J21" s="116" t="s">
        <v>138</v>
      </c>
      <c r="K21" s="116" t="s">
        <v>109</v>
      </c>
      <c r="L21" s="116" t="s">
        <v>139</v>
      </c>
      <c r="M21" s="113"/>
      <c r="N21" s="117">
        <v>44939</v>
      </c>
      <c r="O21" s="117">
        <v>45289</v>
      </c>
      <c r="P21" s="117" t="s">
        <v>133</v>
      </c>
      <c r="Q21" s="118"/>
      <c r="R21" s="118"/>
      <c r="S21" s="118"/>
      <c r="T21" s="118">
        <v>0.3</v>
      </c>
      <c r="U21" s="118"/>
      <c r="V21" s="118"/>
      <c r="W21" s="118"/>
      <c r="X21" s="118">
        <v>0.35</v>
      </c>
      <c r="Y21" s="118"/>
      <c r="Z21" s="118"/>
      <c r="AA21" s="118"/>
      <c r="AB21" s="118">
        <v>0.35</v>
      </c>
      <c r="AC21" s="119" t="s">
        <v>112</v>
      </c>
      <c r="AD21" s="120" t="s">
        <v>92</v>
      </c>
      <c r="AE21" s="121" t="s">
        <v>882</v>
      </c>
      <c r="AF21" s="65"/>
      <c r="AG21" s="54"/>
      <c r="AH21" s="65"/>
      <c r="AI21" s="122">
        <v>20000000</v>
      </c>
      <c r="AJ21" s="122">
        <v>58606000</v>
      </c>
    </row>
    <row r="22" spans="1:36" ht="59.25" customHeight="1" x14ac:dyDescent="0.25">
      <c r="A22" s="5"/>
      <c r="B22" s="112" t="s">
        <v>135</v>
      </c>
      <c r="C22" s="113" t="s">
        <v>81</v>
      </c>
      <c r="D22" s="113" t="s">
        <v>136</v>
      </c>
      <c r="E22" s="52">
        <v>16</v>
      </c>
      <c r="F22" s="113" t="s">
        <v>130</v>
      </c>
      <c r="G22" s="114">
        <v>1</v>
      </c>
      <c r="H22" s="116" t="s">
        <v>140</v>
      </c>
      <c r="I22" s="116" t="s">
        <v>85</v>
      </c>
      <c r="J22" s="116" t="s">
        <v>141</v>
      </c>
      <c r="K22" s="116" t="s">
        <v>109</v>
      </c>
      <c r="L22" s="116" t="s">
        <v>142</v>
      </c>
      <c r="M22" s="113" t="s">
        <v>111</v>
      </c>
      <c r="N22" s="117">
        <v>44939</v>
      </c>
      <c r="O22" s="117">
        <v>45289</v>
      </c>
      <c r="P22" s="117" t="s">
        <v>133</v>
      </c>
      <c r="Q22" s="118"/>
      <c r="R22" s="118"/>
      <c r="S22" s="118"/>
      <c r="T22" s="118">
        <v>0.3</v>
      </c>
      <c r="U22" s="118"/>
      <c r="V22" s="118"/>
      <c r="W22" s="118"/>
      <c r="X22" s="118">
        <v>0.35</v>
      </c>
      <c r="Y22" s="118"/>
      <c r="Z22" s="118"/>
      <c r="AA22" s="118"/>
      <c r="AB22" s="118">
        <v>0.35</v>
      </c>
      <c r="AC22" s="119" t="s">
        <v>112</v>
      </c>
      <c r="AD22" s="120" t="s">
        <v>92</v>
      </c>
      <c r="AE22" s="121" t="s">
        <v>882</v>
      </c>
      <c r="AF22" s="65"/>
      <c r="AG22" s="54"/>
      <c r="AH22" s="65"/>
      <c r="AI22" s="122">
        <v>20000000</v>
      </c>
      <c r="AJ22" s="122">
        <v>75394000</v>
      </c>
    </row>
    <row r="23" spans="1:36" ht="66.75" customHeight="1" x14ac:dyDescent="0.25">
      <c r="A23" s="5"/>
      <c r="B23" s="112" t="s">
        <v>135</v>
      </c>
      <c r="C23" s="113" t="s">
        <v>81</v>
      </c>
      <c r="D23" s="113" t="s">
        <v>136</v>
      </c>
      <c r="E23" s="52">
        <v>17</v>
      </c>
      <c r="F23" s="113" t="s">
        <v>130</v>
      </c>
      <c r="G23" s="114">
        <v>1</v>
      </c>
      <c r="H23" s="116" t="s">
        <v>891</v>
      </c>
      <c r="I23" s="116" t="s">
        <v>85</v>
      </c>
      <c r="J23" s="116" t="s">
        <v>143</v>
      </c>
      <c r="K23" s="116" t="s">
        <v>109</v>
      </c>
      <c r="L23" s="116" t="s">
        <v>144</v>
      </c>
      <c r="M23" s="113" t="s">
        <v>111</v>
      </c>
      <c r="N23" s="117">
        <v>44939</v>
      </c>
      <c r="O23" s="117">
        <v>45289</v>
      </c>
      <c r="P23" s="117" t="s">
        <v>133</v>
      </c>
      <c r="Q23" s="118"/>
      <c r="R23" s="118"/>
      <c r="S23" s="118"/>
      <c r="T23" s="118">
        <v>0.3</v>
      </c>
      <c r="U23" s="118"/>
      <c r="V23" s="118"/>
      <c r="W23" s="118"/>
      <c r="X23" s="118">
        <v>0.35</v>
      </c>
      <c r="Y23" s="118"/>
      <c r="Z23" s="118"/>
      <c r="AA23" s="118"/>
      <c r="AB23" s="118">
        <v>0.35</v>
      </c>
      <c r="AC23" s="119" t="s">
        <v>112</v>
      </c>
      <c r="AD23" s="120" t="s">
        <v>92</v>
      </c>
      <c r="AE23" s="121" t="s">
        <v>882</v>
      </c>
      <c r="AF23" s="65"/>
      <c r="AG23" s="54"/>
      <c r="AH23" s="65"/>
      <c r="AI23" s="122">
        <v>53723000</v>
      </c>
      <c r="AJ23" s="122">
        <v>66000000</v>
      </c>
    </row>
    <row r="24" spans="1:36" ht="66.75" customHeight="1" x14ac:dyDescent="0.25">
      <c r="A24" s="5"/>
      <c r="B24" s="18" t="s">
        <v>145</v>
      </c>
      <c r="C24" s="22" t="s">
        <v>146</v>
      </c>
      <c r="D24" s="22" t="s">
        <v>147</v>
      </c>
      <c r="E24" s="52">
        <v>18</v>
      </c>
      <c r="F24" s="22" t="s">
        <v>107</v>
      </c>
      <c r="G24" s="42">
        <v>1</v>
      </c>
      <c r="H24" s="19" t="s">
        <v>148</v>
      </c>
      <c r="I24" s="19" t="s">
        <v>120</v>
      </c>
      <c r="J24" s="19" t="s">
        <v>149</v>
      </c>
      <c r="K24" s="19" t="s">
        <v>109</v>
      </c>
      <c r="L24" s="19" t="s">
        <v>150</v>
      </c>
      <c r="M24" s="22" t="s">
        <v>89</v>
      </c>
      <c r="N24" s="20">
        <v>44958</v>
      </c>
      <c r="O24" s="20">
        <v>45289</v>
      </c>
      <c r="P24" s="20" t="s">
        <v>90</v>
      </c>
      <c r="Q24" s="21"/>
      <c r="R24" s="21"/>
      <c r="S24" s="21">
        <v>0.2</v>
      </c>
      <c r="T24" s="21"/>
      <c r="U24" s="21"/>
      <c r="V24" s="21">
        <v>0.5</v>
      </c>
      <c r="W24" s="21"/>
      <c r="X24" s="21"/>
      <c r="Y24" s="21">
        <v>0.7</v>
      </c>
      <c r="Z24" s="21"/>
      <c r="AA24" s="21"/>
      <c r="AB24" s="21">
        <v>1</v>
      </c>
      <c r="AC24" s="24" t="s">
        <v>112</v>
      </c>
      <c r="AD24" s="25" t="s">
        <v>151</v>
      </c>
      <c r="AE24" s="50" t="s">
        <v>882</v>
      </c>
      <c r="AF24" s="65"/>
      <c r="AG24" s="54"/>
      <c r="AH24" s="65"/>
      <c r="AI24" s="49">
        <v>0</v>
      </c>
      <c r="AJ24" s="49">
        <v>170262320</v>
      </c>
    </row>
    <row r="25" spans="1:36" ht="66.75" customHeight="1" x14ac:dyDescent="0.25">
      <c r="A25" s="5"/>
      <c r="B25" s="18" t="s">
        <v>145</v>
      </c>
      <c r="C25" s="22" t="s">
        <v>146</v>
      </c>
      <c r="D25" s="22" t="s">
        <v>152</v>
      </c>
      <c r="E25" s="52">
        <v>19</v>
      </c>
      <c r="F25" s="22" t="s">
        <v>107</v>
      </c>
      <c r="G25" s="42">
        <v>1</v>
      </c>
      <c r="H25" s="19" t="s">
        <v>153</v>
      </c>
      <c r="I25" s="19" t="s">
        <v>120</v>
      </c>
      <c r="J25" s="19" t="s">
        <v>154</v>
      </c>
      <c r="K25" s="19" t="s">
        <v>109</v>
      </c>
      <c r="L25" s="19" t="s">
        <v>155</v>
      </c>
      <c r="M25" s="22" t="s">
        <v>89</v>
      </c>
      <c r="N25" s="20">
        <v>44936</v>
      </c>
      <c r="O25" s="20">
        <v>45289</v>
      </c>
      <c r="P25" s="20" t="s">
        <v>90</v>
      </c>
      <c r="Q25" s="21"/>
      <c r="R25" s="21"/>
      <c r="S25" s="21">
        <v>0.3</v>
      </c>
      <c r="T25" s="21"/>
      <c r="U25" s="21"/>
      <c r="V25" s="21">
        <v>0.5</v>
      </c>
      <c r="W25" s="21"/>
      <c r="X25" s="21"/>
      <c r="Y25" s="21">
        <v>0.7</v>
      </c>
      <c r="Z25" s="21"/>
      <c r="AA25" s="21"/>
      <c r="AB25" s="21">
        <v>1</v>
      </c>
      <c r="AC25" s="24" t="s">
        <v>112</v>
      </c>
      <c r="AD25" s="25" t="s">
        <v>151</v>
      </c>
      <c r="AE25" s="50" t="s">
        <v>882</v>
      </c>
      <c r="AF25" s="65"/>
      <c r="AG25" s="54"/>
      <c r="AH25" s="65"/>
      <c r="AI25" s="49">
        <v>0</v>
      </c>
      <c r="AJ25" s="49">
        <v>812915260</v>
      </c>
    </row>
    <row r="26" spans="1:36" ht="66.75" customHeight="1" x14ac:dyDescent="0.25">
      <c r="A26" s="5"/>
      <c r="B26" s="18" t="s">
        <v>145</v>
      </c>
      <c r="C26" s="22" t="s">
        <v>146</v>
      </c>
      <c r="D26" s="22" t="s">
        <v>152</v>
      </c>
      <c r="E26" s="52">
        <v>20</v>
      </c>
      <c r="F26" s="22" t="s">
        <v>107</v>
      </c>
      <c r="G26" s="42">
        <v>1</v>
      </c>
      <c r="H26" s="19" t="s">
        <v>156</v>
      </c>
      <c r="I26" s="19" t="s">
        <v>120</v>
      </c>
      <c r="J26" s="19" t="s">
        <v>157</v>
      </c>
      <c r="K26" s="19" t="s">
        <v>109</v>
      </c>
      <c r="L26" s="19" t="s">
        <v>158</v>
      </c>
      <c r="M26" s="22" t="s">
        <v>89</v>
      </c>
      <c r="N26" s="20">
        <v>44936</v>
      </c>
      <c r="O26" s="20">
        <v>45289</v>
      </c>
      <c r="P26" s="20" t="s">
        <v>90</v>
      </c>
      <c r="Q26" s="21"/>
      <c r="R26" s="21"/>
      <c r="S26" s="21">
        <v>0.3</v>
      </c>
      <c r="T26" s="21"/>
      <c r="U26" s="21"/>
      <c r="V26" s="21">
        <v>0.5</v>
      </c>
      <c r="W26" s="21"/>
      <c r="X26" s="21"/>
      <c r="Y26" s="21">
        <v>0.7</v>
      </c>
      <c r="Z26" s="21"/>
      <c r="AA26" s="21"/>
      <c r="AB26" s="21">
        <v>1</v>
      </c>
      <c r="AC26" s="24" t="s">
        <v>112</v>
      </c>
      <c r="AD26" s="25" t="s">
        <v>151</v>
      </c>
      <c r="AE26" s="50" t="s">
        <v>882</v>
      </c>
      <c r="AF26" s="65"/>
      <c r="AG26" s="54"/>
      <c r="AH26" s="65"/>
      <c r="AI26" s="49">
        <v>0</v>
      </c>
      <c r="AJ26" s="49">
        <v>45822420</v>
      </c>
    </row>
    <row r="27" spans="1:36" ht="59.25" customHeight="1" x14ac:dyDescent="0.25">
      <c r="A27" s="5"/>
      <c r="B27" s="112" t="s">
        <v>159</v>
      </c>
      <c r="C27" s="113" t="s">
        <v>81</v>
      </c>
      <c r="D27" s="113" t="s">
        <v>136</v>
      </c>
      <c r="E27" s="52">
        <v>21</v>
      </c>
      <c r="F27" s="113" t="s">
        <v>83</v>
      </c>
      <c r="G27" s="114">
        <v>1</v>
      </c>
      <c r="H27" s="116" t="s">
        <v>160</v>
      </c>
      <c r="I27" s="116" t="s">
        <v>85</v>
      </c>
      <c r="J27" s="116" t="s">
        <v>892</v>
      </c>
      <c r="K27" s="116" t="s">
        <v>109</v>
      </c>
      <c r="L27" s="116" t="s">
        <v>161</v>
      </c>
      <c r="M27" s="113" t="s">
        <v>111</v>
      </c>
      <c r="N27" s="117">
        <v>44928</v>
      </c>
      <c r="O27" s="117" t="s">
        <v>162</v>
      </c>
      <c r="P27" s="117" t="s">
        <v>163</v>
      </c>
      <c r="Q27" s="118">
        <v>0.1</v>
      </c>
      <c r="R27" s="118">
        <v>0.16</v>
      </c>
      <c r="S27" s="118">
        <v>0.24</v>
      </c>
      <c r="T27" s="118">
        <v>0.36</v>
      </c>
      <c r="U27" s="118">
        <v>0.4</v>
      </c>
      <c r="V27" s="118">
        <v>0.48</v>
      </c>
      <c r="W27" s="118">
        <v>0.56000000000000005</v>
      </c>
      <c r="X27" s="118">
        <v>0.64</v>
      </c>
      <c r="Y27" s="118">
        <v>0.72</v>
      </c>
      <c r="Z27" s="118">
        <v>0.8</v>
      </c>
      <c r="AA27" s="118">
        <v>0.88</v>
      </c>
      <c r="AB27" s="118">
        <v>1</v>
      </c>
      <c r="AC27" s="119" t="s">
        <v>98</v>
      </c>
      <c r="AD27" s="120" t="s">
        <v>92</v>
      </c>
      <c r="AE27" s="121" t="s">
        <v>164</v>
      </c>
      <c r="AF27" s="51"/>
      <c r="AG27" s="54"/>
      <c r="AH27" s="51"/>
      <c r="AI27" s="122">
        <v>0</v>
      </c>
      <c r="AJ27" s="122">
        <v>320000000</v>
      </c>
    </row>
    <row r="28" spans="1:36" ht="59.25" customHeight="1" x14ac:dyDescent="0.25">
      <c r="A28" s="5"/>
      <c r="B28" s="18" t="s">
        <v>165</v>
      </c>
      <c r="C28" s="22" t="s">
        <v>81</v>
      </c>
      <c r="D28" s="22" t="s">
        <v>136</v>
      </c>
      <c r="E28" s="52">
        <v>22</v>
      </c>
      <c r="F28" s="22" t="s">
        <v>83</v>
      </c>
      <c r="G28" s="42">
        <v>1</v>
      </c>
      <c r="H28" s="19" t="s">
        <v>893</v>
      </c>
      <c r="I28" s="19" t="s">
        <v>85</v>
      </c>
      <c r="J28" s="19" t="s">
        <v>166</v>
      </c>
      <c r="K28" s="19" t="s">
        <v>109</v>
      </c>
      <c r="L28" s="19" t="s">
        <v>167</v>
      </c>
      <c r="M28" s="22" t="s">
        <v>168</v>
      </c>
      <c r="N28" s="20">
        <v>44963</v>
      </c>
      <c r="O28" s="20">
        <v>45169</v>
      </c>
      <c r="P28" s="20" t="s">
        <v>133</v>
      </c>
      <c r="Q28" s="21"/>
      <c r="R28" s="21"/>
      <c r="S28" s="21"/>
      <c r="T28" s="21">
        <v>0.4</v>
      </c>
      <c r="U28" s="21"/>
      <c r="V28" s="21"/>
      <c r="W28" s="21"/>
      <c r="X28" s="21">
        <v>1</v>
      </c>
      <c r="Y28" s="21"/>
      <c r="Z28" s="21"/>
      <c r="AA28" s="21"/>
      <c r="AB28" s="21">
        <v>1</v>
      </c>
      <c r="AC28" s="24" t="s">
        <v>169</v>
      </c>
      <c r="AD28" s="25" t="s">
        <v>170</v>
      </c>
      <c r="AE28" s="50" t="s">
        <v>879</v>
      </c>
      <c r="AF28" s="51"/>
      <c r="AG28" s="54"/>
      <c r="AH28" s="51"/>
      <c r="AI28" s="92">
        <v>196029130</v>
      </c>
      <c r="AJ28" s="92">
        <v>47999999.5</v>
      </c>
    </row>
    <row r="29" spans="1:36" ht="59.25" customHeight="1" x14ac:dyDescent="0.25">
      <c r="A29" s="5"/>
      <c r="B29" s="18" t="s">
        <v>165</v>
      </c>
      <c r="C29" s="22" t="s">
        <v>81</v>
      </c>
      <c r="D29" s="22" t="s">
        <v>136</v>
      </c>
      <c r="E29" s="52">
        <v>23</v>
      </c>
      <c r="F29" s="22" t="s">
        <v>83</v>
      </c>
      <c r="G29" s="42">
        <v>1</v>
      </c>
      <c r="H29" s="19" t="s">
        <v>894</v>
      </c>
      <c r="I29" s="19" t="s">
        <v>85</v>
      </c>
      <c r="J29" s="19" t="s">
        <v>171</v>
      </c>
      <c r="K29" s="19" t="s">
        <v>109</v>
      </c>
      <c r="L29" s="19" t="s">
        <v>172</v>
      </c>
      <c r="M29" s="22" t="s">
        <v>168</v>
      </c>
      <c r="N29" s="20">
        <v>44963</v>
      </c>
      <c r="O29" s="20">
        <v>45169</v>
      </c>
      <c r="P29" s="20" t="s">
        <v>133</v>
      </c>
      <c r="Q29" s="21"/>
      <c r="R29" s="21"/>
      <c r="S29" s="21"/>
      <c r="T29" s="21">
        <v>0.4</v>
      </c>
      <c r="U29" s="21"/>
      <c r="V29" s="21"/>
      <c r="W29" s="21"/>
      <c r="X29" s="21">
        <v>1</v>
      </c>
      <c r="Y29" s="21"/>
      <c r="Z29" s="21"/>
      <c r="AA29" s="21"/>
      <c r="AB29" s="21">
        <v>1</v>
      </c>
      <c r="AC29" s="24" t="s">
        <v>169</v>
      </c>
      <c r="AD29" s="25" t="s">
        <v>170</v>
      </c>
      <c r="AE29" s="50" t="s">
        <v>173</v>
      </c>
      <c r="AF29" s="51"/>
      <c r="AG29" s="54"/>
      <c r="AH29" s="51"/>
      <c r="AI29" s="93"/>
      <c r="AJ29" s="93"/>
    </row>
    <row r="30" spans="1:36" ht="59.25" customHeight="1" x14ac:dyDescent="0.25">
      <c r="A30" s="5"/>
      <c r="B30" s="112" t="s">
        <v>175</v>
      </c>
      <c r="C30" s="113" t="s">
        <v>176</v>
      </c>
      <c r="D30" s="113" t="s">
        <v>177</v>
      </c>
      <c r="E30" s="52">
        <v>24</v>
      </c>
      <c r="F30" s="113" t="s">
        <v>83</v>
      </c>
      <c r="G30" s="124">
        <v>1</v>
      </c>
      <c r="H30" s="125" t="s">
        <v>178</v>
      </c>
      <c r="I30" s="116" t="s">
        <v>120</v>
      </c>
      <c r="J30" s="125" t="s">
        <v>179</v>
      </c>
      <c r="K30" s="125" t="s">
        <v>109</v>
      </c>
      <c r="L30" s="125" t="s">
        <v>180</v>
      </c>
      <c r="M30" s="113" t="s">
        <v>111</v>
      </c>
      <c r="N30" s="126">
        <v>44928</v>
      </c>
      <c r="O30" s="127">
        <v>44957</v>
      </c>
      <c r="P30" s="117" t="s">
        <v>181</v>
      </c>
      <c r="Q30" s="124">
        <v>1</v>
      </c>
      <c r="R30" s="125"/>
      <c r="S30" s="125"/>
      <c r="T30" s="125"/>
      <c r="U30" s="125"/>
      <c r="V30" s="125"/>
      <c r="W30" s="125"/>
      <c r="X30" s="125"/>
      <c r="Y30" s="125"/>
      <c r="Z30" s="125"/>
      <c r="AA30" s="125"/>
      <c r="AB30" s="125"/>
      <c r="AC30" s="119" t="s">
        <v>112</v>
      </c>
      <c r="AD30" s="120" t="s">
        <v>182</v>
      </c>
      <c r="AE30" s="121" t="s">
        <v>183</v>
      </c>
      <c r="AF30" s="51"/>
      <c r="AG30" s="54"/>
      <c r="AH30" s="51"/>
      <c r="AI30" s="122">
        <v>119429340</v>
      </c>
      <c r="AJ30" s="122">
        <v>0</v>
      </c>
    </row>
    <row r="31" spans="1:36" ht="59.25" customHeight="1" x14ac:dyDescent="0.25">
      <c r="A31" s="5"/>
      <c r="B31" s="112" t="s">
        <v>175</v>
      </c>
      <c r="C31" s="113" t="s">
        <v>176</v>
      </c>
      <c r="D31" s="113" t="s">
        <v>177</v>
      </c>
      <c r="E31" s="52">
        <v>25</v>
      </c>
      <c r="F31" s="113" t="s">
        <v>83</v>
      </c>
      <c r="G31" s="124">
        <v>1</v>
      </c>
      <c r="H31" s="125" t="s">
        <v>895</v>
      </c>
      <c r="I31" s="116" t="s">
        <v>85</v>
      </c>
      <c r="J31" s="125" t="s">
        <v>184</v>
      </c>
      <c r="K31" s="125" t="s">
        <v>109</v>
      </c>
      <c r="L31" s="125" t="s">
        <v>185</v>
      </c>
      <c r="M31" s="113" t="s">
        <v>89</v>
      </c>
      <c r="N31" s="128">
        <v>44986</v>
      </c>
      <c r="O31" s="129">
        <v>45289</v>
      </c>
      <c r="P31" s="117" t="s">
        <v>90</v>
      </c>
      <c r="Q31" s="125"/>
      <c r="R31" s="125"/>
      <c r="S31" s="124">
        <v>0.1</v>
      </c>
      <c r="T31" s="125"/>
      <c r="U31" s="125"/>
      <c r="V31" s="124">
        <v>0.4</v>
      </c>
      <c r="W31" s="125"/>
      <c r="X31" s="125"/>
      <c r="Y31" s="124">
        <v>0.7</v>
      </c>
      <c r="Z31" s="125"/>
      <c r="AA31" s="125"/>
      <c r="AB31" s="124">
        <v>1</v>
      </c>
      <c r="AC31" s="119" t="s">
        <v>186</v>
      </c>
      <c r="AD31" s="120" t="s">
        <v>182</v>
      </c>
      <c r="AE31" s="121" t="s">
        <v>183</v>
      </c>
      <c r="AF31" s="51"/>
      <c r="AG31" s="54"/>
      <c r="AH31" s="51"/>
      <c r="AI31" s="122">
        <v>66341264</v>
      </c>
      <c r="AJ31" s="122">
        <v>0</v>
      </c>
    </row>
    <row r="32" spans="1:36" ht="59.25" customHeight="1" x14ac:dyDescent="0.25">
      <c r="A32" s="5"/>
      <c r="B32" s="112" t="s">
        <v>175</v>
      </c>
      <c r="C32" s="113" t="s">
        <v>176</v>
      </c>
      <c r="D32" s="113" t="s">
        <v>177</v>
      </c>
      <c r="E32" s="52">
        <v>26</v>
      </c>
      <c r="F32" s="113" t="s">
        <v>83</v>
      </c>
      <c r="G32" s="124">
        <v>1</v>
      </c>
      <c r="H32" s="125" t="s">
        <v>187</v>
      </c>
      <c r="I32" s="116" t="s">
        <v>85</v>
      </c>
      <c r="J32" s="125" t="s">
        <v>179</v>
      </c>
      <c r="K32" s="125" t="s">
        <v>109</v>
      </c>
      <c r="L32" s="125" t="s">
        <v>188</v>
      </c>
      <c r="M32" s="113" t="s">
        <v>111</v>
      </c>
      <c r="N32" s="128">
        <v>44928</v>
      </c>
      <c r="O32" s="129">
        <v>45107</v>
      </c>
      <c r="P32" s="117" t="s">
        <v>90</v>
      </c>
      <c r="Q32" s="125"/>
      <c r="R32" s="125"/>
      <c r="S32" s="124">
        <v>0.5</v>
      </c>
      <c r="T32" s="125"/>
      <c r="U32" s="125"/>
      <c r="V32" s="124">
        <v>1</v>
      </c>
      <c r="W32" s="125"/>
      <c r="X32" s="125"/>
      <c r="Y32" s="124"/>
      <c r="Z32" s="125"/>
      <c r="AA32" s="125"/>
      <c r="AB32" s="124"/>
      <c r="AC32" s="119" t="s">
        <v>186</v>
      </c>
      <c r="AD32" s="120" t="s">
        <v>182</v>
      </c>
      <c r="AE32" s="121" t="s">
        <v>183</v>
      </c>
      <c r="AF32" s="51"/>
      <c r="AG32" s="54"/>
      <c r="AH32" s="51"/>
      <c r="AI32" s="122">
        <v>182475992</v>
      </c>
      <c r="AJ32" s="122">
        <v>0</v>
      </c>
    </row>
    <row r="33" spans="1:36" ht="59.25" customHeight="1" x14ac:dyDescent="0.25">
      <c r="A33" s="5"/>
      <c r="B33" s="112" t="s">
        <v>175</v>
      </c>
      <c r="C33" s="113" t="s">
        <v>176</v>
      </c>
      <c r="D33" s="113" t="s">
        <v>177</v>
      </c>
      <c r="E33" s="52">
        <v>27</v>
      </c>
      <c r="F33" s="113" t="s">
        <v>83</v>
      </c>
      <c r="G33" s="124">
        <v>1</v>
      </c>
      <c r="H33" s="125" t="s">
        <v>189</v>
      </c>
      <c r="I33" s="116" t="s">
        <v>85</v>
      </c>
      <c r="J33" s="125" t="s">
        <v>179</v>
      </c>
      <c r="K33" s="125" t="s">
        <v>109</v>
      </c>
      <c r="L33" s="125" t="s">
        <v>190</v>
      </c>
      <c r="M33" s="113" t="s">
        <v>89</v>
      </c>
      <c r="N33" s="128">
        <v>44928</v>
      </c>
      <c r="O33" s="129">
        <v>45289</v>
      </c>
      <c r="P33" s="117" t="s">
        <v>90</v>
      </c>
      <c r="Q33" s="125"/>
      <c r="R33" s="125"/>
      <c r="S33" s="124">
        <v>0.25</v>
      </c>
      <c r="T33" s="125"/>
      <c r="U33" s="125"/>
      <c r="V33" s="124">
        <v>0.5</v>
      </c>
      <c r="W33" s="125"/>
      <c r="X33" s="125"/>
      <c r="Y33" s="124">
        <v>0.75</v>
      </c>
      <c r="Z33" s="125"/>
      <c r="AA33" s="125"/>
      <c r="AB33" s="124">
        <v>1</v>
      </c>
      <c r="AC33" s="119" t="s">
        <v>186</v>
      </c>
      <c r="AD33" s="120" t="s">
        <v>182</v>
      </c>
      <c r="AE33" s="121" t="s">
        <v>183</v>
      </c>
      <c r="AF33" s="51"/>
      <c r="AG33" s="54"/>
      <c r="AH33" s="51"/>
      <c r="AI33" s="122"/>
      <c r="AJ33" s="122">
        <v>0</v>
      </c>
    </row>
    <row r="34" spans="1:36" ht="59.25" customHeight="1" x14ac:dyDescent="0.25">
      <c r="A34" s="5"/>
      <c r="B34" s="112" t="s">
        <v>175</v>
      </c>
      <c r="C34" s="113" t="s">
        <v>176</v>
      </c>
      <c r="D34" s="113" t="s">
        <v>177</v>
      </c>
      <c r="E34" s="52">
        <v>28</v>
      </c>
      <c r="F34" s="113" t="s">
        <v>83</v>
      </c>
      <c r="G34" s="130">
        <v>1</v>
      </c>
      <c r="H34" s="131" t="s">
        <v>191</v>
      </c>
      <c r="I34" s="116" t="s">
        <v>120</v>
      </c>
      <c r="J34" s="131" t="s">
        <v>192</v>
      </c>
      <c r="K34" s="131" t="s">
        <v>109</v>
      </c>
      <c r="L34" s="131" t="s">
        <v>193</v>
      </c>
      <c r="M34" s="113" t="s">
        <v>89</v>
      </c>
      <c r="N34" s="129">
        <v>44928</v>
      </c>
      <c r="O34" s="129">
        <v>45289</v>
      </c>
      <c r="P34" s="117" t="s">
        <v>163</v>
      </c>
      <c r="Q34" s="132">
        <v>1</v>
      </c>
      <c r="R34" s="132">
        <v>1</v>
      </c>
      <c r="S34" s="132">
        <v>1</v>
      </c>
      <c r="T34" s="132">
        <v>1</v>
      </c>
      <c r="U34" s="132">
        <v>1</v>
      </c>
      <c r="V34" s="132">
        <v>1</v>
      </c>
      <c r="W34" s="132">
        <v>1</v>
      </c>
      <c r="X34" s="132">
        <v>1</v>
      </c>
      <c r="Y34" s="132">
        <v>1</v>
      </c>
      <c r="Z34" s="132">
        <v>1</v>
      </c>
      <c r="AA34" s="132">
        <v>1</v>
      </c>
      <c r="AB34" s="132">
        <v>1</v>
      </c>
      <c r="AC34" s="119" t="s">
        <v>186</v>
      </c>
      <c r="AD34" s="120" t="s">
        <v>182</v>
      </c>
      <c r="AE34" s="121" t="s">
        <v>183</v>
      </c>
      <c r="AF34" s="51"/>
      <c r="AG34" s="54"/>
      <c r="AH34" s="51"/>
      <c r="AI34" s="122"/>
      <c r="AJ34" s="122">
        <v>0</v>
      </c>
    </row>
    <row r="35" spans="1:36" ht="59.25" customHeight="1" x14ac:dyDescent="0.25">
      <c r="A35" s="5"/>
      <c r="B35" s="112" t="s">
        <v>175</v>
      </c>
      <c r="C35" s="113" t="s">
        <v>176</v>
      </c>
      <c r="D35" s="113" t="s">
        <v>177</v>
      </c>
      <c r="E35" s="52">
        <v>29</v>
      </c>
      <c r="F35" s="113" t="s">
        <v>83</v>
      </c>
      <c r="G35" s="130">
        <v>1</v>
      </c>
      <c r="H35" s="131" t="s">
        <v>194</v>
      </c>
      <c r="I35" s="116" t="s">
        <v>85</v>
      </c>
      <c r="J35" s="125" t="s">
        <v>195</v>
      </c>
      <c r="K35" s="131" t="s">
        <v>109</v>
      </c>
      <c r="L35" s="131" t="s">
        <v>196</v>
      </c>
      <c r="M35" s="113" t="s">
        <v>89</v>
      </c>
      <c r="N35" s="129">
        <v>44928</v>
      </c>
      <c r="O35" s="129">
        <v>45289</v>
      </c>
      <c r="P35" s="117" t="s">
        <v>90</v>
      </c>
      <c r="Q35" s="133"/>
      <c r="R35" s="133"/>
      <c r="S35" s="132">
        <v>0.25</v>
      </c>
      <c r="T35" s="133"/>
      <c r="U35" s="133"/>
      <c r="V35" s="132">
        <v>0.5</v>
      </c>
      <c r="W35" s="133"/>
      <c r="X35" s="133"/>
      <c r="Y35" s="132">
        <v>0.75</v>
      </c>
      <c r="Z35" s="133"/>
      <c r="AA35" s="133"/>
      <c r="AB35" s="132">
        <v>1</v>
      </c>
      <c r="AC35" s="119" t="s">
        <v>186</v>
      </c>
      <c r="AD35" s="120" t="s">
        <v>182</v>
      </c>
      <c r="AE35" s="121" t="s">
        <v>183</v>
      </c>
      <c r="AF35" s="51"/>
      <c r="AG35" s="54"/>
      <c r="AH35" s="51"/>
      <c r="AI35" s="122"/>
      <c r="AJ35" s="122">
        <v>0</v>
      </c>
    </row>
    <row r="36" spans="1:36" ht="59.25" customHeight="1" x14ac:dyDescent="0.25">
      <c r="A36" s="5"/>
      <c r="B36" s="112" t="s">
        <v>175</v>
      </c>
      <c r="C36" s="113" t="s">
        <v>176</v>
      </c>
      <c r="D36" s="113" t="s">
        <v>177</v>
      </c>
      <c r="E36" s="52">
        <v>30</v>
      </c>
      <c r="F36" s="113" t="s">
        <v>83</v>
      </c>
      <c r="G36" s="130">
        <v>1</v>
      </c>
      <c r="H36" s="131" t="s">
        <v>197</v>
      </c>
      <c r="I36" s="116" t="s">
        <v>85</v>
      </c>
      <c r="J36" s="131" t="s">
        <v>198</v>
      </c>
      <c r="K36" s="131" t="s">
        <v>109</v>
      </c>
      <c r="L36" s="131" t="s">
        <v>199</v>
      </c>
      <c r="M36" s="113" t="s">
        <v>89</v>
      </c>
      <c r="N36" s="129">
        <v>44928</v>
      </c>
      <c r="O36" s="129">
        <v>45289</v>
      </c>
      <c r="P36" s="117" t="s">
        <v>90</v>
      </c>
      <c r="Q36" s="133"/>
      <c r="R36" s="133"/>
      <c r="S36" s="132">
        <v>0.2</v>
      </c>
      <c r="T36" s="133"/>
      <c r="U36" s="133"/>
      <c r="V36" s="132">
        <v>0.4</v>
      </c>
      <c r="W36" s="133"/>
      <c r="X36" s="133"/>
      <c r="Y36" s="132">
        <v>0.6</v>
      </c>
      <c r="Z36" s="133"/>
      <c r="AA36" s="133"/>
      <c r="AB36" s="132">
        <v>1</v>
      </c>
      <c r="AC36" s="119" t="s">
        <v>186</v>
      </c>
      <c r="AD36" s="120" t="s">
        <v>182</v>
      </c>
      <c r="AE36" s="121" t="s">
        <v>183</v>
      </c>
      <c r="AF36" s="51"/>
      <c r="AG36" s="54"/>
      <c r="AH36" s="51"/>
      <c r="AI36" s="122">
        <v>31546690</v>
      </c>
      <c r="AJ36" s="122">
        <v>0</v>
      </c>
    </row>
    <row r="37" spans="1:36" ht="59.25" customHeight="1" x14ac:dyDescent="0.25">
      <c r="A37" s="5"/>
      <c r="B37" s="112" t="s">
        <v>175</v>
      </c>
      <c r="C37" s="113" t="s">
        <v>176</v>
      </c>
      <c r="D37" s="113" t="s">
        <v>177</v>
      </c>
      <c r="E37" s="52">
        <v>31</v>
      </c>
      <c r="F37" s="113" t="s">
        <v>83</v>
      </c>
      <c r="G37" s="134">
        <v>1</v>
      </c>
      <c r="H37" s="135" t="s">
        <v>200</v>
      </c>
      <c r="I37" s="116" t="s">
        <v>85</v>
      </c>
      <c r="J37" s="135" t="s">
        <v>201</v>
      </c>
      <c r="K37" s="135" t="s">
        <v>109</v>
      </c>
      <c r="L37" s="135" t="s">
        <v>202</v>
      </c>
      <c r="M37" s="113" t="s">
        <v>89</v>
      </c>
      <c r="N37" s="129">
        <v>44928</v>
      </c>
      <c r="O37" s="128">
        <v>45289</v>
      </c>
      <c r="P37" s="117" t="s">
        <v>133</v>
      </c>
      <c r="Q37" s="136"/>
      <c r="R37" s="136"/>
      <c r="S37" s="136"/>
      <c r="T37" s="137">
        <v>0.4</v>
      </c>
      <c r="U37" s="136"/>
      <c r="V37" s="136"/>
      <c r="W37" s="136"/>
      <c r="X37" s="137">
        <v>0.75</v>
      </c>
      <c r="Y37" s="136"/>
      <c r="Z37" s="136"/>
      <c r="AA37" s="136"/>
      <c r="AB37" s="137">
        <v>1</v>
      </c>
      <c r="AC37" s="119" t="s">
        <v>186</v>
      </c>
      <c r="AD37" s="120" t="s">
        <v>182</v>
      </c>
      <c r="AE37" s="121" t="s">
        <v>183</v>
      </c>
      <c r="AF37" s="51"/>
      <c r="AG37" s="54"/>
      <c r="AH37" s="51"/>
      <c r="AI37" s="122">
        <v>66509114</v>
      </c>
      <c r="AJ37" s="122">
        <v>0</v>
      </c>
    </row>
    <row r="38" spans="1:36" ht="59.25" customHeight="1" x14ac:dyDescent="0.25">
      <c r="A38" s="5"/>
      <c r="B38" s="112" t="s">
        <v>175</v>
      </c>
      <c r="C38" s="113" t="s">
        <v>176</v>
      </c>
      <c r="D38" s="113" t="s">
        <v>177</v>
      </c>
      <c r="E38" s="52">
        <v>32</v>
      </c>
      <c r="F38" s="113" t="s">
        <v>83</v>
      </c>
      <c r="G38" s="134">
        <v>1</v>
      </c>
      <c r="H38" s="135" t="s">
        <v>203</v>
      </c>
      <c r="I38" s="116" t="s">
        <v>95</v>
      </c>
      <c r="J38" s="135" t="s">
        <v>204</v>
      </c>
      <c r="K38" s="135" t="s">
        <v>109</v>
      </c>
      <c r="L38" s="135" t="s">
        <v>205</v>
      </c>
      <c r="M38" s="113" t="s">
        <v>89</v>
      </c>
      <c r="N38" s="129">
        <v>44928</v>
      </c>
      <c r="O38" s="128">
        <v>45289</v>
      </c>
      <c r="P38" s="117" t="s">
        <v>163</v>
      </c>
      <c r="Q38" s="137">
        <v>1</v>
      </c>
      <c r="R38" s="137">
        <v>1</v>
      </c>
      <c r="S38" s="137">
        <v>1</v>
      </c>
      <c r="T38" s="137">
        <v>1</v>
      </c>
      <c r="U38" s="137">
        <v>1</v>
      </c>
      <c r="V38" s="137">
        <v>1</v>
      </c>
      <c r="W38" s="137">
        <v>1</v>
      </c>
      <c r="X38" s="137">
        <v>1</v>
      </c>
      <c r="Y38" s="137">
        <v>1</v>
      </c>
      <c r="Z38" s="137">
        <v>1</v>
      </c>
      <c r="AA38" s="137">
        <v>1</v>
      </c>
      <c r="AB38" s="137">
        <v>1</v>
      </c>
      <c r="AC38" s="119" t="s">
        <v>186</v>
      </c>
      <c r="AD38" s="120" t="s">
        <v>182</v>
      </c>
      <c r="AE38" s="121" t="s">
        <v>183</v>
      </c>
      <c r="AF38" s="51"/>
      <c r="AG38" s="54"/>
      <c r="AH38" s="51"/>
      <c r="AI38" s="122">
        <v>51752539</v>
      </c>
      <c r="AJ38" s="122">
        <v>0</v>
      </c>
    </row>
    <row r="39" spans="1:36" ht="59.25" customHeight="1" x14ac:dyDescent="0.25">
      <c r="A39" s="5"/>
      <c r="B39" s="112" t="s">
        <v>175</v>
      </c>
      <c r="C39" s="113" t="s">
        <v>176</v>
      </c>
      <c r="D39" s="113" t="s">
        <v>177</v>
      </c>
      <c r="E39" s="52">
        <v>33</v>
      </c>
      <c r="F39" s="113" t="s">
        <v>83</v>
      </c>
      <c r="G39" s="134">
        <v>1</v>
      </c>
      <c r="H39" s="135" t="s">
        <v>206</v>
      </c>
      <c r="I39" s="116" t="s">
        <v>85</v>
      </c>
      <c r="J39" s="135" t="s">
        <v>207</v>
      </c>
      <c r="K39" s="135" t="s">
        <v>109</v>
      </c>
      <c r="L39" s="135" t="s">
        <v>208</v>
      </c>
      <c r="M39" s="113" t="s">
        <v>89</v>
      </c>
      <c r="N39" s="129">
        <v>44928</v>
      </c>
      <c r="O39" s="128">
        <v>45289</v>
      </c>
      <c r="P39" s="117" t="s">
        <v>209</v>
      </c>
      <c r="Q39" s="136"/>
      <c r="R39" s="136"/>
      <c r="S39" s="136"/>
      <c r="T39" s="136"/>
      <c r="U39" s="136"/>
      <c r="V39" s="137">
        <v>0.5</v>
      </c>
      <c r="W39" s="136"/>
      <c r="X39" s="136"/>
      <c r="Y39" s="136"/>
      <c r="Z39" s="136"/>
      <c r="AA39" s="136"/>
      <c r="AB39" s="137">
        <v>1</v>
      </c>
      <c r="AC39" s="119" t="s">
        <v>186</v>
      </c>
      <c r="AD39" s="120" t="s">
        <v>182</v>
      </c>
      <c r="AE39" s="121" t="s">
        <v>183</v>
      </c>
      <c r="AF39" s="51"/>
      <c r="AG39" s="54"/>
      <c r="AH39" s="51"/>
      <c r="AI39" s="122">
        <v>394511517</v>
      </c>
      <c r="AJ39" s="122">
        <v>0</v>
      </c>
    </row>
    <row r="40" spans="1:36" ht="59.25" customHeight="1" x14ac:dyDescent="0.25">
      <c r="A40" s="5"/>
      <c r="B40" s="112" t="s">
        <v>175</v>
      </c>
      <c r="C40" s="113" t="s">
        <v>176</v>
      </c>
      <c r="D40" s="113" t="s">
        <v>177</v>
      </c>
      <c r="E40" s="52">
        <v>34</v>
      </c>
      <c r="F40" s="113" t="s">
        <v>83</v>
      </c>
      <c r="G40" s="138">
        <v>1</v>
      </c>
      <c r="H40" s="139" t="s">
        <v>210</v>
      </c>
      <c r="I40" s="116" t="s">
        <v>85</v>
      </c>
      <c r="J40" s="139" t="s">
        <v>211</v>
      </c>
      <c r="K40" s="139" t="s">
        <v>109</v>
      </c>
      <c r="L40" s="139" t="s">
        <v>212</v>
      </c>
      <c r="M40" s="113" t="s">
        <v>89</v>
      </c>
      <c r="N40" s="140">
        <v>44958</v>
      </c>
      <c r="O40" s="141">
        <v>45275</v>
      </c>
      <c r="P40" s="117" t="s">
        <v>90</v>
      </c>
      <c r="Q40" s="139"/>
      <c r="R40" s="139"/>
      <c r="S40" s="138">
        <v>0.25</v>
      </c>
      <c r="T40" s="139"/>
      <c r="U40" s="139"/>
      <c r="V40" s="138">
        <v>0.5</v>
      </c>
      <c r="W40" s="139"/>
      <c r="X40" s="139"/>
      <c r="Y40" s="138">
        <v>0.75</v>
      </c>
      <c r="Z40" s="139"/>
      <c r="AA40" s="139"/>
      <c r="AB40" s="138">
        <v>1</v>
      </c>
      <c r="AC40" s="119" t="s">
        <v>213</v>
      </c>
      <c r="AD40" s="120" t="s">
        <v>214</v>
      </c>
      <c r="AE40" s="121" t="s">
        <v>183</v>
      </c>
      <c r="AF40" s="51"/>
      <c r="AG40" s="54"/>
      <c r="AH40" s="51"/>
      <c r="AI40" s="122">
        <v>24997923.75</v>
      </c>
      <c r="AJ40" s="122">
        <v>0</v>
      </c>
    </row>
    <row r="41" spans="1:36" ht="59.25" customHeight="1" x14ac:dyDescent="0.25">
      <c r="A41" s="5"/>
      <c r="B41" s="112" t="s">
        <v>175</v>
      </c>
      <c r="C41" s="113" t="s">
        <v>176</v>
      </c>
      <c r="D41" s="113" t="s">
        <v>177</v>
      </c>
      <c r="E41" s="52">
        <v>35</v>
      </c>
      <c r="F41" s="113" t="s">
        <v>83</v>
      </c>
      <c r="G41" s="138">
        <v>1</v>
      </c>
      <c r="H41" s="139" t="s">
        <v>215</v>
      </c>
      <c r="I41" s="116" t="s">
        <v>85</v>
      </c>
      <c r="J41" s="139" t="s">
        <v>216</v>
      </c>
      <c r="K41" s="139" t="s">
        <v>109</v>
      </c>
      <c r="L41" s="139" t="s">
        <v>217</v>
      </c>
      <c r="M41" s="113" t="s">
        <v>89</v>
      </c>
      <c r="N41" s="128">
        <v>44942</v>
      </c>
      <c r="O41" s="129">
        <v>45289</v>
      </c>
      <c r="P41" s="117" t="s">
        <v>163</v>
      </c>
      <c r="Q41" s="138">
        <v>0.04</v>
      </c>
      <c r="R41" s="138">
        <v>0.13</v>
      </c>
      <c r="S41" s="138">
        <v>0.22</v>
      </c>
      <c r="T41" s="138">
        <v>0.32</v>
      </c>
      <c r="U41" s="138">
        <v>0.41</v>
      </c>
      <c r="V41" s="138">
        <v>0.5</v>
      </c>
      <c r="W41" s="138">
        <v>0.59</v>
      </c>
      <c r="X41" s="138">
        <v>0.68</v>
      </c>
      <c r="Y41" s="138">
        <v>0.78</v>
      </c>
      <c r="Z41" s="138">
        <v>0.87</v>
      </c>
      <c r="AA41" s="138">
        <v>0.96</v>
      </c>
      <c r="AB41" s="138">
        <v>1</v>
      </c>
      <c r="AC41" s="119" t="s">
        <v>213</v>
      </c>
      <c r="AD41" s="120" t="s">
        <v>214</v>
      </c>
      <c r="AE41" s="121" t="s">
        <v>183</v>
      </c>
      <c r="AF41" s="51"/>
      <c r="AG41" s="54"/>
      <c r="AH41" s="51"/>
      <c r="AI41" s="122">
        <v>212550705</v>
      </c>
      <c r="AJ41" s="122">
        <v>0</v>
      </c>
    </row>
    <row r="42" spans="1:36" ht="59.25" customHeight="1" x14ac:dyDescent="0.25">
      <c r="A42" s="5"/>
      <c r="B42" s="112" t="s">
        <v>175</v>
      </c>
      <c r="C42" s="113" t="s">
        <v>176</v>
      </c>
      <c r="D42" s="113" t="s">
        <v>177</v>
      </c>
      <c r="E42" s="52">
        <v>36</v>
      </c>
      <c r="F42" s="113" t="s">
        <v>83</v>
      </c>
      <c r="G42" s="138">
        <v>1</v>
      </c>
      <c r="H42" s="139" t="s">
        <v>218</v>
      </c>
      <c r="I42" s="116" t="s">
        <v>85</v>
      </c>
      <c r="J42" s="139" t="s">
        <v>219</v>
      </c>
      <c r="K42" s="139" t="s">
        <v>109</v>
      </c>
      <c r="L42" s="139" t="s">
        <v>220</v>
      </c>
      <c r="M42" s="113" t="s">
        <v>89</v>
      </c>
      <c r="N42" s="142">
        <v>44958</v>
      </c>
      <c r="O42" s="141">
        <v>45275</v>
      </c>
      <c r="P42" s="117" t="s">
        <v>90</v>
      </c>
      <c r="Q42" s="139"/>
      <c r="R42" s="139"/>
      <c r="S42" s="138">
        <v>0.25</v>
      </c>
      <c r="T42" s="139"/>
      <c r="U42" s="139"/>
      <c r="V42" s="138">
        <v>0.5</v>
      </c>
      <c r="W42" s="139"/>
      <c r="X42" s="139"/>
      <c r="Y42" s="138">
        <v>0.75</v>
      </c>
      <c r="Z42" s="139"/>
      <c r="AA42" s="139"/>
      <c r="AB42" s="138">
        <v>1</v>
      </c>
      <c r="AC42" s="119" t="s">
        <v>213</v>
      </c>
      <c r="AD42" s="120" t="s">
        <v>214</v>
      </c>
      <c r="AE42" s="121" t="s">
        <v>183</v>
      </c>
      <c r="AF42" s="51"/>
      <c r="AG42" s="54"/>
      <c r="AH42" s="51"/>
      <c r="AI42" s="122">
        <v>24997923.75</v>
      </c>
      <c r="AJ42" s="122">
        <v>0</v>
      </c>
    </row>
    <row r="43" spans="1:36" ht="59.25" customHeight="1" x14ac:dyDescent="0.25">
      <c r="A43" s="5"/>
      <c r="B43" s="112" t="s">
        <v>175</v>
      </c>
      <c r="C43" s="113" t="s">
        <v>176</v>
      </c>
      <c r="D43" s="113" t="s">
        <v>177</v>
      </c>
      <c r="E43" s="52">
        <v>37</v>
      </c>
      <c r="F43" s="113" t="s">
        <v>83</v>
      </c>
      <c r="G43" s="138">
        <v>1</v>
      </c>
      <c r="H43" s="139" t="s">
        <v>221</v>
      </c>
      <c r="I43" s="116" t="s">
        <v>85</v>
      </c>
      <c r="J43" s="139" t="s">
        <v>222</v>
      </c>
      <c r="K43" s="139" t="s">
        <v>109</v>
      </c>
      <c r="L43" s="139" t="s">
        <v>223</v>
      </c>
      <c r="M43" s="113" t="s">
        <v>89</v>
      </c>
      <c r="N43" s="142">
        <v>44958</v>
      </c>
      <c r="O43" s="129">
        <v>45198</v>
      </c>
      <c r="P43" s="117" t="s">
        <v>90</v>
      </c>
      <c r="Q43" s="139"/>
      <c r="R43" s="139"/>
      <c r="S43" s="138">
        <v>0.1</v>
      </c>
      <c r="T43" s="139"/>
      <c r="U43" s="139"/>
      <c r="V43" s="138">
        <v>0.4</v>
      </c>
      <c r="W43" s="139"/>
      <c r="X43" s="139"/>
      <c r="Y43" s="138">
        <v>1</v>
      </c>
      <c r="Z43" s="139"/>
      <c r="AA43" s="139"/>
      <c r="AB43" s="138"/>
      <c r="AC43" s="119" t="s">
        <v>213</v>
      </c>
      <c r="AD43" s="120" t="s">
        <v>214</v>
      </c>
      <c r="AE43" s="121" t="s">
        <v>183</v>
      </c>
      <c r="AF43" s="51"/>
      <c r="AG43" s="54"/>
      <c r="AH43" s="51"/>
      <c r="AI43" s="122">
        <v>24997923.75</v>
      </c>
      <c r="AJ43" s="122">
        <v>0</v>
      </c>
    </row>
    <row r="44" spans="1:36" ht="59.25" customHeight="1" x14ac:dyDescent="0.25">
      <c r="A44" s="5"/>
      <c r="B44" s="112" t="s">
        <v>175</v>
      </c>
      <c r="C44" s="113" t="s">
        <v>176</v>
      </c>
      <c r="D44" s="113" t="s">
        <v>177</v>
      </c>
      <c r="E44" s="52">
        <v>38</v>
      </c>
      <c r="F44" s="113" t="s">
        <v>83</v>
      </c>
      <c r="G44" s="138">
        <v>1</v>
      </c>
      <c r="H44" s="139" t="s">
        <v>224</v>
      </c>
      <c r="I44" s="116" t="s">
        <v>85</v>
      </c>
      <c r="J44" s="139" t="s">
        <v>225</v>
      </c>
      <c r="K44" s="139" t="s">
        <v>109</v>
      </c>
      <c r="L44" s="139" t="s">
        <v>226</v>
      </c>
      <c r="M44" s="113" t="s">
        <v>89</v>
      </c>
      <c r="N44" s="142">
        <v>44958</v>
      </c>
      <c r="O44" s="141">
        <v>45275</v>
      </c>
      <c r="P44" s="117" t="s">
        <v>90</v>
      </c>
      <c r="Q44" s="139"/>
      <c r="R44" s="139"/>
      <c r="S44" s="138">
        <v>0.25</v>
      </c>
      <c r="T44" s="139"/>
      <c r="U44" s="139"/>
      <c r="V44" s="138">
        <v>0.5</v>
      </c>
      <c r="W44" s="139"/>
      <c r="X44" s="139"/>
      <c r="Y44" s="138">
        <v>0.75</v>
      </c>
      <c r="Z44" s="139"/>
      <c r="AA44" s="139"/>
      <c r="AB44" s="138">
        <v>1</v>
      </c>
      <c r="AC44" s="119" t="s">
        <v>213</v>
      </c>
      <c r="AD44" s="120" t="s">
        <v>214</v>
      </c>
      <c r="AE44" s="121" t="s">
        <v>183</v>
      </c>
      <c r="AF44" s="51"/>
      <c r="AG44" s="54"/>
      <c r="AH44" s="51"/>
      <c r="AI44" s="122">
        <v>24997923.75</v>
      </c>
      <c r="AJ44" s="122">
        <v>0</v>
      </c>
    </row>
    <row r="45" spans="1:36" ht="59.25" customHeight="1" x14ac:dyDescent="0.25">
      <c r="A45" s="5"/>
      <c r="B45" s="112" t="s">
        <v>175</v>
      </c>
      <c r="C45" s="113" t="s">
        <v>176</v>
      </c>
      <c r="D45" s="113" t="s">
        <v>177</v>
      </c>
      <c r="E45" s="52">
        <v>39</v>
      </c>
      <c r="F45" s="113" t="s">
        <v>83</v>
      </c>
      <c r="G45" s="114">
        <v>1</v>
      </c>
      <c r="H45" s="116" t="s">
        <v>227</v>
      </c>
      <c r="I45" s="116" t="s">
        <v>85</v>
      </c>
      <c r="J45" s="116" t="s">
        <v>228</v>
      </c>
      <c r="K45" s="116" t="s">
        <v>109</v>
      </c>
      <c r="L45" s="116" t="s">
        <v>229</v>
      </c>
      <c r="M45" s="113" t="s">
        <v>89</v>
      </c>
      <c r="N45" s="128">
        <v>44928</v>
      </c>
      <c r="O45" s="129">
        <v>45289</v>
      </c>
      <c r="P45" s="117" t="s">
        <v>90</v>
      </c>
      <c r="Q45" s="118"/>
      <c r="R45" s="118"/>
      <c r="S45" s="118">
        <v>0.25</v>
      </c>
      <c r="T45" s="118"/>
      <c r="U45" s="118"/>
      <c r="V45" s="118">
        <v>0.5</v>
      </c>
      <c r="W45" s="118"/>
      <c r="X45" s="118"/>
      <c r="Y45" s="118">
        <v>0.75</v>
      </c>
      <c r="Z45" s="118"/>
      <c r="AA45" s="118"/>
      <c r="AB45" s="118">
        <v>1</v>
      </c>
      <c r="AC45" s="119" t="s">
        <v>186</v>
      </c>
      <c r="AD45" s="120" t="s">
        <v>182</v>
      </c>
      <c r="AE45" s="121" t="s">
        <v>183</v>
      </c>
      <c r="AF45" s="51"/>
      <c r="AG45" s="54"/>
      <c r="AH45" s="51"/>
      <c r="AI45" s="122">
        <v>649815302</v>
      </c>
      <c r="AJ45" s="122">
        <v>0</v>
      </c>
    </row>
    <row r="46" spans="1:36" ht="59.25" customHeight="1" x14ac:dyDescent="0.25">
      <c r="A46" s="5"/>
      <c r="B46" s="112" t="s">
        <v>175</v>
      </c>
      <c r="C46" s="113" t="s">
        <v>176</v>
      </c>
      <c r="D46" s="113" t="s">
        <v>177</v>
      </c>
      <c r="E46" s="52">
        <v>40</v>
      </c>
      <c r="F46" s="113" t="s">
        <v>83</v>
      </c>
      <c r="G46" s="114">
        <v>1</v>
      </c>
      <c r="H46" s="116" t="s">
        <v>230</v>
      </c>
      <c r="I46" s="116" t="s">
        <v>85</v>
      </c>
      <c r="J46" s="116" t="s">
        <v>231</v>
      </c>
      <c r="K46" s="116" t="s">
        <v>109</v>
      </c>
      <c r="L46" s="116" t="s">
        <v>232</v>
      </c>
      <c r="M46" s="113" t="s">
        <v>89</v>
      </c>
      <c r="N46" s="128">
        <v>44928</v>
      </c>
      <c r="O46" s="129">
        <v>45289</v>
      </c>
      <c r="P46" s="117" t="s">
        <v>163</v>
      </c>
      <c r="Q46" s="118">
        <v>0.08</v>
      </c>
      <c r="R46" s="118">
        <v>0.16</v>
      </c>
      <c r="S46" s="118">
        <v>0.24</v>
      </c>
      <c r="T46" s="118">
        <v>0.32</v>
      </c>
      <c r="U46" s="118">
        <v>0.4</v>
      </c>
      <c r="V46" s="118">
        <v>0.48</v>
      </c>
      <c r="W46" s="118">
        <v>0.56000000000000005</v>
      </c>
      <c r="X46" s="118">
        <v>0.64</v>
      </c>
      <c r="Y46" s="118">
        <v>0.72</v>
      </c>
      <c r="Z46" s="118">
        <v>0.8</v>
      </c>
      <c r="AA46" s="118">
        <v>0.88</v>
      </c>
      <c r="AB46" s="118">
        <v>1</v>
      </c>
      <c r="AC46" s="119" t="s">
        <v>186</v>
      </c>
      <c r="AD46" s="120" t="s">
        <v>182</v>
      </c>
      <c r="AE46" s="121" t="s">
        <v>183</v>
      </c>
      <c r="AF46" s="51"/>
      <c r="AG46" s="54"/>
      <c r="AH46" s="51"/>
      <c r="AI46" s="122">
        <v>315695510</v>
      </c>
      <c r="AJ46" s="122">
        <v>0</v>
      </c>
    </row>
    <row r="47" spans="1:36" ht="59.25" customHeight="1" x14ac:dyDescent="0.25">
      <c r="A47" s="5"/>
      <c r="B47" s="112" t="s">
        <v>175</v>
      </c>
      <c r="C47" s="113" t="s">
        <v>176</v>
      </c>
      <c r="D47" s="113" t="s">
        <v>177</v>
      </c>
      <c r="E47" s="52">
        <v>41</v>
      </c>
      <c r="F47" s="113" t="s">
        <v>83</v>
      </c>
      <c r="G47" s="114">
        <v>1</v>
      </c>
      <c r="H47" s="116" t="s">
        <v>233</v>
      </c>
      <c r="I47" s="116" t="s">
        <v>85</v>
      </c>
      <c r="J47" s="116" t="s">
        <v>234</v>
      </c>
      <c r="K47" s="116" t="s">
        <v>109</v>
      </c>
      <c r="L47" s="116" t="s">
        <v>235</v>
      </c>
      <c r="M47" s="113" t="s">
        <v>89</v>
      </c>
      <c r="N47" s="128">
        <v>44928</v>
      </c>
      <c r="O47" s="129">
        <v>45289</v>
      </c>
      <c r="P47" s="117" t="s">
        <v>163</v>
      </c>
      <c r="Q47" s="118">
        <v>0.08</v>
      </c>
      <c r="R47" s="118">
        <v>0.16</v>
      </c>
      <c r="S47" s="118">
        <v>0.24</v>
      </c>
      <c r="T47" s="118">
        <v>0.32</v>
      </c>
      <c r="U47" s="118">
        <v>0.4</v>
      </c>
      <c r="V47" s="118">
        <v>0.48</v>
      </c>
      <c r="W47" s="118">
        <v>0.56000000000000005</v>
      </c>
      <c r="X47" s="118">
        <v>0.64</v>
      </c>
      <c r="Y47" s="118">
        <v>0.72</v>
      </c>
      <c r="Z47" s="118">
        <v>0.8</v>
      </c>
      <c r="AA47" s="118">
        <v>0.88</v>
      </c>
      <c r="AB47" s="118">
        <v>1</v>
      </c>
      <c r="AC47" s="119" t="s">
        <v>186</v>
      </c>
      <c r="AD47" s="120" t="s">
        <v>182</v>
      </c>
      <c r="AE47" s="121" t="s">
        <v>183</v>
      </c>
      <c r="AF47" s="51"/>
      <c r="AG47" s="54"/>
      <c r="AH47" s="51"/>
      <c r="AI47" s="122">
        <v>126948247</v>
      </c>
      <c r="AJ47" s="122">
        <v>0</v>
      </c>
    </row>
    <row r="48" spans="1:36" ht="59.25" customHeight="1" x14ac:dyDescent="0.25">
      <c r="A48" s="5"/>
      <c r="B48" s="112" t="s">
        <v>175</v>
      </c>
      <c r="C48" s="113" t="s">
        <v>176</v>
      </c>
      <c r="D48" s="113" t="s">
        <v>177</v>
      </c>
      <c r="E48" s="52">
        <v>42</v>
      </c>
      <c r="F48" s="113" t="s">
        <v>83</v>
      </c>
      <c r="G48" s="124">
        <v>1</v>
      </c>
      <c r="H48" s="125" t="s">
        <v>236</v>
      </c>
      <c r="I48" s="116" t="s">
        <v>85</v>
      </c>
      <c r="J48" s="143" t="s">
        <v>237</v>
      </c>
      <c r="K48" s="116" t="s">
        <v>109</v>
      </c>
      <c r="L48" s="125" t="s">
        <v>229</v>
      </c>
      <c r="M48" s="113" t="s">
        <v>89</v>
      </c>
      <c r="N48" s="128">
        <v>44928</v>
      </c>
      <c r="O48" s="129">
        <v>45289</v>
      </c>
      <c r="P48" s="117" t="s">
        <v>90</v>
      </c>
      <c r="Q48" s="118"/>
      <c r="R48" s="118"/>
      <c r="S48" s="118">
        <v>0.25</v>
      </c>
      <c r="T48" s="118"/>
      <c r="U48" s="118"/>
      <c r="V48" s="118">
        <v>0.5</v>
      </c>
      <c r="W48" s="118"/>
      <c r="X48" s="118"/>
      <c r="Y48" s="118">
        <v>0.75</v>
      </c>
      <c r="Z48" s="118"/>
      <c r="AA48" s="118"/>
      <c r="AB48" s="118">
        <v>1</v>
      </c>
      <c r="AC48" s="119" t="s">
        <v>186</v>
      </c>
      <c r="AD48" s="120" t="s">
        <v>182</v>
      </c>
      <c r="AE48" s="121" t="s">
        <v>183</v>
      </c>
      <c r="AF48" s="51"/>
      <c r="AG48" s="54"/>
      <c r="AH48" s="51"/>
      <c r="AI48" s="122">
        <v>23841754</v>
      </c>
      <c r="AJ48" s="122">
        <v>0</v>
      </c>
    </row>
    <row r="49" spans="1:36" ht="59.25" customHeight="1" x14ac:dyDescent="0.25">
      <c r="A49" s="5"/>
      <c r="B49" s="112" t="s">
        <v>175</v>
      </c>
      <c r="C49" s="113" t="s">
        <v>176</v>
      </c>
      <c r="D49" s="113" t="s">
        <v>177</v>
      </c>
      <c r="E49" s="52">
        <v>43</v>
      </c>
      <c r="F49" s="113" t="s">
        <v>83</v>
      </c>
      <c r="G49" s="124">
        <v>1</v>
      </c>
      <c r="H49" s="125" t="s">
        <v>238</v>
      </c>
      <c r="I49" s="116" t="s">
        <v>85</v>
      </c>
      <c r="J49" s="125" t="s">
        <v>239</v>
      </c>
      <c r="K49" s="116" t="s">
        <v>109</v>
      </c>
      <c r="L49" s="125" t="s">
        <v>240</v>
      </c>
      <c r="M49" s="113" t="s">
        <v>89</v>
      </c>
      <c r="N49" s="128">
        <v>44928</v>
      </c>
      <c r="O49" s="129">
        <v>45289</v>
      </c>
      <c r="P49" s="117" t="s">
        <v>163</v>
      </c>
      <c r="Q49" s="118">
        <v>0.08</v>
      </c>
      <c r="R49" s="118">
        <v>0.16</v>
      </c>
      <c r="S49" s="118">
        <v>0.24</v>
      </c>
      <c r="T49" s="118">
        <v>0.32</v>
      </c>
      <c r="U49" s="118">
        <v>0.4</v>
      </c>
      <c r="V49" s="118">
        <v>0.48</v>
      </c>
      <c r="W49" s="118">
        <v>0.56000000000000005</v>
      </c>
      <c r="X49" s="118">
        <v>0.64</v>
      </c>
      <c r="Y49" s="118">
        <v>0.72</v>
      </c>
      <c r="Z49" s="118">
        <v>0.8</v>
      </c>
      <c r="AA49" s="118">
        <v>0.88</v>
      </c>
      <c r="AB49" s="118">
        <v>1</v>
      </c>
      <c r="AC49" s="119" t="s">
        <v>186</v>
      </c>
      <c r="AD49" s="120" t="s">
        <v>182</v>
      </c>
      <c r="AE49" s="121" t="s">
        <v>183</v>
      </c>
      <c r="AF49" s="51"/>
      <c r="AG49" s="54"/>
      <c r="AH49" s="51"/>
      <c r="AI49" s="122">
        <v>124373871</v>
      </c>
      <c r="AJ49" s="122">
        <v>0</v>
      </c>
    </row>
    <row r="50" spans="1:36" ht="59.25" customHeight="1" x14ac:dyDescent="0.25">
      <c r="A50" s="5"/>
      <c r="B50" s="112" t="s">
        <v>175</v>
      </c>
      <c r="C50" s="113" t="s">
        <v>176</v>
      </c>
      <c r="D50" s="113" t="s">
        <v>177</v>
      </c>
      <c r="E50" s="52">
        <v>44</v>
      </c>
      <c r="F50" s="113" t="s">
        <v>83</v>
      </c>
      <c r="G50" s="124">
        <v>1</v>
      </c>
      <c r="H50" s="125" t="s">
        <v>241</v>
      </c>
      <c r="I50" s="116" t="s">
        <v>85</v>
      </c>
      <c r="J50" s="125" t="s">
        <v>242</v>
      </c>
      <c r="K50" s="116" t="s">
        <v>109</v>
      </c>
      <c r="L50" s="125" t="s">
        <v>235</v>
      </c>
      <c r="M50" s="113" t="s">
        <v>89</v>
      </c>
      <c r="N50" s="128">
        <v>44928</v>
      </c>
      <c r="O50" s="129">
        <v>45289</v>
      </c>
      <c r="P50" s="117" t="s">
        <v>163</v>
      </c>
      <c r="Q50" s="118">
        <v>0.08</v>
      </c>
      <c r="R50" s="118">
        <v>0.16</v>
      </c>
      <c r="S50" s="118">
        <v>0.24</v>
      </c>
      <c r="T50" s="118">
        <v>0.32</v>
      </c>
      <c r="U50" s="118">
        <v>0.4</v>
      </c>
      <c r="V50" s="118">
        <v>0.48</v>
      </c>
      <c r="W50" s="118">
        <v>0.56000000000000005</v>
      </c>
      <c r="X50" s="118">
        <v>0.64</v>
      </c>
      <c r="Y50" s="118">
        <v>0.72</v>
      </c>
      <c r="Z50" s="118">
        <v>0.8</v>
      </c>
      <c r="AA50" s="118">
        <v>0.88</v>
      </c>
      <c r="AB50" s="118">
        <v>1</v>
      </c>
      <c r="AC50" s="119" t="s">
        <v>186</v>
      </c>
      <c r="AD50" s="120" t="s">
        <v>182</v>
      </c>
      <c r="AE50" s="121" t="s">
        <v>183</v>
      </c>
      <c r="AF50" s="51"/>
      <c r="AG50" s="54"/>
      <c r="AH50" s="51"/>
      <c r="AI50" s="122">
        <v>23841754</v>
      </c>
      <c r="AJ50" s="122">
        <v>0</v>
      </c>
    </row>
    <row r="51" spans="1:36" ht="81.75" customHeight="1" x14ac:dyDescent="0.25">
      <c r="A51" s="5"/>
      <c r="B51" s="18" t="s">
        <v>243</v>
      </c>
      <c r="C51" s="22" t="s">
        <v>81</v>
      </c>
      <c r="D51" s="22" t="s">
        <v>136</v>
      </c>
      <c r="E51" s="52">
        <v>45</v>
      </c>
      <c r="F51" s="22" t="s">
        <v>83</v>
      </c>
      <c r="G51" s="42">
        <v>1</v>
      </c>
      <c r="H51" s="19" t="s">
        <v>244</v>
      </c>
      <c r="I51" s="19" t="s">
        <v>85</v>
      </c>
      <c r="J51" s="50" t="s">
        <v>245</v>
      </c>
      <c r="K51" s="19" t="s">
        <v>109</v>
      </c>
      <c r="L51" s="50" t="s">
        <v>246</v>
      </c>
      <c r="M51" s="22" t="s">
        <v>89</v>
      </c>
      <c r="N51" s="20">
        <v>44942</v>
      </c>
      <c r="O51" s="20">
        <v>45289</v>
      </c>
      <c r="P51" s="20" t="s">
        <v>90</v>
      </c>
      <c r="Q51" s="21"/>
      <c r="R51" s="21"/>
      <c r="S51" s="21">
        <v>0.25</v>
      </c>
      <c r="T51" s="21"/>
      <c r="U51" s="21"/>
      <c r="V51" s="21">
        <v>0.5</v>
      </c>
      <c r="W51" s="21"/>
      <c r="X51" s="21"/>
      <c r="Y51" s="21">
        <v>0.75</v>
      </c>
      <c r="Z51" s="21"/>
      <c r="AA51" s="21"/>
      <c r="AB51" s="21">
        <v>1</v>
      </c>
      <c r="AC51" s="24" t="s">
        <v>247</v>
      </c>
      <c r="AD51" s="25" t="s">
        <v>92</v>
      </c>
      <c r="AE51" s="50" t="s">
        <v>248</v>
      </c>
      <c r="AF51" s="51"/>
      <c r="AG51" s="54"/>
      <c r="AH51" s="51"/>
      <c r="AI51" s="49">
        <f>5752548+8985990</f>
        <v>14738538</v>
      </c>
      <c r="AJ51" s="49">
        <v>312570000</v>
      </c>
    </row>
    <row r="52" spans="1:36" ht="47.25" customHeight="1" x14ac:dyDescent="0.25">
      <c r="A52" s="5"/>
      <c r="B52" s="18" t="s">
        <v>243</v>
      </c>
      <c r="C52" s="22" t="s">
        <v>81</v>
      </c>
      <c r="D52" s="22" t="s">
        <v>136</v>
      </c>
      <c r="E52" s="52">
        <v>46</v>
      </c>
      <c r="F52" s="22" t="s">
        <v>83</v>
      </c>
      <c r="G52" s="42">
        <v>1</v>
      </c>
      <c r="H52" s="19" t="s">
        <v>249</v>
      </c>
      <c r="I52" s="19" t="s">
        <v>85</v>
      </c>
      <c r="J52" s="70" t="s">
        <v>250</v>
      </c>
      <c r="K52" s="19" t="s">
        <v>109</v>
      </c>
      <c r="L52" s="70" t="s">
        <v>251</v>
      </c>
      <c r="M52" s="22" t="s">
        <v>89</v>
      </c>
      <c r="N52" s="20">
        <v>44958</v>
      </c>
      <c r="O52" s="20">
        <v>45289</v>
      </c>
      <c r="P52" s="20" t="s">
        <v>209</v>
      </c>
      <c r="Q52" s="21"/>
      <c r="R52" s="21"/>
      <c r="S52" s="21"/>
      <c r="T52" s="21"/>
      <c r="U52" s="21"/>
      <c r="V52" s="21">
        <v>0.5</v>
      </c>
      <c r="W52" s="21"/>
      <c r="X52" s="21"/>
      <c r="Y52" s="21"/>
      <c r="Z52" s="21"/>
      <c r="AA52" s="21"/>
      <c r="AB52" s="21">
        <v>1</v>
      </c>
      <c r="AC52" s="24" t="s">
        <v>247</v>
      </c>
      <c r="AD52" s="25" t="s">
        <v>92</v>
      </c>
      <c r="AE52" s="50" t="s">
        <v>896</v>
      </c>
      <c r="AF52" s="51"/>
      <c r="AG52" s="54"/>
      <c r="AH52" s="51"/>
      <c r="AI52" s="49">
        <f>5752548+8985990+32709492+43474650+43474650+28844028+22501104</f>
        <v>185742462</v>
      </c>
      <c r="AJ52" s="49">
        <v>40250000</v>
      </c>
    </row>
    <row r="53" spans="1:36" ht="45.75" customHeight="1" x14ac:dyDescent="0.25">
      <c r="A53" s="5"/>
      <c r="B53" s="18" t="s">
        <v>243</v>
      </c>
      <c r="C53" s="22" t="s">
        <v>81</v>
      </c>
      <c r="D53" s="22" t="s">
        <v>136</v>
      </c>
      <c r="E53" s="52">
        <v>47</v>
      </c>
      <c r="F53" s="22" t="s">
        <v>83</v>
      </c>
      <c r="G53" s="22">
        <v>1</v>
      </c>
      <c r="H53" s="19" t="s">
        <v>253</v>
      </c>
      <c r="I53" s="19" t="s">
        <v>85</v>
      </c>
      <c r="J53" s="70" t="s">
        <v>254</v>
      </c>
      <c r="K53" s="19" t="s">
        <v>255</v>
      </c>
      <c r="L53" s="70" t="s">
        <v>256</v>
      </c>
      <c r="M53" s="22" t="s">
        <v>89</v>
      </c>
      <c r="N53" s="20">
        <v>44958</v>
      </c>
      <c r="O53" s="20">
        <v>45289</v>
      </c>
      <c r="P53" s="20" t="s">
        <v>181</v>
      </c>
      <c r="Q53" s="21"/>
      <c r="R53" s="21"/>
      <c r="S53" s="21"/>
      <c r="T53" s="21"/>
      <c r="U53" s="21"/>
      <c r="V53" s="21"/>
      <c r="W53" s="21"/>
      <c r="X53" s="21"/>
      <c r="Y53" s="21"/>
      <c r="Z53" s="21"/>
      <c r="AA53" s="21"/>
      <c r="AB53" s="80">
        <v>1</v>
      </c>
      <c r="AC53" s="24" t="s">
        <v>247</v>
      </c>
      <c r="AD53" s="25" t="s">
        <v>92</v>
      </c>
      <c r="AE53" s="50" t="s">
        <v>896</v>
      </c>
      <c r="AF53" s="51"/>
      <c r="AG53" s="54"/>
      <c r="AH53" s="51"/>
      <c r="AI53" s="49">
        <f>5752548+8985990+32709492+43474650+43474650+28844028+22501104</f>
        <v>185742462</v>
      </c>
      <c r="AJ53" s="49">
        <v>40250000</v>
      </c>
    </row>
    <row r="54" spans="1:36" ht="59.25" customHeight="1" x14ac:dyDescent="0.25">
      <c r="A54" s="5"/>
      <c r="B54" s="18" t="s">
        <v>243</v>
      </c>
      <c r="C54" s="22" t="s">
        <v>81</v>
      </c>
      <c r="D54" s="22" t="s">
        <v>136</v>
      </c>
      <c r="E54" s="52">
        <v>48</v>
      </c>
      <c r="F54" s="22" t="s">
        <v>83</v>
      </c>
      <c r="G54" s="22">
        <v>1</v>
      </c>
      <c r="H54" s="19" t="s">
        <v>257</v>
      </c>
      <c r="I54" s="19" t="s">
        <v>85</v>
      </c>
      <c r="J54" s="70" t="s">
        <v>258</v>
      </c>
      <c r="K54" s="19" t="s">
        <v>259</v>
      </c>
      <c r="L54" s="70" t="s">
        <v>260</v>
      </c>
      <c r="M54" s="22" t="s">
        <v>89</v>
      </c>
      <c r="N54" s="20">
        <v>44942</v>
      </c>
      <c r="O54" s="20">
        <v>45138</v>
      </c>
      <c r="P54" s="20" t="s">
        <v>181</v>
      </c>
      <c r="Q54" s="21"/>
      <c r="R54" s="21"/>
      <c r="S54" s="21"/>
      <c r="T54" s="21"/>
      <c r="U54" s="21"/>
      <c r="V54" s="21"/>
      <c r="W54" s="81">
        <v>1</v>
      </c>
      <c r="X54" s="21"/>
      <c r="Y54" s="21"/>
      <c r="Z54" s="21"/>
      <c r="AA54" s="21"/>
      <c r="AB54" s="21"/>
      <c r="AC54" s="24" t="s">
        <v>247</v>
      </c>
      <c r="AD54" s="25" t="s">
        <v>92</v>
      </c>
      <c r="AE54" s="50" t="s">
        <v>261</v>
      </c>
      <c r="AF54" s="51"/>
      <c r="AG54" s="54"/>
      <c r="AH54" s="51"/>
      <c r="AI54" s="49">
        <f>5752548+8985990</f>
        <v>14738538</v>
      </c>
      <c r="AJ54" s="49">
        <v>51750000</v>
      </c>
    </row>
    <row r="55" spans="1:36" ht="59.25" customHeight="1" x14ac:dyDescent="0.25">
      <c r="A55" s="5"/>
      <c r="B55" s="112" t="s">
        <v>827</v>
      </c>
      <c r="C55" s="113" t="s">
        <v>81</v>
      </c>
      <c r="D55" s="113" t="s">
        <v>136</v>
      </c>
      <c r="E55" s="52">
        <v>49</v>
      </c>
      <c r="F55" s="113" t="s">
        <v>83</v>
      </c>
      <c r="G55" s="144">
        <v>1</v>
      </c>
      <c r="H55" s="116" t="s">
        <v>897</v>
      </c>
      <c r="I55" s="116" t="s">
        <v>85</v>
      </c>
      <c r="J55" s="116" t="s">
        <v>852</v>
      </c>
      <c r="K55" s="145" t="s">
        <v>259</v>
      </c>
      <c r="L55" s="116" t="s">
        <v>853</v>
      </c>
      <c r="M55" s="113" t="s">
        <v>89</v>
      </c>
      <c r="N55" s="117">
        <v>44986</v>
      </c>
      <c r="O55" s="117">
        <v>45016</v>
      </c>
      <c r="P55" s="117" t="s">
        <v>163</v>
      </c>
      <c r="Q55" s="118"/>
      <c r="R55" s="118"/>
      <c r="S55" s="118">
        <v>1</v>
      </c>
      <c r="T55" s="118"/>
      <c r="U55" s="118"/>
      <c r="V55" s="118"/>
      <c r="W55" s="118"/>
      <c r="X55" s="118"/>
      <c r="Y55" s="118"/>
      <c r="Z55" s="118"/>
      <c r="AA55" s="118"/>
      <c r="AB55" s="118"/>
      <c r="AC55" s="119" t="s">
        <v>98</v>
      </c>
      <c r="AD55" s="120" t="s">
        <v>92</v>
      </c>
      <c r="AE55" s="121" t="s">
        <v>898</v>
      </c>
      <c r="AF55" s="51"/>
      <c r="AG55" s="54"/>
      <c r="AH55" s="51"/>
      <c r="AI55" s="122">
        <v>0</v>
      </c>
      <c r="AJ55" s="122">
        <v>0</v>
      </c>
    </row>
    <row r="56" spans="1:36" ht="96" customHeight="1" x14ac:dyDescent="0.25">
      <c r="A56" s="5"/>
      <c r="B56" s="112" t="s">
        <v>827</v>
      </c>
      <c r="C56" s="113" t="s">
        <v>81</v>
      </c>
      <c r="D56" s="113" t="s">
        <v>136</v>
      </c>
      <c r="E56" s="52">
        <v>50</v>
      </c>
      <c r="F56" s="113" t="s">
        <v>83</v>
      </c>
      <c r="G56" s="146">
        <v>3</v>
      </c>
      <c r="H56" s="116" t="s">
        <v>845</v>
      </c>
      <c r="I56" s="116" t="s">
        <v>85</v>
      </c>
      <c r="J56" s="116" t="s">
        <v>854</v>
      </c>
      <c r="K56" s="116" t="s">
        <v>255</v>
      </c>
      <c r="L56" s="116" t="s">
        <v>899</v>
      </c>
      <c r="M56" s="113" t="s">
        <v>89</v>
      </c>
      <c r="N56" s="117">
        <v>44928</v>
      </c>
      <c r="O56" s="117">
        <v>45289</v>
      </c>
      <c r="P56" s="117" t="s">
        <v>90</v>
      </c>
      <c r="Q56" s="147"/>
      <c r="R56" s="147"/>
      <c r="S56" s="144">
        <v>0.25</v>
      </c>
      <c r="T56" s="147"/>
      <c r="U56" s="147"/>
      <c r="V56" s="144">
        <v>0.5</v>
      </c>
      <c r="W56" s="147"/>
      <c r="X56" s="147"/>
      <c r="Y56" s="144">
        <v>0.75</v>
      </c>
      <c r="Z56" s="147"/>
      <c r="AA56" s="147"/>
      <c r="AB56" s="144">
        <v>1</v>
      </c>
      <c r="AC56" s="119" t="s">
        <v>98</v>
      </c>
      <c r="AD56" s="120" t="s">
        <v>170</v>
      </c>
      <c r="AE56" s="121" t="s">
        <v>898</v>
      </c>
      <c r="AF56" s="51"/>
      <c r="AG56" s="54"/>
      <c r="AH56" s="51"/>
      <c r="AI56" s="122">
        <v>0</v>
      </c>
      <c r="AJ56" s="122">
        <v>0</v>
      </c>
    </row>
    <row r="57" spans="1:36" ht="59.25" customHeight="1" x14ac:dyDescent="0.25">
      <c r="A57" s="5"/>
      <c r="B57" s="112" t="s">
        <v>827</v>
      </c>
      <c r="C57" s="113" t="s">
        <v>81</v>
      </c>
      <c r="D57" s="113" t="s">
        <v>136</v>
      </c>
      <c r="E57" s="52">
        <v>51</v>
      </c>
      <c r="F57" s="113" t="s">
        <v>83</v>
      </c>
      <c r="G57" s="144">
        <v>0.95</v>
      </c>
      <c r="H57" s="116" t="s">
        <v>846</v>
      </c>
      <c r="I57" s="116" t="s">
        <v>85</v>
      </c>
      <c r="J57" s="116" t="s">
        <v>855</v>
      </c>
      <c r="K57" s="116" t="s">
        <v>109</v>
      </c>
      <c r="L57" s="116" t="s">
        <v>900</v>
      </c>
      <c r="M57" s="113" t="s">
        <v>89</v>
      </c>
      <c r="N57" s="117">
        <v>44927</v>
      </c>
      <c r="O57" s="117">
        <v>45291</v>
      </c>
      <c r="P57" s="117" t="s">
        <v>90</v>
      </c>
      <c r="Q57" s="118"/>
      <c r="R57" s="118"/>
      <c r="S57" s="144">
        <v>0.4</v>
      </c>
      <c r="T57" s="147"/>
      <c r="U57" s="147"/>
      <c r="V57" s="144">
        <v>0.5</v>
      </c>
      <c r="W57" s="147"/>
      <c r="X57" s="147"/>
      <c r="Y57" s="144">
        <v>0.75</v>
      </c>
      <c r="Z57" s="147"/>
      <c r="AA57" s="147"/>
      <c r="AB57" s="118">
        <v>0.95</v>
      </c>
      <c r="AC57" s="119" t="s">
        <v>98</v>
      </c>
      <c r="AD57" s="120" t="s">
        <v>92</v>
      </c>
      <c r="AE57" s="121" t="s">
        <v>901</v>
      </c>
      <c r="AF57" s="51"/>
      <c r="AG57" s="54"/>
      <c r="AH57" s="51"/>
      <c r="AI57" s="122">
        <v>0</v>
      </c>
      <c r="AJ57" s="122">
        <v>0</v>
      </c>
    </row>
    <row r="58" spans="1:36" ht="59.25" customHeight="1" x14ac:dyDescent="0.25">
      <c r="A58" s="5"/>
      <c r="B58" s="112" t="s">
        <v>827</v>
      </c>
      <c r="C58" s="113" t="s">
        <v>81</v>
      </c>
      <c r="D58" s="113" t="s">
        <v>759</v>
      </c>
      <c r="E58" s="52">
        <v>52</v>
      </c>
      <c r="F58" s="113" t="s">
        <v>83</v>
      </c>
      <c r="G58" s="144">
        <v>1</v>
      </c>
      <c r="H58" s="116" t="s">
        <v>847</v>
      </c>
      <c r="I58" s="116" t="s">
        <v>85</v>
      </c>
      <c r="J58" s="116" t="s">
        <v>856</v>
      </c>
      <c r="K58" s="116" t="s">
        <v>109</v>
      </c>
      <c r="L58" s="116" t="s">
        <v>857</v>
      </c>
      <c r="M58" s="113" t="s">
        <v>89</v>
      </c>
      <c r="N58" s="117">
        <v>44936</v>
      </c>
      <c r="O58" s="117">
        <v>45199</v>
      </c>
      <c r="P58" s="117" t="s">
        <v>90</v>
      </c>
      <c r="Q58" s="118"/>
      <c r="R58" s="118"/>
      <c r="S58" s="144">
        <v>0.25</v>
      </c>
      <c r="T58" s="147"/>
      <c r="U58" s="147"/>
      <c r="V58" s="144">
        <v>0.6</v>
      </c>
      <c r="W58" s="147"/>
      <c r="X58" s="147"/>
      <c r="Y58" s="144">
        <v>1</v>
      </c>
      <c r="Z58" s="147"/>
      <c r="AA58" s="147"/>
      <c r="AB58" s="118"/>
      <c r="AC58" s="119" t="s">
        <v>700</v>
      </c>
      <c r="AD58" s="120" t="s">
        <v>92</v>
      </c>
      <c r="AE58" s="121" t="s">
        <v>902</v>
      </c>
      <c r="AF58" s="51"/>
      <c r="AG58" s="54"/>
      <c r="AH58" s="51"/>
      <c r="AI58" s="122">
        <v>0</v>
      </c>
      <c r="AJ58" s="122">
        <v>0</v>
      </c>
    </row>
    <row r="59" spans="1:36" ht="59.25" customHeight="1" x14ac:dyDescent="0.25">
      <c r="A59" s="5"/>
      <c r="B59" s="112" t="s">
        <v>827</v>
      </c>
      <c r="C59" s="113" t="s">
        <v>81</v>
      </c>
      <c r="D59" s="113" t="s">
        <v>759</v>
      </c>
      <c r="E59" s="52">
        <v>53</v>
      </c>
      <c r="F59" s="113" t="s">
        <v>83</v>
      </c>
      <c r="G59" s="144">
        <v>0.8</v>
      </c>
      <c r="H59" s="116" t="s">
        <v>848</v>
      </c>
      <c r="I59" s="116" t="s">
        <v>85</v>
      </c>
      <c r="J59" s="116" t="s">
        <v>858</v>
      </c>
      <c r="K59" s="116" t="s">
        <v>109</v>
      </c>
      <c r="L59" s="116" t="s">
        <v>857</v>
      </c>
      <c r="M59" s="113" t="s">
        <v>89</v>
      </c>
      <c r="N59" s="117">
        <v>44936</v>
      </c>
      <c r="O59" s="117">
        <v>45289</v>
      </c>
      <c r="P59" s="117" t="s">
        <v>90</v>
      </c>
      <c r="Q59" s="118"/>
      <c r="R59" s="118"/>
      <c r="S59" s="118">
        <v>0.25</v>
      </c>
      <c r="T59" s="118"/>
      <c r="U59" s="118"/>
      <c r="V59" s="118">
        <v>0.5</v>
      </c>
      <c r="W59" s="118"/>
      <c r="X59" s="118"/>
      <c r="Y59" s="118">
        <v>0.7</v>
      </c>
      <c r="Z59" s="118"/>
      <c r="AA59" s="118"/>
      <c r="AB59" s="118">
        <v>1</v>
      </c>
      <c r="AC59" s="119" t="s">
        <v>700</v>
      </c>
      <c r="AD59" s="120" t="s">
        <v>92</v>
      </c>
      <c r="AE59" s="121" t="s">
        <v>902</v>
      </c>
      <c r="AF59" s="51"/>
      <c r="AG59" s="54"/>
      <c r="AH59" s="51"/>
      <c r="AI59" s="122">
        <v>0</v>
      </c>
      <c r="AJ59" s="122">
        <v>0</v>
      </c>
    </row>
    <row r="60" spans="1:36" ht="59.25" customHeight="1" x14ac:dyDescent="0.25">
      <c r="A60" s="5"/>
      <c r="B60" s="112" t="s">
        <v>827</v>
      </c>
      <c r="C60" s="113" t="s">
        <v>81</v>
      </c>
      <c r="D60" s="113" t="s">
        <v>759</v>
      </c>
      <c r="E60" s="52">
        <v>54</v>
      </c>
      <c r="F60" s="113" t="s">
        <v>83</v>
      </c>
      <c r="G60" s="144">
        <v>1</v>
      </c>
      <c r="H60" s="116" t="s">
        <v>849</v>
      </c>
      <c r="I60" s="116" t="s">
        <v>85</v>
      </c>
      <c r="J60" s="116" t="s">
        <v>881</v>
      </c>
      <c r="K60" s="116" t="s">
        <v>109</v>
      </c>
      <c r="L60" s="116" t="s">
        <v>859</v>
      </c>
      <c r="M60" s="113" t="s">
        <v>89</v>
      </c>
      <c r="N60" s="117">
        <v>44928</v>
      </c>
      <c r="O60" s="117">
        <v>45289</v>
      </c>
      <c r="P60" s="117" t="s">
        <v>90</v>
      </c>
      <c r="Q60" s="118"/>
      <c r="R60" s="118"/>
      <c r="S60" s="118">
        <v>0.25</v>
      </c>
      <c r="T60" s="118"/>
      <c r="U60" s="118"/>
      <c r="V60" s="118">
        <v>0.5</v>
      </c>
      <c r="W60" s="118"/>
      <c r="X60" s="118"/>
      <c r="Y60" s="118">
        <v>0.7</v>
      </c>
      <c r="Z60" s="118"/>
      <c r="AA60" s="118"/>
      <c r="AB60" s="118">
        <v>1</v>
      </c>
      <c r="AC60" s="119" t="s">
        <v>98</v>
      </c>
      <c r="AD60" s="120" t="s">
        <v>182</v>
      </c>
      <c r="AE60" s="121" t="s">
        <v>902</v>
      </c>
      <c r="AF60" s="51"/>
      <c r="AG60" s="54"/>
      <c r="AH60" s="51"/>
      <c r="AI60" s="122">
        <v>0</v>
      </c>
      <c r="AJ60" s="122">
        <v>0</v>
      </c>
    </row>
    <row r="61" spans="1:36" ht="59.25" customHeight="1" x14ac:dyDescent="0.25">
      <c r="A61" s="5"/>
      <c r="B61" s="112" t="s">
        <v>827</v>
      </c>
      <c r="C61" s="113" t="s">
        <v>81</v>
      </c>
      <c r="D61" s="113" t="s">
        <v>759</v>
      </c>
      <c r="E61" s="52">
        <v>55</v>
      </c>
      <c r="F61" s="113" t="s">
        <v>83</v>
      </c>
      <c r="G61" s="148">
        <v>1</v>
      </c>
      <c r="H61" s="116" t="s">
        <v>850</v>
      </c>
      <c r="I61" s="116" t="s">
        <v>95</v>
      </c>
      <c r="J61" s="116" t="s">
        <v>860</v>
      </c>
      <c r="K61" s="116" t="s">
        <v>259</v>
      </c>
      <c r="L61" s="116" t="s">
        <v>861</v>
      </c>
      <c r="M61" s="113" t="s">
        <v>89</v>
      </c>
      <c r="N61" s="117">
        <v>44928</v>
      </c>
      <c r="O61" s="117">
        <v>45289</v>
      </c>
      <c r="P61" s="117" t="s">
        <v>181</v>
      </c>
      <c r="Q61" s="118"/>
      <c r="R61" s="118"/>
      <c r="S61" s="118"/>
      <c r="T61" s="118"/>
      <c r="U61" s="118"/>
      <c r="V61" s="118"/>
      <c r="W61" s="118"/>
      <c r="X61" s="118"/>
      <c r="Y61" s="118"/>
      <c r="Z61" s="118"/>
      <c r="AA61" s="118">
        <v>1</v>
      </c>
      <c r="AB61" s="118"/>
      <c r="AC61" s="119" t="s">
        <v>700</v>
      </c>
      <c r="AD61" s="120" t="s">
        <v>92</v>
      </c>
      <c r="AE61" s="121" t="s">
        <v>902</v>
      </c>
      <c r="AF61" s="51"/>
      <c r="AG61" s="54"/>
      <c r="AH61" s="51"/>
      <c r="AI61" s="122">
        <v>0</v>
      </c>
      <c r="AJ61" s="122">
        <v>0</v>
      </c>
    </row>
    <row r="62" spans="1:36" ht="59.25" customHeight="1" x14ac:dyDescent="0.25">
      <c r="A62" s="5"/>
      <c r="B62" s="112" t="s">
        <v>827</v>
      </c>
      <c r="C62" s="113" t="s">
        <v>81</v>
      </c>
      <c r="D62" s="113" t="s">
        <v>136</v>
      </c>
      <c r="E62" s="52">
        <v>56</v>
      </c>
      <c r="F62" s="113" t="s">
        <v>83</v>
      </c>
      <c r="G62" s="114">
        <v>0.98</v>
      </c>
      <c r="H62" s="116" t="s">
        <v>851</v>
      </c>
      <c r="I62" s="116" t="s">
        <v>95</v>
      </c>
      <c r="J62" s="116" t="s">
        <v>862</v>
      </c>
      <c r="K62" s="116" t="s">
        <v>109</v>
      </c>
      <c r="L62" s="116" t="s">
        <v>863</v>
      </c>
      <c r="M62" s="113" t="s">
        <v>89</v>
      </c>
      <c r="N62" s="117">
        <v>44986</v>
      </c>
      <c r="O62" s="117">
        <v>45289</v>
      </c>
      <c r="P62" s="117" t="s">
        <v>181</v>
      </c>
      <c r="Q62" s="118"/>
      <c r="R62" s="118"/>
      <c r="S62" s="118"/>
      <c r="T62" s="118"/>
      <c r="U62" s="118"/>
      <c r="V62" s="118"/>
      <c r="W62" s="118"/>
      <c r="X62" s="118"/>
      <c r="Y62" s="118"/>
      <c r="Z62" s="118"/>
      <c r="AA62" s="118"/>
      <c r="AB62" s="118">
        <v>0.98</v>
      </c>
      <c r="AC62" s="119" t="s">
        <v>299</v>
      </c>
      <c r="AD62" s="120" t="s">
        <v>92</v>
      </c>
      <c r="AE62" s="121" t="s">
        <v>901</v>
      </c>
      <c r="AF62" s="51"/>
      <c r="AG62" s="54"/>
      <c r="AH62" s="51"/>
      <c r="AI62" s="122">
        <v>0</v>
      </c>
      <c r="AJ62" s="122">
        <v>0</v>
      </c>
    </row>
    <row r="63" spans="1:36" ht="59.25" customHeight="1" x14ac:dyDescent="0.25">
      <c r="A63" s="5"/>
      <c r="B63" s="18" t="s">
        <v>262</v>
      </c>
      <c r="C63" s="22" t="s">
        <v>81</v>
      </c>
      <c r="D63" s="22" t="s">
        <v>136</v>
      </c>
      <c r="E63" s="52">
        <v>57</v>
      </c>
      <c r="F63" s="22" t="s">
        <v>83</v>
      </c>
      <c r="G63" s="42">
        <v>1</v>
      </c>
      <c r="H63" s="19" t="s">
        <v>263</v>
      </c>
      <c r="I63" s="19" t="s">
        <v>85</v>
      </c>
      <c r="J63" s="19" t="s">
        <v>264</v>
      </c>
      <c r="K63" s="19" t="s">
        <v>109</v>
      </c>
      <c r="L63" s="19" t="s">
        <v>265</v>
      </c>
      <c r="M63" s="22" t="s">
        <v>89</v>
      </c>
      <c r="N63" s="20">
        <v>44958</v>
      </c>
      <c r="O63" s="20">
        <v>45275</v>
      </c>
      <c r="P63" s="20" t="s">
        <v>90</v>
      </c>
      <c r="Q63" s="21"/>
      <c r="R63" s="21"/>
      <c r="S63" s="21">
        <v>0.19</v>
      </c>
      <c r="T63" s="21"/>
      <c r="U63" s="21"/>
      <c r="V63" s="21">
        <v>0.47</v>
      </c>
      <c r="W63" s="21"/>
      <c r="X63" s="21"/>
      <c r="Y63" s="21">
        <v>0.76</v>
      </c>
      <c r="Z63" s="21"/>
      <c r="AA63" s="21"/>
      <c r="AB63" s="21">
        <v>1</v>
      </c>
      <c r="AC63" s="24" t="s">
        <v>266</v>
      </c>
      <c r="AD63" s="25" t="s">
        <v>92</v>
      </c>
      <c r="AE63" s="50" t="s">
        <v>902</v>
      </c>
      <c r="AF63" s="51"/>
      <c r="AG63" s="54"/>
      <c r="AH63" s="51"/>
      <c r="AI63" s="49">
        <v>0</v>
      </c>
      <c r="AJ63" s="49">
        <v>0</v>
      </c>
    </row>
    <row r="64" spans="1:36" ht="59.25" customHeight="1" x14ac:dyDescent="0.25">
      <c r="A64" s="5"/>
      <c r="B64" s="18" t="s">
        <v>262</v>
      </c>
      <c r="C64" s="22" t="s">
        <v>270</v>
      </c>
      <c r="D64" s="22" t="s">
        <v>271</v>
      </c>
      <c r="E64" s="52">
        <v>58</v>
      </c>
      <c r="F64" s="22" t="s">
        <v>83</v>
      </c>
      <c r="G64" s="42">
        <v>1</v>
      </c>
      <c r="H64" s="19" t="s">
        <v>272</v>
      </c>
      <c r="I64" s="19" t="s">
        <v>85</v>
      </c>
      <c r="J64" s="19" t="s">
        <v>273</v>
      </c>
      <c r="K64" s="19" t="s">
        <v>259</v>
      </c>
      <c r="L64" s="19" t="s">
        <v>92</v>
      </c>
      <c r="M64" s="22" t="s">
        <v>89</v>
      </c>
      <c r="N64" s="20">
        <v>44949</v>
      </c>
      <c r="O64" s="20">
        <v>45275</v>
      </c>
      <c r="P64" s="20" t="s">
        <v>181</v>
      </c>
      <c r="Q64" s="21"/>
      <c r="R64" s="21"/>
      <c r="S64" s="21"/>
      <c r="T64" s="21"/>
      <c r="U64" s="21"/>
      <c r="V64" s="21"/>
      <c r="W64" s="21"/>
      <c r="X64" s="21"/>
      <c r="Y64" s="21"/>
      <c r="Z64" s="21"/>
      <c r="AA64" s="21"/>
      <c r="AB64" s="21">
        <v>1</v>
      </c>
      <c r="AC64" s="24" t="s">
        <v>213</v>
      </c>
      <c r="AD64" s="25" t="s">
        <v>268</v>
      </c>
      <c r="AE64" s="50" t="s">
        <v>903</v>
      </c>
      <c r="AF64" s="51"/>
      <c r="AG64" s="54"/>
      <c r="AH64" s="51"/>
      <c r="AI64" s="49">
        <v>0</v>
      </c>
      <c r="AJ64" s="49">
        <v>0</v>
      </c>
    </row>
    <row r="65" spans="1:36" ht="59.25" customHeight="1" x14ac:dyDescent="0.25">
      <c r="A65" s="5"/>
      <c r="B65" s="18" t="s">
        <v>262</v>
      </c>
      <c r="C65" s="22" t="s">
        <v>274</v>
      </c>
      <c r="D65" s="22" t="s">
        <v>275</v>
      </c>
      <c r="E65" s="52">
        <v>59</v>
      </c>
      <c r="F65" s="22" t="s">
        <v>83</v>
      </c>
      <c r="G65" s="42">
        <v>1</v>
      </c>
      <c r="H65" s="19" t="s">
        <v>276</v>
      </c>
      <c r="I65" s="19" t="s">
        <v>85</v>
      </c>
      <c r="J65" s="19" t="s">
        <v>277</v>
      </c>
      <c r="K65" s="19" t="s">
        <v>109</v>
      </c>
      <c r="L65" s="19" t="s">
        <v>92</v>
      </c>
      <c r="M65" s="22" t="s">
        <v>89</v>
      </c>
      <c r="N65" s="20">
        <v>45000</v>
      </c>
      <c r="O65" s="20">
        <v>45275</v>
      </c>
      <c r="P65" s="20" t="s">
        <v>90</v>
      </c>
      <c r="Q65" s="21"/>
      <c r="R65" s="21"/>
      <c r="S65" s="21">
        <v>7.0000000000000007E-2</v>
      </c>
      <c r="T65" s="21"/>
      <c r="U65" s="21"/>
      <c r="V65" s="21">
        <v>0.39</v>
      </c>
      <c r="W65" s="21"/>
      <c r="X65" s="21"/>
      <c r="Y65" s="21">
        <v>0.72</v>
      </c>
      <c r="Z65" s="21"/>
      <c r="AA65" s="21"/>
      <c r="AB65" s="21">
        <v>1</v>
      </c>
      <c r="AC65" s="24" t="s">
        <v>266</v>
      </c>
      <c r="AD65" s="25" t="s">
        <v>92</v>
      </c>
      <c r="AE65" s="50" t="s">
        <v>902</v>
      </c>
      <c r="AF65" s="51"/>
      <c r="AG65" s="54"/>
      <c r="AH65" s="51"/>
      <c r="AI65" s="49">
        <v>0</v>
      </c>
      <c r="AJ65" s="49">
        <v>0</v>
      </c>
    </row>
    <row r="66" spans="1:36" ht="59.25" customHeight="1" x14ac:dyDescent="0.25">
      <c r="A66" s="5"/>
      <c r="B66" s="112" t="s">
        <v>278</v>
      </c>
      <c r="C66" s="113" t="s">
        <v>81</v>
      </c>
      <c r="D66" s="113" t="s">
        <v>136</v>
      </c>
      <c r="E66" s="52">
        <v>60</v>
      </c>
      <c r="F66" s="113" t="s">
        <v>83</v>
      </c>
      <c r="G66" s="114">
        <v>1</v>
      </c>
      <c r="H66" s="116" t="s">
        <v>279</v>
      </c>
      <c r="I66" s="116" t="s">
        <v>85</v>
      </c>
      <c r="J66" s="116" t="s">
        <v>280</v>
      </c>
      <c r="K66" s="116" t="s">
        <v>109</v>
      </c>
      <c r="L66" s="116" t="s">
        <v>92</v>
      </c>
      <c r="M66" s="113" t="s">
        <v>89</v>
      </c>
      <c r="N66" s="117">
        <v>44958</v>
      </c>
      <c r="O66" s="117">
        <v>45260</v>
      </c>
      <c r="P66" s="117" t="s">
        <v>90</v>
      </c>
      <c r="Q66" s="118"/>
      <c r="R66" s="118"/>
      <c r="S66" s="118">
        <v>0.2</v>
      </c>
      <c r="T66" s="118"/>
      <c r="U66" s="118"/>
      <c r="V66" s="118">
        <v>0.5</v>
      </c>
      <c r="W66" s="118"/>
      <c r="X66" s="118"/>
      <c r="Y66" s="118">
        <v>0.8</v>
      </c>
      <c r="Z66" s="118"/>
      <c r="AA66" s="118"/>
      <c r="AB66" s="118">
        <v>1</v>
      </c>
      <c r="AC66" s="119" t="s">
        <v>169</v>
      </c>
      <c r="AD66" s="120" t="s">
        <v>281</v>
      </c>
      <c r="AE66" s="121" t="s">
        <v>282</v>
      </c>
      <c r="AF66" s="51"/>
      <c r="AG66" s="54"/>
      <c r="AH66" s="51"/>
      <c r="AI66" s="122">
        <v>179289446</v>
      </c>
      <c r="AJ66" s="122">
        <v>0</v>
      </c>
    </row>
    <row r="67" spans="1:36" ht="59.25" customHeight="1" x14ac:dyDescent="0.25">
      <c r="A67" s="5"/>
      <c r="B67" s="112" t="s">
        <v>278</v>
      </c>
      <c r="C67" s="113" t="s">
        <v>81</v>
      </c>
      <c r="D67" s="113" t="s">
        <v>136</v>
      </c>
      <c r="E67" s="52">
        <v>61</v>
      </c>
      <c r="F67" s="113" t="s">
        <v>83</v>
      </c>
      <c r="G67" s="114">
        <v>1</v>
      </c>
      <c r="H67" s="149" t="s">
        <v>283</v>
      </c>
      <c r="I67" s="116" t="s">
        <v>85</v>
      </c>
      <c r="J67" s="116" t="s">
        <v>284</v>
      </c>
      <c r="K67" s="116" t="s">
        <v>109</v>
      </c>
      <c r="L67" s="116" t="s">
        <v>92</v>
      </c>
      <c r="M67" s="113" t="s">
        <v>89</v>
      </c>
      <c r="N67" s="117">
        <v>44942</v>
      </c>
      <c r="O67" s="117">
        <v>45290</v>
      </c>
      <c r="P67" s="117" t="s">
        <v>90</v>
      </c>
      <c r="Q67" s="118"/>
      <c r="R67" s="118"/>
      <c r="S67" s="118">
        <v>0.21</v>
      </c>
      <c r="T67" s="118"/>
      <c r="U67" s="118"/>
      <c r="V67" s="118">
        <v>0.48</v>
      </c>
      <c r="W67" s="118"/>
      <c r="X67" s="118"/>
      <c r="Y67" s="118">
        <v>0.75</v>
      </c>
      <c r="Z67" s="118"/>
      <c r="AA67" s="118"/>
      <c r="AB67" s="118">
        <v>1</v>
      </c>
      <c r="AC67" s="119" t="s">
        <v>169</v>
      </c>
      <c r="AD67" s="120" t="s">
        <v>285</v>
      </c>
      <c r="AE67" s="121" t="s">
        <v>282</v>
      </c>
      <c r="AF67" s="51"/>
      <c r="AG67" s="54"/>
      <c r="AH67" s="51"/>
      <c r="AI67" s="122">
        <v>52770333</v>
      </c>
      <c r="AJ67" s="122">
        <v>0</v>
      </c>
    </row>
    <row r="68" spans="1:36" ht="59.25" customHeight="1" x14ac:dyDescent="0.25">
      <c r="A68" s="5"/>
      <c r="B68" s="112" t="s">
        <v>278</v>
      </c>
      <c r="C68" s="113" t="s">
        <v>81</v>
      </c>
      <c r="D68" s="113" t="s">
        <v>136</v>
      </c>
      <c r="E68" s="52">
        <v>62</v>
      </c>
      <c r="F68" s="113" t="s">
        <v>83</v>
      </c>
      <c r="G68" s="114">
        <v>1</v>
      </c>
      <c r="H68" s="116" t="s">
        <v>286</v>
      </c>
      <c r="I68" s="116" t="s">
        <v>85</v>
      </c>
      <c r="J68" s="116" t="s">
        <v>287</v>
      </c>
      <c r="K68" s="116" t="s">
        <v>109</v>
      </c>
      <c r="L68" s="116" t="s">
        <v>92</v>
      </c>
      <c r="M68" s="113" t="s">
        <v>89</v>
      </c>
      <c r="N68" s="117">
        <v>44942</v>
      </c>
      <c r="O68" s="117">
        <v>45275</v>
      </c>
      <c r="P68" s="117" t="s">
        <v>90</v>
      </c>
      <c r="Q68" s="118"/>
      <c r="R68" s="118"/>
      <c r="S68" s="118">
        <v>0.22</v>
      </c>
      <c r="T68" s="118"/>
      <c r="U68" s="118"/>
      <c r="V68" s="118">
        <v>0.49</v>
      </c>
      <c r="W68" s="118"/>
      <c r="X68" s="118"/>
      <c r="Y68" s="118">
        <v>0.76</v>
      </c>
      <c r="Z68" s="118"/>
      <c r="AA68" s="118"/>
      <c r="AB68" s="118">
        <v>1</v>
      </c>
      <c r="AC68" s="119" t="s">
        <v>169</v>
      </c>
      <c r="AD68" s="120" t="s">
        <v>288</v>
      </c>
      <c r="AE68" s="121" t="s">
        <v>282</v>
      </c>
      <c r="AF68" s="51"/>
      <c r="AG68" s="54"/>
      <c r="AH68" s="51"/>
      <c r="AI68" s="122">
        <v>87915362</v>
      </c>
      <c r="AJ68" s="122">
        <v>0</v>
      </c>
    </row>
    <row r="69" spans="1:36" ht="59.25" customHeight="1" x14ac:dyDescent="0.25">
      <c r="A69" s="5"/>
      <c r="B69" s="18" t="s">
        <v>289</v>
      </c>
      <c r="C69" s="22" t="s">
        <v>81</v>
      </c>
      <c r="D69" s="22" t="s">
        <v>136</v>
      </c>
      <c r="E69" s="52">
        <v>63</v>
      </c>
      <c r="F69" s="22" t="s">
        <v>83</v>
      </c>
      <c r="G69" s="42">
        <v>1</v>
      </c>
      <c r="H69" s="19" t="s">
        <v>290</v>
      </c>
      <c r="I69" s="19" t="s">
        <v>95</v>
      </c>
      <c r="J69" s="19" t="s">
        <v>291</v>
      </c>
      <c r="K69" s="19" t="s">
        <v>109</v>
      </c>
      <c r="L69" s="19" t="s">
        <v>92</v>
      </c>
      <c r="M69" s="22" t="s">
        <v>89</v>
      </c>
      <c r="N69" s="20">
        <v>44593</v>
      </c>
      <c r="O69" s="20">
        <v>44926</v>
      </c>
      <c r="P69" s="20" t="s">
        <v>163</v>
      </c>
      <c r="Q69" s="21">
        <v>0.05</v>
      </c>
      <c r="R69" s="21">
        <v>0.1</v>
      </c>
      <c r="S69" s="21">
        <v>0.2</v>
      </c>
      <c r="T69" s="21">
        <v>0.3</v>
      </c>
      <c r="U69" s="21">
        <v>0.4</v>
      </c>
      <c r="V69" s="21">
        <v>0.5</v>
      </c>
      <c r="W69" s="21">
        <v>0.6</v>
      </c>
      <c r="X69" s="21">
        <v>0.7</v>
      </c>
      <c r="Y69" s="21">
        <v>0.8</v>
      </c>
      <c r="Z69" s="21">
        <v>0.9</v>
      </c>
      <c r="AA69" s="21">
        <v>0.95</v>
      </c>
      <c r="AB69" s="21">
        <v>1</v>
      </c>
      <c r="AC69" s="24" t="s">
        <v>292</v>
      </c>
      <c r="AD69" s="25" t="s">
        <v>92</v>
      </c>
      <c r="AE69" s="50" t="s">
        <v>901</v>
      </c>
      <c r="AF69" s="51"/>
      <c r="AG69" s="54"/>
      <c r="AH69" s="51"/>
      <c r="AI69" s="49">
        <v>631810000</v>
      </c>
      <c r="AJ69" s="49">
        <v>0</v>
      </c>
    </row>
    <row r="70" spans="1:36" ht="59.25" customHeight="1" x14ac:dyDescent="0.25">
      <c r="A70" s="5"/>
      <c r="B70" s="18" t="s">
        <v>289</v>
      </c>
      <c r="C70" s="22" t="s">
        <v>81</v>
      </c>
      <c r="D70" s="22" t="s">
        <v>136</v>
      </c>
      <c r="E70" s="52">
        <v>64</v>
      </c>
      <c r="F70" s="22" t="s">
        <v>83</v>
      </c>
      <c r="G70" s="42">
        <v>1</v>
      </c>
      <c r="H70" s="19" t="s">
        <v>904</v>
      </c>
      <c r="I70" s="19" t="s">
        <v>120</v>
      </c>
      <c r="J70" s="19" t="s">
        <v>291</v>
      </c>
      <c r="K70" s="19" t="s">
        <v>109</v>
      </c>
      <c r="L70" s="19" t="s">
        <v>92</v>
      </c>
      <c r="M70" s="22" t="s">
        <v>89</v>
      </c>
      <c r="N70" s="20">
        <v>44576</v>
      </c>
      <c r="O70" s="20">
        <v>44651</v>
      </c>
      <c r="P70" s="20" t="s">
        <v>163</v>
      </c>
      <c r="Q70" s="21">
        <v>0.5</v>
      </c>
      <c r="R70" s="21">
        <v>0.5</v>
      </c>
      <c r="S70" s="21"/>
      <c r="T70" s="21"/>
      <c r="U70" s="21"/>
      <c r="V70" s="21"/>
      <c r="W70" s="21"/>
      <c r="X70" s="21"/>
      <c r="Y70" s="21"/>
      <c r="Z70" s="21"/>
      <c r="AA70" s="21"/>
      <c r="AB70" s="21"/>
      <c r="AC70" s="24" t="s">
        <v>292</v>
      </c>
      <c r="AD70" s="25" t="s">
        <v>92</v>
      </c>
      <c r="AE70" s="50" t="s">
        <v>901</v>
      </c>
      <c r="AF70" s="51"/>
      <c r="AG70" s="54"/>
      <c r="AH70" s="51"/>
      <c r="AI70" s="49">
        <v>118190000</v>
      </c>
      <c r="AJ70" s="49">
        <v>0</v>
      </c>
    </row>
    <row r="71" spans="1:36" ht="67.5" customHeight="1" x14ac:dyDescent="0.25">
      <c r="A71" s="5"/>
      <c r="B71" s="18" t="s">
        <v>289</v>
      </c>
      <c r="C71" s="22" t="s">
        <v>81</v>
      </c>
      <c r="D71" s="22" t="s">
        <v>136</v>
      </c>
      <c r="E71" s="52">
        <v>65</v>
      </c>
      <c r="F71" s="22" t="s">
        <v>83</v>
      </c>
      <c r="G71" s="42">
        <v>1</v>
      </c>
      <c r="H71" s="19" t="s">
        <v>294</v>
      </c>
      <c r="I71" s="19" t="s">
        <v>85</v>
      </c>
      <c r="J71" s="19" t="s">
        <v>295</v>
      </c>
      <c r="K71" s="19" t="s">
        <v>109</v>
      </c>
      <c r="L71" s="19" t="s">
        <v>92</v>
      </c>
      <c r="M71" s="22" t="s">
        <v>174</v>
      </c>
      <c r="N71" s="20">
        <v>44942</v>
      </c>
      <c r="O71" s="20">
        <v>44925</v>
      </c>
      <c r="P71" s="20" t="s">
        <v>133</v>
      </c>
      <c r="Q71" s="21"/>
      <c r="R71" s="21"/>
      <c r="S71" s="21"/>
      <c r="T71" s="21">
        <v>0.33</v>
      </c>
      <c r="U71" s="21"/>
      <c r="V71" s="21"/>
      <c r="W71" s="21"/>
      <c r="X71" s="21">
        <v>0.66</v>
      </c>
      <c r="Y71" s="21"/>
      <c r="Z71" s="21"/>
      <c r="AA71" s="21"/>
      <c r="AB71" s="21">
        <v>1</v>
      </c>
      <c r="AC71" s="24" t="s">
        <v>292</v>
      </c>
      <c r="AD71" s="25" t="s">
        <v>170</v>
      </c>
      <c r="AE71" s="50" t="s">
        <v>879</v>
      </c>
      <c r="AF71" s="51"/>
      <c r="AG71" s="54"/>
      <c r="AH71" s="51"/>
      <c r="AI71" s="49">
        <v>0</v>
      </c>
      <c r="AJ71" s="49">
        <v>0</v>
      </c>
    </row>
    <row r="72" spans="1:36" ht="59.25" customHeight="1" x14ac:dyDescent="0.25">
      <c r="A72" s="5"/>
      <c r="B72" s="112" t="s">
        <v>296</v>
      </c>
      <c r="C72" s="113" t="s">
        <v>81</v>
      </c>
      <c r="D72" s="113" t="s">
        <v>136</v>
      </c>
      <c r="E72" s="52">
        <v>66</v>
      </c>
      <c r="F72" s="113" t="s">
        <v>83</v>
      </c>
      <c r="G72" s="114">
        <v>1</v>
      </c>
      <c r="H72" s="116" t="s">
        <v>297</v>
      </c>
      <c r="I72" s="116" t="s">
        <v>85</v>
      </c>
      <c r="J72" s="116" t="s">
        <v>298</v>
      </c>
      <c r="K72" s="116" t="s">
        <v>109</v>
      </c>
      <c r="L72" s="116" t="s">
        <v>92</v>
      </c>
      <c r="M72" s="113" t="s">
        <v>89</v>
      </c>
      <c r="N72" s="117">
        <v>44576</v>
      </c>
      <c r="O72" s="117">
        <v>45290</v>
      </c>
      <c r="P72" s="117" t="s">
        <v>90</v>
      </c>
      <c r="Q72" s="118"/>
      <c r="R72" s="118"/>
      <c r="S72" s="118">
        <v>0.22</v>
      </c>
      <c r="T72" s="118"/>
      <c r="U72" s="118"/>
      <c r="V72" s="118">
        <v>0.48</v>
      </c>
      <c r="W72" s="118"/>
      <c r="X72" s="118"/>
      <c r="Y72" s="118">
        <v>0.74</v>
      </c>
      <c r="Z72" s="118"/>
      <c r="AA72" s="118"/>
      <c r="AB72" s="118">
        <v>1</v>
      </c>
      <c r="AC72" s="119" t="s">
        <v>299</v>
      </c>
      <c r="AD72" s="120" t="s">
        <v>92</v>
      </c>
      <c r="AE72" s="121" t="s">
        <v>902</v>
      </c>
      <c r="AF72" s="51"/>
      <c r="AG72" s="54"/>
      <c r="AH72" s="51"/>
      <c r="AI72" s="122">
        <v>4922663</v>
      </c>
      <c r="AJ72" s="122">
        <v>28750000</v>
      </c>
    </row>
    <row r="73" spans="1:36" ht="75" customHeight="1" x14ac:dyDescent="0.25">
      <c r="A73" s="5"/>
      <c r="B73" s="112" t="s">
        <v>296</v>
      </c>
      <c r="C73" s="113" t="s">
        <v>81</v>
      </c>
      <c r="D73" s="113" t="s">
        <v>136</v>
      </c>
      <c r="E73" s="52">
        <v>67</v>
      </c>
      <c r="F73" s="113" t="s">
        <v>83</v>
      </c>
      <c r="G73" s="114">
        <v>1</v>
      </c>
      <c r="H73" s="150" t="s">
        <v>300</v>
      </c>
      <c r="I73" s="116" t="s">
        <v>95</v>
      </c>
      <c r="J73" s="116" t="s">
        <v>301</v>
      </c>
      <c r="K73" s="116" t="s">
        <v>109</v>
      </c>
      <c r="L73" s="116" t="s">
        <v>92</v>
      </c>
      <c r="M73" s="113" t="s">
        <v>89</v>
      </c>
      <c r="N73" s="117">
        <v>44576</v>
      </c>
      <c r="O73" s="117">
        <v>45290</v>
      </c>
      <c r="P73" s="117" t="s">
        <v>90</v>
      </c>
      <c r="Q73" s="118"/>
      <c r="R73" s="118"/>
      <c r="S73" s="118">
        <v>0.22</v>
      </c>
      <c r="T73" s="118"/>
      <c r="U73" s="118"/>
      <c r="V73" s="118">
        <v>0.48</v>
      </c>
      <c r="W73" s="118"/>
      <c r="X73" s="118"/>
      <c r="Y73" s="118">
        <v>0.74</v>
      </c>
      <c r="Z73" s="118"/>
      <c r="AA73" s="118"/>
      <c r="AB73" s="118">
        <v>1</v>
      </c>
      <c r="AC73" s="119" t="s">
        <v>299</v>
      </c>
      <c r="AD73" s="120" t="s">
        <v>92</v>
      </c>
      <c r="AE73" s="121" t="s">
        <v>902</v>
      </c>
      <c r="AF73" s="51"/>
      <c r="AG73" s="54"/>
      <c r="AH73" s="51"/>
      <c r="AI73" s="122">
        <v>1489672</v>
      </c>
      <c r="AJ73" s="122">
        <v>28750000</v>
      </c>
    </row>
    <row r="74" spans="1:36" ht="59.25" customHeight="1" x14ac:dyDescent="0.25">
      <c r="A74" s="5"/>
      <c r="B74" s="112" t="s">
        <v>296</v>
      </c>
      <c r="C74" s="113" t="s">
        <v>81</v>
      </c>
      <c r="D74" s="113" t="s">
        <v>136</v>
      </c>
      <c r="E74" s="52">
        <v>68</v>
      </c>
      <c r="F74" s="113" t="s">
        <v>83</v>
      </c>
      <c r="G74" s="114">
        <v>1</v>
      </c>
      <c r="H74" s="116" t="s">
        <v>302</v>
      </c>
      <c r="I74" s="116" t="s">
        <v>95</v>
      </c>
      <c r="J74" s="116" t="s">
        <v>303</v>
      </c>
      <c r="K74" s="116" t="s">
        <v>109</v>
      </c>
      <c r="L74" s="116" t="s">
        <v>92</v>
      </c>
      <c r="M74" s="113" t="s">
        <v>89</v>
      </c>
      <c r="N74" s="117">
        <v>44576</v>
      </c>
      <c r="O74" s="117">
        <v>45290</v>
      </c>
      <c r="P74" s="117" t="s">
        <v>90</v>
      </c>
      <c r="Q74" s="118"/>
      <c r="R74" s="118"/>
      <c r="S74" s="118">
        <v>0.22</v>
      </c>
      <c r="T74" s="118"/>
      <c r="U74" s="118"/>
      <c r="V74" s="118">
        <v>0.48</v>
      </c>
      <c r="W74" s="118"/>
      <c r="X74" s="118"/>
      <c r="Y74" s="118">
        <v>0.74</v>
      </c>
      <c r="Z74" s="118"/>
      <c r="AA74" s="118"/>
      <c r="AB74" s="118">
        <v>1</v>
      </c>
      <c r="AC74" s="119" t="s">
        <v>299</v>
      </c>
      <c r="AD74" s="120" t="s">
        <v>92</v>
      </c>
      <c r="AE74" s="121" t="s">
        <v>901</v>
      </c>
      <c r="AF74" s="51"/>
      <c r="AG74" s="54"/>
      <c r="AH74" s="51"/>
      <c r="AI74" s="122">
        <v>2738228</v>
      </c>
      <c r="AJ74" s="122">
        <v>11500000</v>
      </c>
    </row>
    <row r="75" spans="1:36" ht="74.25" customHeight="1" x14ac:dyDescent="0.25">
      <c r="A75" s="5"/>
      <c r="B75" s="112" t="s">
        <v>296</v>
      </c>
      <c r="C75" s="113" t="s">
        <v>81</v>
      </c>
      <c r="D75" s="113" t="s">
        <v>136</v>
      </c>
      <c r="E75" s="52">
        <v>69</v>
      </c>
      <c r="F75" s="113" t="s">
        <v>83</v>
      </c>
      <c r="G75" s="114">
        <v>1</v>
      </c>
      <c r="H75" s="116" t="s">
        <v>864</v>
      </c>
      <c r="I75" s="116" t="s">
        <v>95</v>
      </c>
      <c r="J75" s="116" t="s">
        <v>304</v>
      </c>
      <c r="K75" s="116" t="s">
        <v>109</v>
      </c>
      <c r="L75" s="116" t="s">
        <v>92</v>
      </c>
      <c r="M75" s="113" t="s">
        <v>89</v>
      </c>
      <c r="N75" s="117">
        <v>44576</v>
      </c>
      <c r="O75" s="117">
        <v>45290</v>
      </c>
      <c r="P75" s="117" t="s">
        <v>90</v>
      </c>
      <c r="Q75" s="118"/>
      <c r="R75" s="118"/>
      <c r="S75" s="118">
        <v>0.22</v>
      </c>
      <c r="T75" s="118"/>
      <c r="U75" s="118"/>
      <c r="V75" s="118">
        <v>0.48</v>
      </c>
      <c r="W75" s="118"/>
      <c r="X75" s="118"/>
      <c r="Y75" s="118">
        <v>0.74</v>
      </c>
      <c r="Z75" s="118"/>
      <c r="AA75" s="118"/>
      <c r="AB75" s="118">
        <v>1</v>
      </c>
      <c r="AC75" s="119" t="s">
        <v>299</v>
      </c>
      <c r="AD75" s="120" t="s">
        <v>92</v>
      </c>
      <c r="AE75" s="121" t="s">
        <v>902</v>
      </c>
      <c r="AF75" s="51"/>
      <c r="AG75" s="54"/>
      <c r="AH75" s="51"/>
      <c r="AI75" s="122">
        <v>1781890</v>
      </c>
      <c r="AJ75" s="122">
        <v>57500000</v>
      </c>
    </row>
    <row r="76" spans="1:36" ht="59.25" customHeight="1" x14ac:dyDescent="0.25">
      <c r="A76" s="5"/>
      <c r="B76" s="112" t="s">
        <v>296</v>
      </c>
      <c r="C76" s="113" t="s">
        <v>81</v>
      </c>
      <c r="D76" s="113" t="s">
        <v>136</v>
      </c>
      <c r="E76" s="52">
        <v>70</v>
      </c>
      <c r="F76" s="113" t="s">
        <v>83</v>
      </c>
      <c r="G76" s="114">
        <v>1</v>
      </c>
      <c r="H76" s="116" t="s">
        <v>305</v>
      </c>
      <c r="I76" s="116" t="s">
        <v>85</v>
      </c>
      <c r="J76" s="116" t="s">
        <v>306</v>
      </c>
      <c r="K76" s="116" t="s">
        <v>109</v>
      </c>
      <c r="L76" s="116" t="s">
        <v>92</v>
      </c>
      <c r="M76" s="113" t="s">
        <v>89</v>
      </c>
      <c r="N76" s="117">
        <v>44576</v>
      </c>
      <c r="O76" s="117">
        <v>45290</v>
      </c>
      <c r="P76" s="117" t="s">
        <v>90</v>
      </c>
      <c r="Q76" s="118"/>
      <c r="R76" s="118"/>
      <c r="S76" s="118">
        <v>0.22</v>
      </c>
      <c r="T76" s="118"/>
      <c r="U76" s="118"/>
      <c r="V76" s="118">
        <v>0.48</v>
      </c>
      <c r="W76" s="118"/>
      <c r="X76" s="118"/>
      <c r="Y76" s="118">
        <v>0.74</v>
      </c>
      <c r="Z76" s="118"/>
      <c r="AA76" s="118"/>
      <c r="AB76" s="118">
        <v>1</v>
      </c>
      <c r="AC76" s="119" t="s">
        <v>299</v>
      </c>
      <c r="AD76" s="120" t="s">
        <v>92</v>
      </c>
      <c r="AE76" s="121" t="s">
        <v>902</v>
      </c>
      <c r="AF76" s="51"/>
      <c r="AG76" s="54"/>
      <c r="AH76" s="51"/>
      <c r="AI76" s="122">
        <v>4922663</v>
      </c>
      <c r="AJ76" s="122">
        <v>120625000</v>
      </c>
    </row>
    <row r="77" spans="1:36" ht="59.25" customHeight="1" x14ac:dyDescent="0.25">
      <c r="A77" s="5"/>
      <c r="B77" s="18" t="s">
        <v>307</v>
      </c>
      <c r="C77" s="22" t="s">
        <v>81</v>
      </c>
      <c r="D77" s="22" t="s">
        <v>136</v>
      </c>
      <c r="E77" s="52">
        <v>71</v>
      </c>
      <c r="F77" s="22" t="s">
        <v>83</v>
      </c>
      <c r="G77" s="42">
        <v>1</v>
      </c>
      <c r="H77" s="19" t="s">
        <v>308</v>
      </c>
      <c r="I77" s="19" t="s">
        <v>95</v>
      </c>
      <c r="J77" s="19" t="s">
        <v>309</v>
      </c>
      <c r="K77" s="19" t="s">
        <v>109</v>
      </c>
      <c r="L77" s="19" t="s">
        <v>310</v>
      </c>
      <c r="M77" s="22" t="s">
        <v>89</v>
      </c>
      <c r="N77" s="20">
        <v>44986</v>
      </c>
      <c r="O77" s="20">
        <v>45230</v>
      </c>
      <c r="P77" s="20" t="s">
        <v>209</v>
      </c>
      <c r="Q77" s="21"/>
      <c r="R77" s="21"/>
      <c r="S77" s="21"/>
      <c r="T77" s="21"/>
      <c r="U77" s="21">
        <v>0.5</v>
      </c>
      <c r="V77" s="21"/>
      <c r="W77" s="21"/>
      <c r="X77" s="21"/>
      <c r="Y77" s="21"/>
      <c r="Z77" s="21">
        <v>1</v>
      </c>
      <c r="AA77" s="21"/>
      <c r="AB77" s="21"/>
      <c r="AC77" s="24" t="s">
        <v>92</v>
      </c>
      <c r="AD77" s="25" t="s">
        <v>170</v>
      </c>
      <c r="AE77" s="50" t="s">
        <v>311</v>
      </c>
      <c r="AF77" s="51"/>
      <c r="AG77" s="54"/>
      <c r="AH77" s="51"/>
      <c r="AI77" s="49">
        <v>5516009</v>
      </c>
      <c r="AJ77" s="49">
        <v>0</v>
      </c>
    </row>
    <row r="78" spans="1:36" ht="59.25" customHeight="1" x14ac:dyDescent="0.25">
      <c r="A78" s="5"/>
      <c r="B78" s="18" t="s">
        <v>307</v>
      </c>
      <c r="C78" s="22" t="s">
        <v>81</v>
      </c>
      <c r="D78" s="22" t="s">
        <v>136</v>
      </c>
      <c r="E78" s="52">
        <v>72</v>
      </c>
      <c r="F78" s="22" t="s">
        <v>83</v>
      </c>
      <c r="G78" s="42">
        <v>1</v>
      </c>
      <c r="H78" s="19" t="s">
        <v>312</v>
      </c>
      <c r="I78" s="19" t="s">
        <v>95</v>
      </c>
      <c r="J78" s="19" t="s">
        <v>313</v>
      </c>
      <c r="K78" s="19" t="s">
        <v>109</v>
      </c>
      <c r="L78" s="19" t="s">
        <v>314</v>
      </c>
      <c r="M78" s="22" t="s">
        <v>89</v>
      </c>
      <c r="N78" s="20">
        <v>44958</v>
      </c>
      <c r="O78" s="20">
        <v>45290</v>
      </c>
      <c r="P78" s="20" t="s">
        <v>133</v>
      </c>
      <c r="Q78" s="21"/>
      <c r="R78" s="21"/>
      <c r="S78" s="21"/>
      <c r="T78" s="21">
        <v>0.26</v>
      </c>
      <c r="U78" s="21"/>
      <c r="V78" s="21"/>
      <c r="W78" s="21"/>
      <c r="X78" s="21">
        <v>0.64</v>
      </c>
      <c r="Y78" s="21"/>
      <c r="Z78" s="21"/>
      <c r="AA78" s="21"/>
      <c r="AB78" s="21">
        <v>1</v>
      </c>
      <c r="AC78" s="24" t="s">
        <v>92</v>
      </c>
      <c r="AD78" s="25" t="s">
        <v>170</v>
      </c>
      <c r="AE78" s="50" t="s">
        <v>311</v>
      </c>
      <c r="AF78" s="51"/>
      <c r="AG78" s="54"/>
      <c r="AH78" s="51"/>
      <c r="AI78" s="49">
        <v>10879796</v>
      </c>
      <c r="AJ78" s="49">
        <v>0</v>
      </c>
    </row>
    <row r="79" spans="1:36" ht="59.25" customHeight="1" x14ac:dyDescent="0.25">
      <c r="A79" s="5"/>
      <c r="B79" s="112" t="s">
        <v>315</v>
      </c>
      <c r="C79" s="113" t="s">
        <v>316</v>
      </c>
      <c r="D79" s="113" t="s">
        <v>317</v>
      </c>
      <c r="E79" s="52">
        <v>73</v>
      </c>
      <c r="F79" s="113" t="s">
        <v>126</v>
      </c>
      <c r="G79" s="114">
        <v>1</v>
      </c>
      <c r="H79" s="113" t="s">
        <v>318</v>
      </c>
      <c r="I79" s="116" t="s">
        <v>85</v>
      </c>
      <c r="J79" s="116" t="s">
        <v>319</v>
      </c>
      <c r="K79" s="116" t="s">
        <v>109</v>
      </c>
      <c r="L79" s="121" t="s">
        <v>320</v>
      </c>
      <c r="M79" s="113" t="s">
        <v>89</v>
      </c>
      <c r="N79" s="117">
        <v>44930</v>
      </c>
      <c r="O79" s="117">
        <v>45275</v>
      </c>
      <c r="P79" s="117" t="s">
        <v>90</v>
      </c>
      <c r="Q79" s="118"/>
      <c r="R79" s="118"/>
      <c r="S79" s="118">
        <v>0.25</v>
      </c>
      <c r="T79" s="118"/>
      <c r="U79" s="118"/>
      <c r="V79" s="118">
        <v>0.5</v>
      </c>
      <c r="W79" s="118"/>
      <c r="X79" s="118"/>
      <c r="Y79" s="118">
        <v>0.75</v>
      </c>
      <c r="Z79" s="118"/>
      <c r="AA79" s="118"/>
      <c r="AB79" s="118">
        <v>1</v>
      </c>
      <c r="AC79" s="119" t="s">
        <v>321</v>
      </c>
      <c r="AD79" s="120" t="s">
        <v>92</v>
      </c>
      <c r="AE79" s="121" t="s">
        <v>905</v>
      </c>
      <c r="AF79" s="51"/>
      <c r="AG79" s="54"/>
      <c r="AH79" s="51"/>
      <c r="AI79" s="122">
        <v>24565404</v>
      </c>
      <c r="AJ79" s="122">
        <v>265604233</v>
      </c>
    </row>
    <row r="80" spans="1:36" ht="59.25" customHeight="1" x14ac:dyDescent="0.25">
      <c r="A80" s="5"/>
      <c r="B80" s="112" t="s">
        <v>315</v>
      </c>
      <c r="C80" s="113" t="s">
        <v>316</v>
      </c>
      <c r="D80" s="113" t="s">
        <v>317</v>
      </c>
      <c r="E80" s="52">
        <v>74</v>
      </c>
      <c r="F80" s="113" t="s">
        <v>126</v>
      </c>
      <c r="G80" s="114">
        <v>1</v>
      </c>
      <c r="H80" s="116" t="s">
        <v>323</v>
      </c>
      <c r="I80" s="116" t="s">
        <v>85</v>
      </c>
      <c r="J80" s="116" t="s">
        <v>319</v>
      </c>
      <c r="K80" s="116" t="s">
        <v>109</v>
      </c>
      <c r="L80" s="151" t="s">
        <v>320</v>
      </c>
      <c r="M80" s="113" t="s">
        <v>89</v>
      </c>
      <c r="N80" s="117">
        <v>44930</v>
      </c>
      <c r="O80" s="117">
        <v>45275</v>
      </c>
      <c r="P80" s="117" t="s">
        <v>90</v>
      </c>
      <c r="Q80" s="118"/>
      <c r="R80" s="118"/>
      <c r="S80" s="118">
        <v>0.25</v>
      </c>
      <c r="T80" s="118"/>
      <c r="U80" s="118"/>
      <c r="V80" s="118">
        <v>0.5</v>
      </c>
      <c r="W80" s="118"/>
      <c r="X80" s="118"/>
      <c r="Y80" s="118">
        <v>0.75</v>
      </c>
      <c r="Z80" s="118"/>
      <c r="AA80" s="118"/>
      <c r="AB80" s="118">
        <v>1</v>
      </c>
      <c r="AC80" s="119" t="s">
        <v>321</v>
      </c>
      <c r="AD80" s="120" t="s">
        <v>170</v>
      </c>
      <c r="AE80" s="121" t="s">
        <v>879</v>
      </c>
      <c r="AF80" s="51"/>
      <c r="AG80" s="54"/>
      <c r="AH80" s="51"/>
      <c r="AI80" s="122">
        <v>21310332</v>
      </c>
      <c r="AJ80" s="122">
        <v>437109076</v>
      </c>
    </row>
    <row r="81" spans="1:36" ht="59.25" customHeight="1" x14ac:dyDescent="0.25">
      <c r="A81" s="5"/>
      <c r="B81" s="112" t="s">
        <v>315</v>
      </c>
      <c r="C81" s="113" t="s">
        <v>316</v>
      </c>
      <c r="D81" s="113" t="s">
        <v>324</v>
      </c>
      <c r="E81" s="52">
        <v>75</v>
      </c>
      <c r="F81" s="113" t="s">
        <v>126</v>
      </c>
      <c r="G81" s="114">
        <v>1</v>
      </c>
      <c r="H81" s="113" t="s">
        <v>325</v>
      </c>
      <c r="I81" s="116" t="s">
        <v>85</v>
      </c>
      <c r="J81" s="116" t="s">
        <v>319</v>
      </c>
      <c r="K81" s="116" t="s">
        <v>109</v>
      </c>
      <c r="L81" s="151" t="s">
        <v>320</v>
      </c>
      <c r="M81" s="113" t="s">
        <v>89</v>
      </c>
      <c r="N81" s="117">
        <v>44930</v>
      </c>
      <c r="O81" s="117">
        <v>45275</v>
      </c>
      <c r="P81" s="117" t="s">
        <v>90</v>
      </c>
      <c r="Q81" s="118"/>
      <c r="R81" s="118"/>
      <c r="S81" s="118">
        <v>0.25</v>
      </c>
      <c r="T81" s="118"/>
      <c r="U81" s="118"/>
      <c r="V81" s="118">
        <v>0.5</v>
      </c>
      <c r="W81" s="118"/>
      <c r="X81" s="118"/>
      <c r="Y81" s="118">
        <v>0.75</v>
      </c>
      <c r="Z81" s="118"/>
      <c r="AA81" s="118"/>
      <c r="AB81" s="118">
        <v>1</v>
      </c>
      <c r="AC81" s="119" t="s">
        <v>321</v>
      </c>
      <c r="AD81" s="120" t="s">
        <v>92</v>
      </c>
      <c r="AE81" s="121" t="s">
        <v>878</v>
      </c>
      <c r="AF81" s="51"/>
      <c r="AG81" s="54"/>
      <c r="AH81" s="51"/>
      <c r="AI81" s="122">
        <v>18351135.600000001</v>
      </c>
      <c r="AJ81" s="122">
        <v>285067500</v>
      </c>
    </row>
    <row r="82" spans="1:36" ht="59.25" customHeight="1" x14ac:dyDescent="0.25">
      <c r="A82" s="5"/>
      <c r="B82" s="112" t="s">
        <v>315</v>
      </c>
      <c r="C82" s="113" t="s">
        <v>316</v>
      </c>
      <c r="D82" s="113" t="s">
        <v>324</v>
      </c>
      <c r="E82" s="52">
        <v>76</v>
      </c>
      <c r="F82" s="113" t="s">
        <v>126</v>
      </c>
      <c r="G82" s="114">
        <v>1</v>
      </c>
      <c r="H82" s="113" t="s">
        <v>326</v>
      </c>
      <c r="I82" s="116" t="s">
        <v>85</v>
      </c>
      <c r="J82" s="116" t="s">
        <v>319</v>
      </c>
      <c r="K82" s="116" t="s">
        <v>109</v>
      </c>
      <c r="L82" s="151" t="s">
        <v>320</v>
      </c>
      <c r="M82" s="113" t="s">
        <v>89</v>
      </c>
      <c r="N82" s="117">
        <v>44930</v>
      </c>
      <c r="O82" s="117">
        <v>45275</v>
      </c>
      <c r="P82" s="117" t="s">
        <v>90</v>
      </c>
      <c r="Q82" s="118"/>
      <c r="R82" s="118"/>
      <c r="S82" s="118">
        <v>0.25</v>
      </c>
      <c r="T82" s="118"/>
      <c r="U82" s="118"/>
      <c r="V82" s="118">
        <v>0.5</v>
      </c>
      <c r="W82" s="118"/>
      <c r="X82" s="118"/>
      <c r="Y82" s="118">
        <v>0.75</v>
      </c>
      <c r="Z82" s="118"/>
      <c r="AA82" s="118"/>
      <c r="AB82" s="118">
        <v>1</v>
      </c>
      <c r="AC82" s="119" t="s">
        <v>321</v>
      </c>
      <c r="AD82" s="120" t="s">
        <v>92</v>
      </c>
      <c r="AE82" s="121" t="s">
        <v>879</v>
      </c>
      <c r="AF82" s="51"/>
      <c r="AG82" s="54"/>
      <c r="AH82" s="51"/>
      <c r="AI82" s="122">
        <v>5768805.6000000006</v>
      </c>
      <c r="AJ82" s="122">
        <v>102729000</v>
      </c>
    </row>
    <row r="83" spans="1:36" ht="59.25" customHeight="1" x14ac:dyDescent="0.25">
      <c r="A83" s="5"/>
      <c r="B83" s="112" t="s">
        <v>315</v>
      </c>
      <c r="C83" s="113" t="s">
        <v>316</v>
      </c>
      <c r="D83" s="113" t="s">
        <v>324</v>
      </c>
      <c r="E83" s="52">
        <v>77</v>
      </c>
      <c r="F83" s="113" t="s">
        <v>126</v>
      </c>
      <c r="G83" s="114">
        <v>1</v>
      </c>
      <c r="H83" s="116" t="s">
        <v>327</v>
      </c>
      <c r="I83" s="116" t="s">
        <v>85</v>
      </c>
      <c r="J83" s="116" t="s">
        <v>319</v>
      </c>
      <c r="K83" s="116" t="s">
        <v>109</v>
      </c>
      <c r="L83" s="151" t="s">
        <v>320</v>
      </c>
      <c r="M83" s="113" t="s">
        <v>89</v>
      </c>
      <c r="N83" s="117">
        <v>44930</v>
      </c>
      <c r="O83" s="117">
        <v>45275</v>
      </c>
      <c r="P83" s="117" t="s">
        <v>90</v>
      </c>
      <c r="Q83" s="118"/>
      <c r="R83" s="118"/>
      <c r="S83" s="118">
        <v>0.25</v>
      </c>
      <c r="T83" s="118"/>
      <c r="U83" s="118"/>
      <c r="V83" s="118">
        <v>0.5</v>
      </c>
      <c r="W83" s="118"/>
      <c r="X83" s="118"/>
      <c r="Y83" s="118">
        <v>0.75</v>
      </c>
      <c r="Z83" s="118"/>
      <c r="AA83" s="118"/>
      <c r="AB83" s="118">
        <v>1</v>
      </c>
      <c r="AC83" s="119" t="s">
        <v>321</v>
      </c>
      <c r="AD83" s="120" t="s">
        <v>92</v>
      </c>
      <c r="AE83" s="121" t="s">
        <v>311</v>
      </c>
      <c r="AF83" s="51"/>
      <c r="AG83" s="54"/>
      <c r="AH83" s="51"/>
      <c r="AI83" s="122">
        <v>8140668</v>
      </c>
      <c r="AJ83" s="122">
        <v>209490191</v>
      </c>
    </row>
    <row r="84" spans="1:36" ht="66.75" customHeight="1" x14ac:dyDescent="0.25">
      <c r="B84" s="18" t="s">
        <v>329</v>
      </c>
      <c r="C84" s="22" t="s">
        <v>330</v>
      </c>
      <c r="D84" s="22" t="s">
        <v>331</v>
      </c>
      <c r="E84" s="52">
        <v>78</v>
      </c>
      <c r="F84" s="22" t="s">
        <v>332</v>
      </c>
      <c r="G84" s="55">
        <v>5</v>
      </c>
      <c r="H84" s="19" t="s">
        <v>333</v>
      </c>
      <c r="I84" s="19" t="s">
        <v>85</v>
      </c>
      <c r="J84" s="19" t="s">
        <v>334</v>
      </c>
      <c r="K84" s="19" t="s">
        <v>109</v>
      </c>
      <c r="L84" s="19" t="s">
        <v>335</v>
      </c>
      <c r="M84" s="22" t="s">
        <v>89</v>
      </c>
      <c r="N84" s="20">
        <v>44928</v>
      </c>
      <c r="O84" s="20">
        <v>45199</v>
      </c>
      <c r="P84" s="20" t="s">
        <v>90</v>
      </c>
      <c r="Q84" s="21"/>
      <c r="R84" s="21"/>
      <c r="S84" s="21">
        <v>0.35</v>
      </c>
      <c r="T84" s="21"/>
      <c r="U84" s="21"/>
      <c r="V84" s="21">
        <v>0.7</v>
      </c>
      <c r="W84" s="21"/>
      <c r="X84" s="21"/>
      <c r="Y84" s="21">
        <v>1</v>
      </c>
      <c r="Z84" s="21"/>
      <c r="AA84" s="21"/>
      <c r="AB84" s="21">
        <v>1</v>
      </c>
      <c r="AC84" s="24" t="s">
        <v>91</v>
      </c>
      <c r="AD84" s="25" t="s">
        <v>92</v>
      </c>
      <c r="AE84" s="50" t="s">
        <v>882</v>
      </c>
      <c r="AF84" s="51"/>
      <c r="AG84" s="54"/>
      <c r="AH84" s="51"/>
      <c r="AI84" s="49">
        <v>81822078</v>
      </c>
      <c r="AJ84" s="49">
        <v>0</v>
      </c>
    </row>
    <row r="85" spans="1:36" ht="62.25" customHeight="1" x14ac:dyDescent="0.25">
      <c r="B85" s="18" t="s">
        <v>329</v>
      </c>
      <c r="C85" s="22" t="s">
        <v>330</v>
      </c>
      <c r="D85" s="22" t="s">
        <v>331</v>
      </c>
      <c r="E85" s="52">
        <v>79</v>
      </c>
      <c r="F85" s="22" t="s">
        <v>332</v>
      </c>
      <c r="G85" s="55">
        <v>1</v>
      </c>
      <c r="H85" s="19" t="s">
        <v>336</v>
      </c>
      <c r="I85" s="19" t="s">
        <v>85</v>
      </c>
      <c r="J85" s="19" t="s">
        <v>337</v>
      </c>
      <c r="K85" s="19" t="s">
        <v>109</v>
      </c>
      <c r="L85" s="19" t="s">
        <v>338</v>
      </c>
      <c r="M85" s="22" t="s">
        <v>89</v>
      </c>
      <c r="N85" s="20">
        <v>44958</v>
      </c>
      <c r="O85" s="20">
        <v>45289</v>
      </c>
      <c r="P85" s="20" t="s">
        <v>90</v>
      </c>
      <c r="Q85" s="21"/>
      <c r="R85" s="21"/>
      <c r="S85" s="21">
        <v>0.25</v>
      </c>
      <c r="T85" s="21"/>
      <c r="U85" s="21"/>
      <c r="V85" s="21">
        <v>0.5</v>
      </c>
      <c r="W85" s="21"/>
      <c r="X85" s="21"/>
      <c r="Y85" s="21">
        <v>0.75</v>
      </c>
      <c r="Z85" s="21"/>
      <c r="AA85" s="21"/>
      <c r="AB85" s="21">
        <v>1</v>
      </c>
      <c r="AC85" s="24" t="s">
        <v>91</v>
      </c>
      <c r="AD85" s="25" t="s">
        <v>92</v>
      </c>
      <c r="AE85" s="50" t="s">
        <v>882</v>
      </c>
      <c r="AF85" s="51"/>
      <c r="AG85" s="54"/>
      <c r="AH85" s="51"/>
      <c r="AI85" s="49">
        <v>40911039</v>
      </c>
      <c r="AJ85" s="49"/>
    </row>
    <row r="86" spans="1:36" ht="61.5" customHeight="1" x14ac:dyDescent="0.25">
      <c r="B86" s="18" t="s">
        <v>329</v>
      </c>
      <c r="C86" s="22" t="s">
        <v>330</v>
      </c>
      <c r="D86" s="22" t="s">
        <v>339</v>
      </c>
      <c r="E86" s="52">
        <v>80</v>
      </c>
      <c r="F86" s="22" t="s">
        <v>332</v>
      </c>
      <c r="G86" s="57">
        <v>0.8</v>
      </c>
      <c r="H86" s="19" t="s">
        <v>340</v>
      </c>
      <c r="I86" s="19" t="s">
        <v>85</v>
      </c>
      <c r="J86" s="19" t="s">
        <v>341</v>
      </c>
      <c r="K86" s="19" t="s">
        <v>109</v>
      </c>
      <c r="L86" s="19" t="s">
        <v>342</v>
      </c>
      <c r="M86" s="22" t="s">
        <v>89</v>
      </c>
      <c r="N86" s="20">
        <v>44928</v>
      </c>
      <c r="O86" s="20">
        <v>45289</v>
      </c>
      <c r="P86" s="20" t="s">
        <v>209</v>
      </c>
      <c r="Q86" s="21"/>
      <c r="R86" s="21"/>
      <c r="S86" s="21"/>
      <c r="T86" s="21"/>
      <c r="U86" s="21"/>
      <c r="V86" s="21">
        <v>0.3</v>
      </c>
      <c r="W86" s="21"/>
      <c r="X86" s="21"/>
      <c r="Y86" s="21"/>
      <c r="Z86" s="21"/>
      <c r="AA86" s="21"/>
      <c r="AB86" s="21">
        <v>0.8</v>
      </c>
      <c r="AC86" s="24" t="s">
        <v>98</v>
      </c>
      <c r="AD86" s="25" t="s">
        <v>92</v>
      </c>
      <c r="AE86" s="50" t="s">
        <v>882</v>
      </c>
      <c r="AF86" s="51"/>
      <c r="AG86" s="54"/>
      <c r="AH86" s="51"/>
      <c r="AI86" s="49">
        <v>182674608</v>
      </c>
      <c r="AJ86" s="49">
        <v>0</v>
      </c>
    </row>
    <row r="87" spans="1:36" ht="63.75" customHeight="1" x14ac:dyDescent="0.25">
      <c r="B87" s="18" t="s">
        <v>329</v>
      </c>
      <c r="C87" s="22" t="s">
        <v>330</v>
      </c>
      <c r="D87" s="22" t="s">
        <v>152</v>
      </c>
      <c r="E87" s="52">
        <v>81</v>
      </c>
      <c r="F87" s="22" t="s">
        <v>332</v>
      </c>
      <c r="G87" s="57">
        <v>0.7</v>
      </c>
      <c r="H87" s="19" t="s">
        <v>906</v>
      </c>
      <c r="I87" s="19" t="s">
        <v>85</v>
      </c>
      <c r="J87" s="19" t="s">
        <v>343</v>
      </c>
      <c r="K87" s="19" t="s">
        <v>109</v>
      </c>
      <c r="L87" s="19" t="s">
        <v>907</v>
      </c>
      <c r="M87" s="22" t="s">
        <v>89</v>
      </c>
      <c r="N87" s="20">
        <v>44928</v>
      </c>
      <c r="O87" s="20">
        <v>45289</v>
      </c>
      <c r="P87" s="20" t="s">
        <v>209</v>
      </c>
      <c r="Q87" s="21"/>
      <c r="R87" s="21"/>
      <c r="S87" s="21"/>
      <c r="T87" s="21"/>
      <c r="U87" s="21"/>
      <c r="V87" s="21">
        <v>0.35</v>
      </c>
      <c r="W87" s="21"/>
      <c r="X87" s="21"/>
      <c r="Y87" s="21"/>
      <c r="Z87" s="21"/>
      <c r="AA87" s="21"/>
      <c r="AB87" s="21">
        <v>0.7</v>
      </c>
      <c r="AC87" s="24" t="s">
        <v>908</v>
      </c>
      <c r="AD87" s="24" t="s">
        <v>92</v>
      </c>
      <c r="AE87" s="24" t="s">
        <v>882</v>
      </c>
      <c r="AF87" s="51"/>
      <c r="AG87" s="54"/>
      <c r="AH87" s="51"/>
      <c r="AI87" s="49">
        <v>6267728</v>
      </c>
      <c r="AJ87" s="49">
        <v>0</v>
      </c>
    </row>
    <row r="88" spans="1:36" ht="51" customHeight="1" x14ac:dyDescent="0.25">
      <c r="B88" s="18" t="s">
        <v>329</v>
      </c>
      <c r="C88" s="22" t="s">
        <v>330</v>
      </c>
      <c r="D88" s="22" t="s">
        <v>345</v>
      </c>
      <c r="E88" s="52">
        <v>82</v>
      </c>
      <c r="F88" s="22" t="s">
        <v>332</v>
      </c>
      <c r="G88" s="55">
        <v>15</v>
      </c>
      <c r="H88" s="19" t="s">
        <v>346</v>
      </c>
      <c r="I88" s="19" t="s">
        <v>85</v>
      </c>
      <c r="J88" s="19" t="s">
        <v>347</v>
      </c>
      <c r="K88" s="19" t="s">
        <v>259</v>
      </c>
      <c r="L88" s="19" t="s">
        <v>92</v>
      </c>
      <c r="M88" s="22" t="s">
        <v>89</v>
      </c>
      <c r="N88" s="20">
        <v>44958</v>
      </c>
      <c r="O88" s="20">
        <v>45199</v>
      </c>
      <c r="P88" s="20" t="s">
        <v>90</v>
      </c>
      <c r="Q88" s="21"/>
      <c r="R88" s="21"/>
      <c r="S88" s="21">
        <v>0.3</v>
      </c>
      <c r="T88" s="21"/>
      <c r="U88" s="21"/>
      <c r="V88" s="21">
        <v>0.65</v>
      </c>
      <c r="W88" s="21"/>
      <c r="X88" s="21"/>
      <c r="Y88" s="21">
        <v>1</v>
      </c>
      <c r="Z88" s="21"/>
      <c r="AA88" s="21"/>
      <c r="AB88" s="21">
        <v>1</v>
      </c>
      <c r="AC88" s="24" t="s">
        <v>98</v>
      </c>
      <c r="AD88" s="25" t="s">
        <v>92</v>
      </c>
      <c r="AE88" s="50" t="s">
        <v>882</v>
      </c>
      <c r="AF88" s="51"/>
      <c r="AG88" s="54"/>
      <c r="AH88" s="51"/>
      <c r="AI88" s="49">
        <v>34247869</v>
      </c>
      <c r="AJ88" s="49"/>
    </row>
    <row r="89" spans="1:36" ht="78" customHeight="1" x14ac:dyDescent="0.25">
      <c r="B89" s="18" t="s">
        <v>329</v>
      </c>
      <c r="C89" s="22" t="s">
        <v>330</v>
      </c>
      <c r="D89" s="22" t="s">
        <v>345</v>
      </c>
      <c r="E89" s="52">
        <v>83</v>
      </c>
      <c r="F89" s="22" t="s">
        <v>332</v>
      </c>
      <c r="G89" s="57">
        <v>0.7</v>
      </c>
      <c r="H89" s="19" t="s">
        <v>348</v>
      </c>
      <c r="I89" s="19" t="s">
        <v>85</v>
      </c>
      <c r="J89" s="19" t="s">
        <v>349</v>
      </c>
      <c r="K89" s="19" t="s">
        <v>109</v>
      </c>
      <c r="L89" s="19" t="s">
        <v>92</v>
      </c>
      <c r="M89" s="22" t="s">
        <v>89</v>
      </c>
      <c r="N89" s="20">
        <v>44958</v>
      </c>
      <c r="O89" s="20">
        <v>45289</v>
      </c>
      <c r="P89" s="20" t="s">
        <v>90</v>
      </c>
      <c r="Q89" s="21"/>
      <c r="R89" s="21"/>
      <c r="S89" s="21">
        <v>0.25</v>
      </c>
      <c r="T89" s="21"/>
      <c r="U89" s="21"/>
      <c r="V89" s="21">
        <v>0.5</v>
      </c>
      <c r="W89" s="21"/>
      <c r="X89" s="21"/>
      <c r="Y89" s="21">
        <v>0.75</v>
      </c>
      <c r="Z89" s="21"/>
      <c r="AA89" s="21"/>
      <c r="AB89" s="21">
        <v>1</v>
      </c>
      <c r="AC89" s="24" t="s">
        <v>98</v>
      </c>
      <c r="AD89" s="25" t="s">
        <v>92</v>
      </c>
      <c r="AE89" s="50" t="s">
        <v>882</v>
      </c>
      <c r="AF89" s="51"/>
      <c r="AG89" s="54"/>
      <c r="AH89" s="51"/>
      <c r="AI89" s="49">
        <f>20020665+34247869</f>
        <v>54268534</v>
      </c>
      <c r="AJ89" s="49">
        <v>0</v>
      </c>
    </row>
    <row r="90" spans="1:36" ht="69" customHeight="1" x14ac:dyDescent="0.25">
      <c r="B90" s="18" t="s">
        <v>329</v>
      </c>
      <c r="C90" s="22" t="s">
        <v>330</v>
      </c>
      <c r="D90" s="22" t="s">
        <v>350</v>
      </c>
      <c r="E90" s="52">
        <v>84</v>
      </c>
      <c r="F90" s="22" t="s">
        <v>332</v>
      </c>
      <c r="G90" s="55">
        <v>6</v>
      </c>
      <c r="H90" s="19" t="s">
        <v>351</v>
      </c>
      <c r="I90" s="19" t="s">
        <v>85</v>
      </c>
      <c r="J90" s="19" t="s">
        <v>352</v>
      </c>
      <c r="K90" s="19" t="s">
        <v>259</v>
      </c>
      <c r="L90" s="19" t="s">
        <v>92</v>
      </c>
      <c r="M90" s="22" t="s">
        <v>89</v>
      </c>
      <c r="N90" s="20">
        <v>44927</v>
      </c>
      <c r="O90" s="20">
        <v>45289</v>
      </c>
      <c r="P90" s="20" t="s">
        <v>90</v>
      </c>
      <c r="Q90" s="21"/>
      <c r="R90" s="21"/>
      <c r="S90" s="21">
        <v>0.25</v>
      </c>
      <c r="T90" s="21"/>
      <c r="U90" s="21"/>
      <c r="V90" s="21">
        <v>0.5</v>
      </c>
      <c r="W90" s="21"/>
      <c r="X90" s="21"/>
      <c r="Y90" s="21">
        <v>0.75</v>
      </c>
      <c r="Z90" s="21"/>
      <c r="AA90" s="21"/>
      <c r="AB90" s="21">
        <v>1</v>
      </c>
      <c r="AC90" s="24" t="s">
        <v>98</v>
      </c>
      <c r="AD90" s="25" t="s">
        <v>92</v>
      </c>
      <c r="AE90" s="50" t="s">
        <v>882</v>
      </c>
      <c r="AF90" s="51"/>
      <c r="AG90" s="54"/>
      <c r="AH90" s="51"/>
      <c r="AI90" s="49">
        <f>42882958+71143022</f>
        <v>114025980</v>
      </c>
      <c r="AJ90" s="49">
        <v>0</v>
      </c>
    </row>
    <row r="91" spans="1:36" ht="51" customHeight="1" x14ac:dyDescent="0.25">
      <c r="B91" s="18" t="s">
        <v>329</v>
      </c>
      <c r="C91" s="22" t="s">
        <v>330</v>
      </c>
      <c r="D91" s="22" t="s">
        <v>350</v>
      </c>
      <c r="E91" s="52">
        <v>85</v>
      </c>
      <c r="F91" s="22" t="s">
        <v>332</v>
      </c>
      <c r="G91" s="55">
        <v>1</v>
      </c>
      <c r="H91" s="19" t="s">
        <v>353</v>
      </c>
      <c r="I91" s="19" t="s">
        <v>85</v>
      </c>
      <c r="J91" s="19" t="s">
        <v>354</v>
      </c>
      <c r="K91" s="19" t="s">
        <v>259</v>
      </c>
      <c r="L91" s="19" t="s">
        <v>909</v>
      </c>
      <c r="M91" s="22" t="s">
        <v>89</v>
      </c>
      <c r="N91" s="20">
        <v>45017</v>
      </c>
      <c r="O91" s="20">
        <v>45289</v>
      </c>
      <c r="P91" s="20" t="s">
        <v>90</v>
      </c>
      <c r="Q91" s="21"/>
      <c r="R91" s="21"/>
      <c r="S91" s="21"/>
      <c r="T91" s="21"/>
      <c r="U91" s="21"/>
      <c r="V91" s="21">
        <v>0.35</v>
      </c>
      <c r="W91" s="21"/>
      <c r="X91" s="21"/>
      <c r="Y91" s="21">
        <v>0.7</v>
      </c>
      <c r="Z91" s="21"/>
      <c r="AA91" s="21"/>
      <c r="AB91" s="21">
        <v>1</v>
      </c>
      <c r="AC91" s="24" t="s">
        <v>98</v>
      </c>
      <c r="AD91" s="25" t="s">
        <v>92</v>
      </c>
      <c r="AE91" s="50" t="s">
        <v>882</v>
      </c>
      <c r="AF91" s="51"/>
      <c r="AG91" s="54"/>
      <c r="AH91" s="51"/>
      <c r="AI91" s="49">
        <v>71143022</v>
      </c>
      <c r="AJ91" s="49"/>
    </row>
    <row r="92" spans="1:36" ht="81.75" customHeight="1" x14ac:dyDescent="0.25">
      <c r="B92" s="18" t="s">
        <v>329</v>
      </c>
      <c r="C92" s="22" t="s">
        <v>330</v>
      </c>
      <c r="D92" s="22" t="s">
        <v>355</v>
      </c>
      <c r="E92" s="52">
        <v>86</v>
      </c>
      <c r="F92" s="22" t="s">
        <v>332</v>
      </c>
      <c r="G92" s="55">
        <v>30</v>
      </c>
      <c r="H92" s="19" t="s">
        <v>910</v>
      </c>
      <c r="I92" s="19" t="s">
        <v>85</v>
      </c>
      <c r="J92" s="19" t="s">
        <v>356</v>
      </c>
      <c r="K92" s="19" t="s">
        <v>259</v>
      </c>
      <c r="L92" s="19" t="s">
        <v>92</v>
      </c>
      <c r="M92" s="22" t="s">
        <v>89</v>
      </c>
      <c r="N92" s="20">
        <v>45017</v>
      </c>
      <c r="O92" s="20">
        <v>45289</v>
      </c>
      <c r="P92" s="20" t="s">
        <v>90</v>
      </c>
      <c r="Q92" s="21"/>
      <c r="R92" s="21"/>
      <c r="S92" s="21">
        <v>0.05</v>
      </c>
      <c r="T92" s="21"/>
      <c r="U92" s="21"/>
      <c r="V92" s="21">
        <v>0.25</v>
      </c>
      <c r="W92" s="21"/>
      <c r="X92" s="21"/>
      <c r="Y92" s="21">
        <v>0.45</v>
      </c>
      <c r="Z92" s="21"/>
      <c r="AA92" s="21"/>
      <c r="AB92" s="21">
        <v>1</v>
      </c>
      <c r="AC92" s="24" t="s">
        <v>357</v>
      </c>
      <c r="AD92" s="25" t="s">
        <v>92</v>
      </c>
      <c r="AE92" s="50" t="s">
        <v>882</v>
      </c>
      <c r="AF92" s="51"/>
      <c r="AG92" s="54"/>
      <c r="AH92" s="51"/>
      <c r="AI92" s="152">
        <v>484814736</v>
      </c>
      <c r="AJ92" s="49">
        <v>0</v>
      </c>
    </row>
    <row r="93" spans="1:36" ht="51" customHeight="1" x14ac:dyDescent="0.25">
      <c r="B93" s="18" t="s">
        <v>329</v>
      </c>
      <c r="C93" s="22" t="s">
        <v>330</v>
      </c>
      <c r="D93" s="22" t="s">
        <v>358</v>
      </c>
      <c r="E93" s="52">
        <v>87</v>
      </c>
      <c r="F93" s="22" t="s">
        <v>332</v>
      </c>
      <c r="G93" s="55">
        <v>12</v>
      </c>
      <c r="H93" s="19" t="s">
        <v>359</v>
      </c>
      <c r="I93" s="19" t="s">
        <v>85</v>
      </c>
      <c r="J93" s="19" t="s">
        <v>360</v>
      </c>
      <c r="K93" s="19" t="s">
        <v>259</v>
      </c>
      <c r="L93" s="19" t="s">
        <v>92</v>
      </c>
      <c r="M93" s="22" t="s">
        <v>89</v>
      </c>
      <c r="N93" s="20">
        <v>44928</v>
      </c>
      <c r="O93" s="20">
        <v>45289</v>
      </c>
      <c r="P93" s="20" t="s">
        <v>163</v>
      </c>
      <c r="Q93" s="21">
        <v>0.09</v>
      </c>
      <c r="R93" s="21">
        <v>0.18</v>
      </c>
      <c r="S93" s="21">
        <v>0.27</v>
      </c>
      <c r="T93" s="21">
        <v>0.36</v>
      </c>
      <c r="U93" s="21">
        <v>0.45</v>
      </c>
      <c r="V93" s="21">
        <v>0.54</v>
      </c>
      <c r="W93" s="21">
        <v>0.63</v>
      </c>
      <c r="X93" s="21">
        <v>0.72</v>
      </c>
      <c r="Y93" s="21">
        <v>0.81</v>
      </c>
      <c r="Z93" s="21">
        <v>0.9</v>
      </c>
      <c r="AA93" s="21">
        <v>0.95</v>
      </c>
      <c r="AB93" s="21">
        <v>1</v>
      </c>
      <c r="AC93" s="24" t="s">
        <v>98</v>
      </c>
      <c r="AD93" s="25" t="s">
        <v>92</v>
      </c>
      <c r="AE93" s="50" t="s">
        <v>882</v>
      </c>
      <c r="AF93" s="51"/>
      <c r="AG93" s="54"/>
      <c r="AH93" s="51"/>
      <c r="AI93" s="49">
        <v>22734893</v>
      </c>
      <c r="AJ93" s="49">
        <v>0</v>
      </c>
    </row>
    <row r="94" spans="1:36" ht="57.75" customHeight="1" x14ac:dyDescent="0.25">
      <c r="B94" s="18" t="s">
        <v>329</v>
      </c>
      <c r="C94" s="22" t="s">
        <v>330</v>
      </c>
      <c r="D94" s="22" t="s">
        <v>358</v>
      </c>
      <c r="E94" s="52">
        <v>88</v>
      </c>
      <c r="F94" s="22" t="s">
        <v>332</v>
      </c>
      <c r="G94" s="55">
        <v>1</v>
      </c>
      <c r="H94" s="19" t="s">
        <v>361</v>
      </c>
      <c r="I94" s="19" t="s">
        <v>85</v>
      </c>
      <c r="J94" s="19" t="s">
        <v>362</v>
      </c>
      <c r="K94" s="19" t="s">
        <v>259</v>
      </c>
      <c r="L94" s="19" t="s">
        <v>363</v>
      </c>
      <c r="M94" s="22" t="s">
        <v>89</v>
      </c>
      <c r="N94" s="20">
        <v>44928</v>
      </c>
      <c r="O94" s="20">
        <v>45199</v>
      </c>
      <c r="P94" s="20" t="s">
        <v>90</v>
      </c>
      <c r="Q94" s="21"/>
      <c r="R94" s="21"/>
      <c r="S94" s="21">
        <v>0.25</v>
      </c>
      <c r="T94" s="21"/>
      <c r="U94" s="21"/>
      <c r="V94" s="21">
        <v>0.5</v>
      </c>
      <c r="W94" s="21"/>
      <c r="X94" s="21"/>
      <c r="Y94" s="21">
        <v>1</v>
      </c>
      <c r="Z94" s="21"/>
      <c r="AA94" s="21"/>
      <c r="AB94" s="21">
        <v>1</v>
      </c>
      <c r="AC94" s="24" t="s">
        <v>98</v>
      </c>
      <c r="AD94" s="25" t="s">
        <v>92</v>
      </c>
      <c r="AE94" s="50" t="s">
        <v>882</v>
      </c>
      <c r="AF94" s="51"/>
      <c r="AG94" s="54"/>
      <c r="AH94" s="51"/>
      <c r="AI94" s="49">
        <v>182674608</v>
      </c>
      <c r="AJ94" s="49">
        <v>0</v>
      </c>
    </row>
    <row r="95" spans="1:36" ht="59.25" customHeight="1" x14ac:dyDescent="0.25">
      <c r="B95" s="18" t="s">
        <v>329</v>
      </c>
      <c r="C95" s="22" t="s">
        <v>330</v>
      </c>
      <c r="D95" s="22" t="s">
        <v>358</v>
      </c>
      <c r="E95" s="52">
        <v>89</v>
      </c>
      <c r="F95" s="22" t="s">
        <v>332</v>
      </c>
      <c r="G95" s="55">
        <v>1</v>
      </c>
      <c r="H95" s="19" t="s">
        <v>364</v>
      </c>
      <c r="I95" s="19" t="s">
        <v>85</v>
      </c>
      <c r="J95" s="19" t="s">
        <v>365</v>
      </c>
      <c r="K95" s="19" t="s">
        <v>259</v>
      </c>
      <c r="L95" s="19" t="s">
        <v>366</v>
      </c>
      <c r="M95" s="22" t="s">
        <v>89</v>
      </c>
      <c r="N95" s="20">
        <v>44928</v>
      </c>
      <c r="O95" s="20">
        <v>45289</v>
      </c>
      <c r="P95" s="20" t="s">
        <v>90</v>
      </c>
      <c r="Q95" s="21"/>
      <c r="R95" s="21"/>
      <c r="S95" s="21">
        <v>0.2</v>
      </c>
      <c r="T95" s="21"/>
      <c r="U95" s="21"/>
      <c r="V95" s="21">
        <v>0.45</v>
      </c>
      <c r="W95" s="21"/>
      <c r="X95" s="21"/>
      <c r="Y95" s="21">
        <v>0.7</v>
      </c>
      <c r="Z95" s="21"/>
      <c r="AA95" s="21"/>
      <c r="AB95" s="21">
        <v>1</v>
      </c>
      <c r="AC95" s="24" t="s">
        <v>98</v>
      </c>
      <c r="AD95" s="25" t="s">
        <v>92</v>
      </c>
      <c r="AE95" s="50" t="s">
        <v>882</v>
      </c>
      <c r="AF95" s="51"/>
      <c r="AG95" s="54"/>
      <c r="AH95" s="51"/>
      <c r="AI95" s="49">
        <v>182674608</v>
      </c>
      <c r="AJ95" s="49">
        <v>0</v>
      </c>
    </row>
    <row r="96" spans="1:36" ht="57" customHeight="1" x14ac:dyDescent="0.25">
      <c r="B96" s="18" t="s">
        <v>329</v>
      </c>
      <c r="C96" s="22" t="s">
        <v>330</v>
      </c>
      <c r="D96" s="22" t="s">
        <v>358</v>
      </c>
      <c r="E96" s="52">
        <v>90</v>
      </c>
      <c r="F96" s="22" t="s">
        <v>332</v>
      </c>
      <c r="G96" s="55">
        <v>1</v>
      </c>
      <c r="H96" s="19" t="s">
        <v>367</v>
      </c>
      <c r="I96" s="19" t="s">
        <v>85</v>
      </c>
      <c r="J96" s="19" t="s">
        <v>368</v>
      </c>
      <c r="K96" s="19" t="s">
        <v>259</v>
      </c>
      <c r="L96" s="19" t="s">
        <v>368</v>
      </c>
      <c r="M96" s="22" t="s">
        <v>89</v>
      </c>
      <c r="N96" s="20">
        <v>44927</v>
      </c>
      <c r="O96" s="20">
        <v>45289</v>
      </c>
      <c r="P96" s="20" t="s">
        <v>90</v>
      </c>
      <c r="Q96" s="21"/>
      <c r="R96" s="21"/>
      <c r="S96" s="21">
        <v>0.25</v>
      </c>
      <c r="T96" s="21"/>
      <c r="U96" s="21"/>
      <c r="V96" s="21">
        <v>0.5</v>
      </c>
      <c r="W96" s="21"/>
      <c r="X96" s="21"/>
      <c r="Y96" s="21">
        <v>0.75</v>
      </c>
      <c r="Z96" s="21"/>
      <c r="AA96" s="21"/>
      <c r="AB96" s="21">
        <v>1</v>
      </c>
      <c r="AC96" s="24" t="s">
        <v>112</v>
      </c>
      <c r="AD96" s="25" t="s">
        <v>92</v>
      </c>
      <c r="AE96" s="50" t="s">
        <v>882</v>
      </c>
      <c r="AF96" s="51"/>
      <c r="AG96" s="54"/>
      <c r="AH96" s="51"/>
      <c r="AI96" s="49">
        <v>81199335</v>
      </c>
      <c r="AJ96" s="49">
        <v>0</v>
      </c>
    </row>
    <row r="97" spans="1:36" ht="66.75" customHeight="1" x14ac:dyDescent="0.25">
      <c r="B97" s="18" t="s">
        <v>329</v>
      </c>
      <c r="C97" s="22" t="s">
        <v>330</v>
      </c>
      <c r="D97" s="22" t="s">
        <v>355</v>
      </c>
      <c r="E97" s="52">
        <v>91</v>
      </c>
      <c r="F97" s="22" t="s">
        <v>332</v>
      </c>
      <c r="G97" s="57">
        <v>1</v>
      </c>
      <c r="H97" s="19" t="s">
        <v>369</v>
      </c>
      <c r="I97" s="19" t="s">
        <v>85</v>
      </c>
      <c r="J97" s="19" t="s">
        <v>370</v>
      </c>
      <c r="K97" s="19" t="s">
        <v>109</v>
      </c>
      <c r="L97" s="19" t="s">
        <v>371</v>
      </c>
      <c r="M97" s="22" t="s">
        <v>372</v>
      </c>
      <c r="N97" s="20">
        <v>44942</v>
      </c>
      <c r="O97" s="20">
        <v>45289</v>
      </c>
      <c r="P97" s="20" t="s">
        <v>90</v>
      </c>
      <c r="Q97" s="21"/>
      <c r="R97" s="21"/>
      <c r="S97" s="21">
        <v>0.1</v>
      </c>
      <c r="T97" s="21"/>
      <c r="U97" s="21"/>
      <c r="V97" s="21">
        <v>0.4</v>
      </c>
      <c r="W97" s="21"/>
      <c r="X97" s="21"/>
      <c r="Y97" s="21">
        <v>0.7</v>
      </c>
      <c r="Z97" s="21"/>
      <c r="AA97" s="21"/>
      <c r="AB97" s="21">
        <v>1</v>
      </c>
      <c r="AC97" s="24" t="s">
        <v>357</v>
      </c>
      <c r="AD97" s="25" t="s">
        <v>92</v>
      </c>
      <c r="AE97" s="50" t="s">
        <v>882</v>
      </c>
      <c r="AF97" s="51"/>
      <c r="AG97" s="54"/>
      <c r="AH97" s="51"/>
      <c r="AI97" s="49">
        <v>44694815</v>
      </c>
      <c r="AJ97" s="49">
        <v>0</v>
      </c>
    </row>
    <row r="98" spans="1:36" ht="91.5" customHeight="1" x14ac:dyDescent="0.25">
      <c r="B98" s="18" t="s">
        <v>329</v>
      </c>
      <c r="C98" s="22" t="s">
        <v>330</v>
      </c>
      <c r="D98" s="22" t="s">
        <v>355</v>
      </c>
      <c r="E98" s="52">
        <v>92</v>
      </c>
      <c r="F98" s="22" t="s">
        <v>332</v>
      </c>
      <c r="G98" s="42">
        <v>1</v>
      </c>
      <c r="H98" s="19" t="s">
        <v>373</v>
      </c>
      <c r="I98" s="19" t="s">
        <v>85</v>
      </c>
      <c r="J98" s="19" t="s">
        <v>911</v>
      </c>
      <c r="K98" s="19" t="s">
        <v>109</v>
      </c>
      <c r="L98" s="19" t="s">
        <v>374</v>
      </c>
      <c r="M98" s="22" t="s">
        <v>111</v>
      </c>
      <c r="N98" s="20">
        <v>44958</v>
      </c>
      <c r="O98" s="20">
        <v>45275</v>
      </c>
      <c r="P98" s="20" t="s">
        <v>90</v>
      </c>
      <c r="Q98" s="21"/>
      <c r="R98" s="21"/>
      <c r="S98" s="21">
        <v>0.1</v>
      </c>
      <c r="T98" s="21"/>
      <c r="U98" s="21"/>
      <c r="V98" s="21">
        <v>0.4</v>
      </c>
      <c r="W98" s="21"/>
      <c r="X98" s="21"/>
      <c r="Y98" s="21">
        <v>0.7</v>
      </c>
      <c r="Z98" s="21"/>
      <c r="AA98" s="21"/>
      <c r="AB98" s="21">
        <v>1</v>
      </c>
      <c r="AC98" s="24" t="s">
        <v>357</v>
      </c>
      <c r="AD98" s="25" t="s">
        <v>92</v>
      </c>
      <c r="AE98" s="50" t="s">
        <v>882</v>
      </c>
      <c r="AF98" s="51"/>
      <c r="AG98" s="54"/>
      <c r="AH98" s="51"/>
      <c r="AI98" s="49">
        <v>156080849</v>
      </c>
      <c r="AJ98" s="49">
        <v>0</v>
      </c>
    </row>
    <row r="99" spans="1:36" ht="86.25" customHeight="1" x14ac:dyDescent="0.25">
      <c r="B99" s="18" t="s">
        <v>329</v>
      </c>
      <c r="C99" s="22"/>
      <c r="D99" s="22"/>
      <c r="E99" s="52">
        <v>93</v>
      </c>
      <c r="F99" s="22" t="s">
        <v>332</v>
      </c>
      <c r="G99" s="55">
        <v>4</v>
      </c>
      <c r="H99" s="19" t="s">
        <v>375</v>
      </c>
      <c r="I99" s="19" t="s">
        <v>85</v>
      </c>
      <c r="J99" s="19" t="s">
        <v>912</v>
      </c>
      <c r="K99" s="19" t="s">
        <v>259</v>
      </c>
      <c r="L99" s="19" t="s">
        <v>913</v>
      </c>
      <c r="M99" s="22" t="s">
        <v>111</v>
      </c>
      <c r="N99" s="20">
        <v>44928</v>
      </c>
      <c r="O99" s="20">
        <v>45289</v>
      </c>
      <c r="P99" s="20" t="s">
        <v>90</v>
      </c>
      <c r="Q99" s="21"/>
      <c r="R99" s="21"/>
      <c r="S99" s="21">
        <v>0.25</v>
      </c>
      <c r="T99" s="21"/>
      <c r="U99" s="21"/>
      <c r="V99" s="21">
        <v>0.5</v>
      </c>
      <c r="W99" s="21"/>
      <c r="X99" s="21"/>
      <c r="Y99" s="21">
        <v>0.75</v>
      </c>
      <c r="Z99" s="21"/>
      <c r="AA99" s="21"/>
      <c r="AB99" s="21">
        <v>1</v>
      </c>
      <c r="AC99" s="24" t="s">
        <v>376</v>
      </c>
      <c r="AD99" s="25" t="s">
        <v>92</v>
      </c>
      <c r="AE99" s="50" t="s">
        <v>878</v>
      </c>
      <c r="AF99" s="51"/>
      <c r="AG99" s="54"/>
      <c r="AH99" s="51"/>
      <c r="AI99" s="49">
        <v>34612834</v>
      </c>
      <c r="AJ99" s="49"/>
    </row>
    <row r="100" spans="1:36" ht="51" customHeight="1" x14ac:dyDescent="0.25">
      <c r="B100" s="18" t="s">
        <v>329</v>
      </c>
      <c r="C100" s="22" t="s">
        <v>330</v>
      </c>
      <c r="D100" s="22" t="s">
        <v>358</v>
      </c>
      <c r="E100" s="52">
        <v>94</v>
      </c>
      <c r="F100" s="22" t="s">
        <v>332</v>
      </c>
      <c r="G100" s="57">
        <v>1</v>
      </c>
      <c r="H100" s="19" t="s">
        <v>377</v>
      </c>
      <c r="I100" s="19" t="s">
        <v>85</v>
      </c>
      <c r="J100" s="19" t="s">
        <v>914</v>
      </c>
      <c r="K100" s="19" t="s">
        <v>259</v>
      </c>
      <c r="L100" s="19" t="s">
        <v>914</v>
      </c>
      <c r="M100" s="22" t="s">
        <v>89</v>
      </c>
      <c r="N100" s="20">
        <v>44928</v>
      </c>
      <c r="O100" s="20">
        <v>45289</v>
      </c>
      <c r="P100" s="20" t="s">
        <v>90</v>
      </c>
      <c r="Q100" s="21"/>
      <c r="R100" s="21"/>
      <c r="S100" s="21">
        <v>0.25</v>
      </c>
      <c r="T100" s="21"/>
      <c r="U100" s="21"/>
      <c r="V100" s="21">
        <v>0.5</v>
      </c>
      <c r="W100" s="21"/>
      <c r="X100" s="21"/>
      <c r="Y100" s="21">
        <v>0.75</v>
      </c>
      <c r="Z100" s="21"/>
      <c r="AA100" s="21"/>
      <c r="AB100" s="21">
        <v>1</v>
      </c>
      <c r="AC100" s="24" t="s">
        <v>376</v>
      </c>
      <c r="AD100" s="25" t="s">
        <v>92</v>
      </c>
      <c r="AE100" s="50" t="s">
        <v>878</v>
      </c>
      <c r="AF100" s="51"/>
      <c r="AG100" s="54"/>
      <c r="AH100" s="51"/>
      <c r="AI100" s="49">
        <v>0</v>
      </c>
      <c r="AJ100" s="49">
        <v>0</v>
      </c>
    </row>
    <row r="101" spans="1:36" ht="112.5" customHeight="1" x14ac:dyDescent="0.25">
      <c r="B101" s="18" t="s">
        <v>329</v>
      </c>
      <c r="C101" s="22"/>
      <c r="D101" s="22"/>
      <c r="E101" s="52">
        <v>95</v>
      </c>
      <c r="F101" s="22" t="s">
        <v>130</v>
      </c>
      <c r="G101" s="56">
        <v>1</v>
      </c>
      <c r="H101" s="19" t="s">
        <v>378</v>
      </c>
      <c r="I101" s="19" t="s">
        <v>85</v>
      </c>
      <c r="J101" s="19" t="s">
        <v>379</v>
      </c>
      <c r="K101" s="19" t="s">
        <v>109</v>
      </c>
      <c r="L101" s="19" t="s">
        <v>380</v>
      </c>
      <c r="M101" s="22" t="s">
        <v>111</v>
      </c>
      <c r="N101" s="20">
        <v>44946</v>
      </c>
      <c r="O101" s="20">
        <v>45275</v>
      </c>
      <c r="P101" s="20" t="s">
        <v>133</v>
      </c>
      <c r="Q101" s="21"/>
      <c r="R101" s="21"/>
      <c r="S101" s="21"/>
      <c r="T101" s="21">
        <v>0.3</v>
      </c>
      <c r="U101" s="21"/>
      <c r="V101" s="21"/>
      <c r="W101" s="21"/>
      <c r="X101" s="21">
        <v>0.6</v>
      </c>
      <c r="Y101" s="21"/>
      <c r="Z101" s="21"/>
      <c r="AA101" s="21"/>
      <c r="AB101" s="21">
        <v>1</v>
      </c>
      <c r="AC101" s="24" t="s">
        <v>376</v>
      </c>
      <c r="AD101" s="25"/>
      <c r="AE101" s="50" t="s">
        <v>878</v>
      </c>
      <c r="AF101" s="51"/>
      <c r="AG101" s="54"/>
      <c r="AH101" s="51"/>
      <c r="AI101" s="49">
        <v>48000000</v>
      </c>
      <c r="AJ101" s="49">
        <v>0</v>
      </c>
    </row>
    <row r="102" spans="1:36" ht="86.25" customHeight="1" x14ac:dyDescent="0.25">
      <c r="B102" s="18" t="s">
        <v>329</v>
      </c>
      <c r="C102" s="22"/>
      <c r="D102" s="22"/>
      <c r="E102" s="52">
        <v>96</v>
      </c>
      <c r="F102" s="22" t="s">
        <v>130</v>
      </c>
      <c r="G102" s="56">
        <v>1</v>
      </c>
      <c r="H102" s="19" t="s">
        <v>915</v>
      </c>
      <c r="I102" s="19" t="s">
        <v>85</v>
      </c>
      <c r="J102" s="19" t="s">
        <v>379</v>
      </c>
      <c r="K102" s="19" t="s">
        <v>109</v>
      </c>
      <c r="L102" s="19" t="s">
        <v>381</v>
      </c>
      <c r="M102" s="22" t="s">
        <v>168</v>
      </c>
      <c r="N102" s="20">
        <v>44946</v>
      </c>
      <c r="O102" s="20">
        <v>45275</v>
      </c>
      <c r="P102" s="20" t="s">
        <v>133</v>
      </c>
      <c r="Q102" s="21"/>
      <c r="R102" s="21"/>
      <c r="S102" s="21"/>
      <c r="T102" s="21"/>
      <c r="U102" s="21">
        <v>0.3</v>
      </c>
      <c r="V102" s="21"/>
      <c r="W102" s="21"/>
      <c r="X102" s="21">
        <v>0.6</v>
      </c>
      <c r="Y102" s="21"/>
      <c r="Z102" s="21"/>
      <c r="AA102" s="21"/>
      <c r="AB102" s="21">
        <v>1</v>
      </c>
      <c r="AC102" s="24" t="s">
        <v>376</v>
      </c>
      <c r="AD102" s="25"/>
      <c r="AE102" s="50" t="s">
        <v>878</v>
      </c>
      <c r="AF102" s="51"/>
      <c r="AG102" s="54"/>
      <c r="AH102" s="51"/>
      <c r="AI102" s="49">
        <f>48000000</f>
        <v>48000000</v>
      </c>
      <c r="AJ102" s="49">
        <v>0</v>
      </c>
    </row>
    <row r="103" spans="1:36" ht="51" customHeight="1" x14ac:dyDescent="0.25">
      <c r="B103" s="18" t="s">
        <v>329</v>
      </c>
      <c r="C103" s="22"/>
      <c r="D103" s="22"/>
      <c r="E103" s="52">
        <v>97</v>
      </c>
      <c r="F103" s="22" t="s">
        <v>130</v>
      </c>
      <c r="G103" s="42">
        <v>1</v>
      </c>
      <c r="H103" s="19" t="s">
        <v>382</v>
      </c>
      <c r="I103" s="19" t="s">
        <v>85</v>
      </c>
      <c r="J103" s="19" t="s">
        <v>383</v>
      </c>
      <c r="K103" s="19" t="s">
        <v>109</v>
      </c>
      <c r="L103" s="19" t="s">
        <v>384</v>
      </c>
      <c r="M103" s="22" t="s">
        <v>111</v>
      </c>
      <c r="N103" s="20">
        <v>44928</v>
      </c>
      <c r="O103" s="20">
        <v>45275</v>
      </c>
      <c r="P103" s="20" t="s">
        <v>90</v>
      </c>
      <c r="Q103" s="21"/>
      <c r="R103" s="21"/>
      <c r="S103" s="21">
        <v>0.2</v>
      </c>
      <c r="T103" s="21"/>
      <c r="U103" s="21"/>
      <c r="V103" s="21">
        <v>0.5</v>
      </c>
      <c r="W103" s="21"/>
      <c r="X103" s="21"/>
      <c r="Y103" s="21">
        <v>0.8</v>
      </c>
      <c r="Z103" s="21"/>
      <c r="AA103" s="21"/>
      <c r="AB103" s="21">
        <v>1</v>
      </c>
      <c r="AC103" s="24" t="s">
        <v>92</v>
      </c>
      <c r="AD103" s="25" t="s">
        <v>385</v>
      </c>
      <c r="AE103" s="50" t="s">
        <v>882</v>
      </c>
      <c r="AF103" s="51"/>
      <c r="AG103" s="54"/>
      <c r="AH103" s="51"/>
      <c r="AI103" s="49">
        <v>31126949</v>
      </c>
      <c r="AJ103" s="49">
        <v>0</v>
      </c>
    </row>
    <row r="104" spans="1:36" ht="60.75" customHeight="1" x14ac:dyDescent="0.25">
      <c r="B104" s="18" t="s">
        <v>329</v>
      </c>
      <c r="C104" s="22"/>
      <c r="D104" s="22"/>
      <c r="E104" s="52">
        <v>98</v>
      </c>
      <c r="F104" s="22" t="s">
        <v>130</v>
      </c>
      <c r="G104" s="42">
        <v>1</v>
      </c>
      <c r="H104" s="19" t="s">
        <v>386</v>
      </c>
      <c r="I104" s="19" t="s">
        <v>85</v>
      </c>
      <c r="J104" s="19" t="s">
        <v>387</v>
      </c>
      <c r="K104" s="19" t="s">
        <v>109</v>
      </c>
      <c r="L104" s="19" t="s">
        <v>388</v>
      </c>
      <c r="M104" s="22" t="s">
        <v>111</v>
      </c>
      <c r="N104" s="20">
        <v>44958</v>
      </c>
      <c r="O104" s="20">
        <v>45275</v>
      </c>
      <c r="P104" s="20" t="s">
        <v>90</v>
      </c>
      <c r="Q104" s="21"/>
      <c r="R104" s="21"/>
      <c r="S104" s="21">
        <v>0.1</v>
      </c>
      <c r="T104" s="21"/>
      <c r="U104" s="21"/>
      <c r="V104" s="21">
        <v>0.4</v>
      </c>
      <c r="W104" s="21"/>
      <c r="X104" s="21"/>
      <c r="Y104" s="21">
        <v>0.7</v>
      </c>
      <c r="Z104" s="21"/>
      <c r="AA104" s="21"/>
      <c r="AB104" s="21">
        <v>1</v>
      </c>
      <c r="AC104" s="24" t="s">
        <v>357</v>
      </c>
      <c r="AD104" s="25" t="s">
        <v>92</v>
      </c>
      <c r="AE104" s="50" t="s">
        <v>882</v>
      </c>
      <c r="AF104" s="51"/>
      <c r="AG104" s="54"/>
      <c r="AH104" s="51"/>
      <c r="AI104" s="49">
        <v>26361591</v>
      </c>
      <c r="AJ104" s="49">
        <v>0</v>
      </c>
    </row>
    <row r="105" spans="1:36" ht="63" customHeight="1" x14ac:dyDescent="0.25">
      <c r="A105" s="58"/>
      <c r="B105" s="18" t="s">
        <v>329</v>
      </c>
      <c r="C105" s="22" t="s">
        <v>330</v>
      </c>
      <c r="D105" s="22" t="s">
        <v>389</v>
      </c>
      <c r="E105" s="52">
        <v>99</v>
      </c>
      <c r="F105" s="22" t="s">
        <v>332</v>
      </c>
      <c r="G105" s="55">
        <v>4</v>
      </c>
      <c r="H105" s="19" t="s">
        <v>390</v>
      </c>
      <c r="I105" s="19" t="s">
        <v>85</v>
      </c>
      <c r="J105" s="19" t="s">
        <v>391</v>
      </c>
      <c r="K105" s="19" t="s">
        <v>109</v>
      </c>
      <c r="L105" s="19" t="s">
        <v>392</v>
      </c>
      <c r="M105" s="22" t="s">
        <v>89</v>
      </c>
      <c r="N105" s="20">
        <v>44928</v>
      </c>
      <c r="O105" s="20">
        <v>45289</v>
      </c>
      <c r="P105" s="20" t="s">
        <v>90</v>
      </c>
      <c r="Q105" s="21"/>
      <c r="R105" s="21"/>
      <c r="S105" s="21">
        <v>0.25</v>
      </c>
      <c r="T105" s="21"/>
      <c r="U105" s="21"/>
      <c r="V105" s="21">
        <v>0.5</v>
      </c>
      <c r="W105" s="21"/>
      <c r="X105" s="21"/>
      <c r="Y105" s="21">
        <v>0.75</v>
      </c>
      <c r="Z105" s="21"/>
      <c r="AA105" s="21"/>
      <c r="AB105" s="21">
        <v>1</v>
      </c>
      <c r="AC105" s="24" t="s">
        <v>908</v>
      </c>
      <c r="AD105" s="25" t="s">
        <v>92</v>
      </c>
      <c r="AE105" s="50" t="s">
        <v>882</v>
      </c>
      <c r="AF105" s="51"/>
      <c r="AG105" s="54"/>
      <c r="AH105" s="51"/>
      <c r="AI105" s="49">
        <v>6267728</v>
      </c>
      <c r="AJ105" s="49">
        <v>0</v>
      </c>
    </row>
    <row r="106" spans="1:36" ht="63" customHeight="1" x14ac:dyDescent="0.25">
      <c r="A106" s="58"/>
      <c r="B106" s="18" t="s">
        <v>329</v>
      </c>
      <c r="C106" s="22"/>
      <c r="D106" s="22"/>
      <c r="E106" s="52">
        <v>100</v>
      </c>
      <c r="F106" s="22" t="s">
        <v>332</v>
      </c>
      <c r="G106" s="42">
        <v>1</v>
      </c>
      <c r="H106" s="19" t="s">
        <v>393</v>
      </c>
      <c r="I106" s="19" t="s">
        <v>85</v>
      </c>
      <c r="J106" s="19" t="s">
        <v>916</v>
      </c>
      <c r="K106" s="19" t="s">
        <v>109</v>
      </c>
      <c r="L106" s="19" t="s">
        <v>394</v>
      </c>
      <c r="M106" s="22" t="s">
        <v>111</v>
      </c>
      <c r="N106" s="20">
        <v>44928</v>
      </c>
      <c r="O106" s="20">
        <v>45289</v>
      </c>
      <c r="P106" s="20" t="s">
        <v>209</v>
      </c>
      <c r="Q106" s="21"/>
      <c r="R106" s="21"/>
      <c r="S106" s="21"/>
      <c r="T106" s="21"/>
      <c r="U106" s="21"/>
      <c r="V106" s="21">
        <v>0.5</v>
      </c>
      <c r="W106" s="21"/>
      <c r="X106" s="21"/>
      <c r="Y106" s="21"/>
      <c r="Z106" s="21"/>
      <c r="AA106" s="21"/>
      <c r="AB106" s="21">
        <v>1</v>
      </c>
      <c r="AC106" s="24" t="s">
        <v>98</v>
      </c>
      <c r="AD106" s="24" t="s">
        <v>92</v>
      </c>
      <c r="AE106" s="24" t="s">
        <v>882</v>
      </c>
      <c r="AF106" s="51"/>
      <c r="AG106" s="54"/>
      <c r="AH106" s="51"/>
      <c r="AI106" s="49">
        <v>6267728</v>
      </c>
      <c r="AJ106" s="49">
        <v>0</v>
      </c>
    </row>
    <row r="107" spans="1:36" ht="95.25" customHeight="1" x14ac:dyDescent="0.25">
      <c r="A107" s="58"/>
      <c r="B107" s="18" t="s">
        <v>329</v>
      </c>
      <c r="C107" s="22"/>
      <c r="D107" s="22"/>
      <c r="E107" s="52">
        <v>101</v>
      </c>
      <c r="F107" s="22" t="s">
        <v>332</v>
      </c>
      <c r="G107" s="42">
        <v>1</v>
      </c>
      <c r="H107" s="19" t="s">
        <v>917</v>
      </c>
      <c r="I107" s="19" t="s">
        <v>85</v>
      </c>
      <c r="J107" s="19" t="s">
        <v>918</v>
      </c>
      <c r="K107" s="19" t="s">
        <v>109</v>
      </c>
      <c r="L107" s="19" t="s">
        <v>919</v>
      </c>
      <c r="M107" s="22" t="s">
        <v>395</v>
      </c>
      <c r="N107" s="20">
        <v>44928</v>
      </c>
      <c r="O107" s="20">
        <v>45289</v>
      </c>
      <c r="P107" s="20" t="s">
        <v>209</v>
      </c>
      <c r="Q107" s="21"/>
      <c r="R107" s="21"/>
      <c r="S107" s="21"/>
      <c r="T107" s="21"/>
      <c r="U107" s="21"/>
      <c r="V107" s="21">
        <v>0.5</v>
      </c>
      <c r="W107" s="21"/>
      <c r="X107" s="21"/>
      <c r="Y107" s="21"/>
      <c r="Z107" s="21"/>
      <c r="AA107" s="21"/>
      <c r="AB107" s="21">
        <v>1</v>
      </c>
      <c r="AC107" s="24" t="s">
        <v>908</v>
      </c>
      <c r="AD107" s="24" t="s">
        <v>92</v>
      </c>
      <c r="AE107" s="24" t="s">
        <v>882</v>
      </c>
      <c r="AF107" s="51"/>
      <c r="AG107" s="54"/>
      <c r="AH107" s="51"/>
      <c r="AI107" s="49">
        <v>6267728</v>
      </c>
      <c r="AJ107" s="49"/>
    </row>
    <row r="108" spans="1:36" ht="66" customHeight="1" x14ac:dyDescent="0.25">
      <c r="A108" s="58"/>
      <c r="B108" s="18" t="s">
        <v>329</v>
      </c>
      <c r="C108" s="22"/>
      <c r="D108" s="22"/>
      <c r="E108" s="52">
        <v>102</v>
      </c>
      <c r="F108" s="22" t="s">
        <v>332</v>
      </c>
      <c r="G108" s="42">
        <v>1</v>
      </c>
      <c r="H108" s="19" t="s">
        <v>396</v>
      </c>
      <c r="I108" s="19" t="s">
        <v>85</v>
      </c>
      <c r="J108" s="19" t="s">
        <v>397</v>
      </c>
      <c r="K108" s="19" t="s">
        <v>109</v>
      </c>
      <c r="L108" s="19" t="s">
        <v>920</v>
      </c>
      <c r="M108" s="22" t="s">
        <v>395</v>
      </c>
      <c r="N108" s="20">
        <v>44928</v>
      </c>
      <c r="O108" s="20">
        <v>45289</v>
      </c>
      <c r="P108" s="20" t="s">
        <v>209</v>
      </c>
      <c r="Q108" s="21"/>
      <c r="R108" s="21"/>
      <c r="S108" s="21"/>
      <c r="T108" s="21"/>
      <c r="U108" s="21"/>
      <c r="V108" s="21">
        <v>0.5</v>
      </c>
      <c r="W108" s="21"/>
      <c r="X108" s="21"/>
      <c r="Y108" s="21"/>
      <c r="Z108" s="21"/>
      <c r="AA108" s="21"/>
      <c r="AB108" s="21">
        <v>1</v>
      </c>
      <c r="AC108" s="24" t="s">
        <v>908</v>
      </c>
      <c r="AD108" s="24" t="s">
        <v>92</v>
      </c>
      <c r="AE108" s="24" t="s">
        <v>882</v>
      </c>
      <c r="AF108" s="51"/>
      <c r="AG108" s="54"/>
      <c r="AH108" s="51"/>
      <c r="AI108" s="49">
        <v>6267728</v>
      </c>
      <c r="AJ108" s="49"/>
    </row>
    <row r="109" spans="1:36" ht="73.5" customHeight="1" x14ac:dyDescent="0.25">
      <c r="A109" s="58"/>
      <c r="B109" s="18" t="s">
        <v>329</v>
      </c>
      <c r="C109" s="22"/>
      <c r="D109" s="22"/>
      <c r="E109" s="52">
        <v>103</v>
      </c>
      <c r="F109" s="22" t="s">
        <v>332</v>
      </c>
      <c r="G109" s="42">
        <v>1</v>
      </c>
      <c r="H109" s="19" t="s">
        <v>398</v>
      </c>
      <c r="I109" s="19" t="s">
        <v>85</v>
      </c>
      <c r="J109" s="19" t="s">
        <v>921</v>
      </c>
      <c r="K109" s="19" t="s">
        <v>109</v>
      </c>
      <c r="L109" s="19" t="s">
        <v>399</v>
      </c>
      <c r="M109" s="22" t="s">
        <v>111</v>
      </c>
      <c r="N109" s="20">
        <v>44928</v>
      </c>
      <c r="O109" s="20">
        <v>45289</v>
      </c>
      <c r="P109" s="20" t="s">
        <v>90</v>
      </c>
      <c r="Q109" s="21"/>
      <c r="R109" s="21"/>
      <c r="S109" s="21">
        <v>0.1</v>
      </c>
      <c r="T109" s="21"/>
      <c r="U109" s="21"/>
      <c r="V109" s="21">
        <v>0.5</v>
      </c>
      <c r="W109" s="21"/>
      <c r="X109" s="21"/>
      <c r="Y109" s="21">
        <v>0.75</v>
      </c>
      <c r="Z109" s="21"/>
      <c r="AA109" s="21"/>
      <c r="AB109" s="21">
        <v>1</v>
      </c>
      <c r="AC109" s="24" t="s">
        <v>908</v>
      </c>
      <c r="AD109" s="25" t="s">
        <v>92</v>
      </c>
      <c r="AE109" s="50" t="s">
        <v>882</v>
      </c>
      <c r="AF109" s="51"/>
      <c r="AG109" s="54"/>
      <c r="AH109" s="51"/>
      <c r="AI109" s="49">
        <v>157701049</v>
      </c>
      <c r="AJ109" s="49">
        <v>0</v>
      </c>
    </row>
    <row r="110" spans="1:36" ht="58.5" customHeight="1" x14ac:dyDescent="0.25">
      <c r="B110" s="112" t="s">
        <v>400</v>
      </c>
      <c r="C110" s="113" t="s">
        <v>401</v>
      </c>
      <c r="D110" s="113" t="s">
        <v>402</v>
      </c>
      <c r="E110" s="52">
        <v>104</v>
      </c>
      <c r="F110" s="113" t="s">
        <v>126</v>
      </c>
      <c r="G110" s="146">
        <v>1</v>
      </c>
      <c r="H110" s="116" t="s">
        <v>403</v>
      </c>
      <c r="I110" s="116"/>
      <c r="J110" s="116" t="s">
        <v>404</v>
      </c>
      <c r="K110" s="116" t="s">
        <v>109</v>
      </c>
      <c r="L110" s="116" t="s">
        <v>405</v>
      </c>
      <c r="M110" s="113" t="s">
        <v>406</v>
      </c>
      <c r="N110" s="153">
        <v>44958</v>
      </c>
      <c r="O110" s="117">
        <v>45114</v>
      </c>
      <c r="P110" s="117" t="s">
        <v>181</v>
      </c>
      <c r="Q110" s="118">
        <v>0.05</v>
      </c>
      <c r="R110" s="118">
        <v>0.1</v>
      </c>
      <c r="S110" s="118">
        <v>0.2</v>
      </c>
      <c r="T110" s="118">
        <v>0.4</v>
      </c>
      <c r="U110" s="118">
        <v>0.6</v>
      </c>
      <c r="V110" s="118">
        <v>0.8</v>
      </c>
      <c r="W110" s="118">
        <v>1</v>
      </c>
      <c r="X110" s="118"/>
      <c r="Y110" s="118"/>
      <c r="Z110" s="118"/>
      <c r="AA110" s="118"/>
      <c r="AB110" s="118"/>
      <c r="AC110" s="119" t="s">
        <v>112</v>
      </c>
      <c r="AD110" s="120" t="s">
        <v>92</v>
      </c>
      <c r="AE110" s="121" t="s">
        <v>92</v>
      </c>
      <c r="AF110" s="51"/>
      <c r="AG110" s="54"/>
      <c r="AH110" s="51"/>
      <c r="AI110" s="122">
        <v>76704548.760000005</v>
      </c>
      <c r="AJ110" s="122">
        <v>0</v>
      </c>
    </row>
    <row r="111" spans="1:36" ht="106.5" customHeight="1" x14ac:dyDescent="0.25">
      <c r="B111" s="112" t="s">
        <v>400</v>
      </c>
      <c r="C111" s="113" t="s">
        <v>401</v>
      </c>
      <c r="D111" s="113" t="s">
        <v>407</v>
      </c>
      <c r="E111" s="52">
        <v>105</v>
      </c>
      <c r="F111" s="113" t="s">
        <v>126</v>
      </c>
      <c r="G111" s="146">
        <v>7</v>
      </c>
      <c r="H111" s="116" t="s">
        <v>408</v>
      </c>
      <c r="I111" s="116"/>
      <c r="J111" s="116" t="s">
        <v>409</v>
      </c>
      <c r="K111" s="116" t="s">
        <v>109</v>
      </c>
      <c r="L111" s="116" t="s">
        <v>922</v>
      </c>
      <c r="M111" s="113" t="s">
        <v>89</v>
      </c>
      <c r="N111" s="153">
        <v>44958</v>
      </c>
      <c r="O111" s="153">
        <v>45087</v>
      </c>
      <c r="P111" s="117" t="s">
        <v>181</v>
      </c>
      <c r="Q111" s="118">
        <v>0.02</v>
      </c>
      <c r="R111" s="118">
        <v>0.05</v>
      </c>
      <c r="S111" s="118">
        <v>0.1</v>
      </c>
      <c r="T111" s="118">
        <v>0.15</v>
      </c>
      <c r="U111" s="118">
        <v>0.3</v>
      </c>
      <c r="V111" s="118">
        <v>0.45</v>
      </c>
      <c r="W111" s="118">
        <v>0.6</v>
      </c>
      <c r="X111" s="118">
        <v>0.75</v>
      </c>
      <c r="Y111" s="118">
        <v>0.9</v>
      </c>
      <c r="Z111" s="118">
        <v>1</v>
      </c>
      <c r="AA111" s="118"/>
      <c r="AB111" s="118"/>
      <c r="AC111" s="119" t="s">
        <v>112</v>
      </c>
      <c r="AD111" s="120" t="s">
        <v>92</v>
      </c>
      <c r="AE111" s="121" t="s">
        <v>92</v>
      </c>
      <c r="AF111" s="51"/>
      <c r="AG111" s="54"/>
      <c r="AH111" s="51"/>
      <c r="AI111" s="122">
        <v>275940421.80000007</v>
      </c>
      <c r="AJ111" s="122">
        <v>146765000</v>
      </c>
    </row>
    <row r="112" spans="1:36" ht="51" customHeight="1" x14ac:dyDescent="0.25">
      <c r="B112" s="112" t="s">
        <v>400</v>
      </c>
      <c r="C112" s="113"/>
      <c r="D112" s="113"/>
      <c r="E112" s="52">
        <v>106</v>
      </c>
      <c r="F112" s="113" t="s">
        <v>126</v>
      </c>
      <c r="G112" s="146">
        <v>1</v>
      </c>
      <c r="H112" s="116" t="s">
        <v>410</v>
      </c>
      <c r="I112" s="116"/>
      <c r="J112" s="116" t="s">
        <v>411</v>
      </c>
      <c r="K112" s="116" t="s">
        <v>109</v>
      </c>
      <c r="L112" s="116" t="s">
        <v>412</v>
      </c>
      <c r="M112" s="113" t="s">
        <v>406</v>
      </c>
      <c r="N112" s="117">
        <v>44928</v>
      </c>
      <c r="O112" s="117" t="s">
        <v>413</v>
      </c>
      <c r="P112" s="117" t="s">
        <v>181</v>
      </c>
      <c r="Q112" s="118">
        <v>0.2</v>
      </c>
      <c r="R112" s="118">
        <v>0.85</v>
      </c>
      <c r="S112" s="118">
        <v>1</v>
      </c>
      <c r="T112" s="118"/>
      <c r="U112" s="118"/>
      <c r="V112" s="118"/>
      <c r="W112" s="118"/>
      <c r="X112" s="118"/>
      <c r="Y112" s="118"/>
      <c r="Z112" s="118"/>
      <c r="AA112" s="118"/>
      <c r="AB112" s="118"/>
      <c r="AC112" s="119" t="s">
        <v>112</v>
      </c>
      <c r="AD112" s="120" t="s">
        <v>92</v>
      </c>
      <c r="AE112" s="121" t="s">
        <v>92</v>
      </c>
      <c r="AF112" s="51"/>
      <c r="AG112" s="54"/>
      <c r="AH112" s="51"/>
      <c r="AI112" s="122">
        <v>50915237.160000011</v>
      </c>
      <c r="AJ112" s="122">
        <v>0</v>
      </c>
    </row>
    <row r="113" spans="2:36" ht="51" customHeight="1" x14ac:dyDescent="0.25">
      <c r="B113" s="112" t="s">
        <v>400</v>
      </c>
      <c r="C113" s="113" t="s">
        <v>401</v>
      </c>
      <c r="D113" s="113" t="s">
        <v>414</v>
      </c>
      <c r="E113" s="52">
        <v>107</v>
      </c>
      <c r="F113" s="113" t="s">
        <v>126</v>
      </c>
      <c r="G113" s="146">
        <v>1</v>
      </c>
      <c r="H113" s="116" t="s">
        <v>415</v>
      </c>
      <c r="I113" s="116"/>
      <c r="J113" s="116" t="s">
        <v>416</v>
      </c>
      <c r="K113" s="116" t="s">
        <v>109</v>
      </c>
      <c r="L113" s="116" t="s">
        <v>417</v>
      </c>
      <c r="M113" s="113" t="s">
        <v>89</v>
      </c>
      <c r="N113" s="117">
        <v>44959</v>
      </c>
      <c r="O113" s="117" t="s">
        <v>418</v>
      </c>
      <c r="P113" s="117" t="s">
        <v>181</v>
      </c>
      <c r="Q113" s="118">
        <v>0.1</v>
      </c>
      <c r="R113" s="118">
        <v>0.2</v>
      </c>
      <c r="S113" s="118">
        <v>0.6</v>
      </c>
      <c r="T113" s="118">
        <v>0.85</v>
      </c>
      <c r="U113" s="118">
        <v>1</v>
      </c>
      <c r="V113" s="118"/>
      <c r="W113" s="118"/>
      <c r="X113" s="118"/>
      <c r="Y113" s="118"/>
      <c r="Z113" s="118"/>
      <c r="AA113" s="118"/>
      <c r="AB113" s="118"/>
      <c r="AC113" s="119" t="s">
        <v>112</v>
      </c>
      <c r="AD113" s="120" t="s">
        <v>92</v>
      </c>
      <c r="AE113" s="121" t="s">
        <v>92</v>
      </c>
      <c r="AF113" s="51"/>
      <c r="AG113" s="54"/>
      <c r="AH113" s="51"/>
      <c r="AI113" s="122">
        <v>29101767.960000001</v>
      </c>
      <c r="AJ113" s="122">
        <v>27168750</v>
      </c>
    </row>
    <row r="114" spans="2:36" ht="51" customHeight="1" x14ac:dyDescent="0.25">
      <c r="B114" s="112" t="s">
        <v>400</v>
      </c>
      <c r="C114" s="113" t="s">
        <v>401</v>
      </c>
      <c r="D114" s="113" t="s">
        <v>419</v>
      </c>
      <c r="E114" s="52">
        <v>108</v>
      </c>
      <c r="F114" s="113" t="s">
        <v>126</v>
      </c>
      <c r="G114" s="146">
        <v>1</v>
      </c>
      <c r="H114" s="116" t="s">
        <v>420</v>
      </c>
      <c r="I114" s="116"/>
      <c r="J114" s="116" t="s">
        <v>421</v>
      </c>
      <c r="K114" s="116" t="s">
        <v>109</v>
      </c>
      <c r="L114" s="116" t="s">
        <v>422</v>
      </c>
      <c r="M114" s="113" t="s">
        <v>89</v>
      </c>
      <c r="N114" s="117">
        <v>44937</v>
      </c>
      <c r="O114" s="117" t="s">
        <v>423</v>
      </c>
      <c r="P114" s="117" t="s">
        <v>181</v>
      </c>
      <c r="Q114" s="118">
        <v>0.1</v>
      </c>
      <c r="R114" s="118">
        <v>0.2</v>
      </c>
      <c r="S114" s="118">
        <v>0.35</v>
      </c>
      <c r="T114" s="118">
        <v>0.5</v>
      </c>
      <c r="U114" s="118">
        <v>0.65</v>
      </c>
      <c r="V114" s="118">
        <v>0.85</v>
      </c>
      <c r="W114" s="118">
        <v>1</v>
      </c>
      <c r="X114" s="118"/>
      <c r="Y114" s="118"/>
      <c r="Z114" s="118"/>
      <c r="AA114" s="118"/>
      <c r="AB114" s="118"/>
      <c r="AC114" s="119" t="s">
        <v>112</v>
      </c>
      <c r="AD114" s="120" t="s">
        <v>92</v>
      </c>
      <c r="AE114" s="121" t="s">
        <v>92</v>
      </c>
      <c r="AF114" s="51"/>
      <c r="AG114" s="54"/>
      <c r="AH114" s="51"/>
      <c r="AI114" s="122">
        <v>87558237.359999985</v>
      </c>
      <c r="AJ114" s="122">
        <v>23695875</v>
      </c>
    </row>
    <row r="115" spans="2:36" ht="51" customHeight="1" x14ac:dyDescent="0.25">
      <c r="B115" s="112" t="s">
        <v>400</v>
      </c>
      <c r="C115" s="113" t="s">
        <v>401</v>
      </c>
      <c r="D115" s="113" t="s">
        <v>923</v>
      </c>
      <c r="E115" s="52">
        <v>109</v>
      </c>
      <c r="F115" s="113" t="s">
        <v>126</v>
      </c>
      <c r="G115" s="146">
        <v>1</v>
      </c>
      <c r="H115" s="116" t="s">
        <v>425</v>
      </c>
      <c r="I115" s="116"/>
      <c r="J115" s="116" t="s">
        <v>426</v>
      </c>
      <c r="K115" s="116" t="s">
        <v>109</v>
      </c>
      <c r="L115" s="116" t="s">
        <v>427</v>
      </c>
      <c r="M115" s="113" t="s">
        <v>89</v>
      </c>
      <c r="N115" s="117">
        <v>45110</v>
      </c>
      <c r="O115" s="117" t="s">
        <v>428</v>
      </c>
      <c r="P115" s="117" t="s">
        <v>181</v>
      </c>
      <c r="Q115" s="118"/>
      <c r="R115" s="118"/>
      <c r="S115" s="118">
        <v>0.1</v>
      </c>
      <c r="T115" s="118">
        <v>0.2</v>
      </c>
      <c r="U115" s="118">
        <v>0.35</v>
      </c>
      <c r="V115" s="118">
        <v>0.5</v>
      </c>
      <c r="W115" s="118">
        <v>0.65</v>
      </c>
      <c r="X115" s="118">
        <v>0.85</v>
      </c>
      <c r="Y115" s="118">
        <v>1</v>
      </c>
      <c r="Z115" s="118"/>
      <c r="AA115" s="118"/>
      <c r="AB115" s="118"/>
      <c r="AC115" s="119" t="s">
        <v>112</v>
      </c>
      <c r="AD115" s="120" t="s">
        <v>92</v>
      </c>
      <c r="AE115" s="121" t="s">
        <v>92</v>
      </c>
      <c r="AF115" s="51"/>
      <c r="AG115" s="54"/>
      <c r="AH115" s="51"/>
      <c r="AI115" s="122">
        <v>84287288.159999996</v>
      </c>
      <c r="AJ115" s="122">
        <v>21063000</v>
      </c>
    </row>
    <row r="116" spans="2:36" ht="51" customHeight="1" x14ac:dyDescent="0.25">
      <c r="B116" s="112" t="s">
        <v>400</v>
      </c>
      <c r="C116" s="113"/>
      <c r="D116" s="113"/>
      <c r="E116" s="52">
        <v>110</v>
      </c>
      <c r="F116" s="113" t="s">
        <v>126</v>
      </c>
      <c r="G116" s="146">
        <v>1</v>
      </c>
      <c r="H116" s="116" t="s">
        <v>429</v>
      </c>
      <c r="I116" s="116"/>
      <c r="J116" s="116" t="s">
        <v>430</v>
      </c>
      <c r="K116" s="116" t="s">
        <v>109</v>
      </c>
      <c r="L116" s="116" t="s">
        <v>431</v>
      </c>
      <c r="M116" s="113" t="s">
        <v>406</v>
      </c>
      <c r="N116" s="117">
        <v>44958</v>
      </c>
      <c r="O116" s="117" t="s">
        <v>432</v>
      </c>
      <c r="P116" s="117" t="s">
        <v>181</v>
      </c>
      <c r="Q116" s="118"/>
      <c r="R116" s="118"/>
      <c r="S116" s="118">
        <v>0.05</v>
      </c>
      <c r="T116" s="118">
        <v>0.1</v>
      </c>
      <c r="U116" s="118">
        <v>0.2</v>
      </c>
      <c r="V116" s="118">
        <v>0.35</v>
      </c>
      <c r="W116" s="118">
        <v>0.5</v>
      </c>
      <c r="X116" s="118">
        <v>0.65</v>
      </c>
      <c r="Y116" s="118">
        <v>0.85</v>
      </c>
      <c r="Z116" s="118">
        <v>1</v>
      </c>
      <c r="AA116" s="118"/>
      <c r="AB116" s="118"/>
      <c r="AC116" s="119" t="s">
        <v>112</v>
      </c>
      <c r="AD116" s="120" t="s">
        <v>92</v>
      </c>
      <c r="AE116" s="121" t="s">
        <v>92</v>
      </c>
      <c r="AF116" s="51"/>
      <c r="AG116" s="54"/>
      <c r="AH116" s="51"/>
      <c r="AI116" s="122">
        <v>127124928.36</v>
      </c>
      <c r="AJ116" s="122">
        <v>0</v>
      </c>
    </row>
    <row r="117" spans="2:36" ht="51" customHeight="1" x14ac:dyDescent="0.25">
      <c r="B117" s="112" t="s">
        <v>400</v>
      </c>
      <c r="C117" s="113" t="s">
        <v>401</v>
      </c>
      <c r="D117" s="113" t="s">
        <v>433</v>
      </c>
      <c r="E117" s="52">
        <v>111</v>
      </c>
      <c r="F117" s="113" t="s">
        <v>126</v>
      </c>
      <c r="G117" s="146">
        <v>3</v>
      </c>
      <c r="H117" s="116" t="s">
        <v>434</v>
      </c>
      <c r="I117" s="116"/>
      <c r="J117" s="116" t="s">
        <v>435</v>
      </c>
      <c r="K117" s="116" t="s">
        <v>109</v>
      </c>
      <c r="L117" s="116" t="s">
        <v>436</v>
      </c>
      <c r="M117" s="113" t="s">
        <v>89</v>
      </c>
      <c r="N117" s="117">
        <v>44958</v>
      </c>
      <c r="O117" s="117">
        <v>45267</v>
      </c>
      <c r="P117" s="117"/>
      <c r="Q117" s="118"/>
      <c r="R117" s="118">
        <v>0.05</v>
      </c>
      <c r="S117" s="118">
        <v>0.1</v>
      </c>
      <c r="T117" s="118">
        <v>0.15</v>
      </c>
      <c r="U117" s="118">
        <v>0.2</v>
      </c>
      <c r="V117" s="118">
        <v>0.3</v>
      </c>
      <c r="W117" s="118">
        <v>0.4</v>
      </c>
      <c r="X117" s="118">
        <v>0.5</v>
      </c>
      <c r="Y117" s="118">
        <v>0.6</v>
      </c>
      <c r="Z117" s="118">
        <v>0.7</v>
      </c>
      <c r="AA117" s="118">
        <v>0.85</v>
      </c>
      <c r="AB117" s="118">
        <v>1</v>
      </c>
      <c r="AC117" s="119" t="s">
        <v>112</v>
      </c>
      <c r="AD117" s="120" t="s">
        <v>92</v>
      </c>
      <c r="AE117" s="121" t="s">
        <v>92</v>
      </c>
      <c r="AF117" s="51"/>
      <c r="AG117" s="54"/>
      <c r="AH117" s="51"/>
      <c r="AI117" s="122">
        <v>68555412.599999994</v>
      </c>
      <c r="AJ117" s="122">
        <v>36604500</v>
      </c>
    </row>
    <row r="118" spans="2:36" ht="51" customHeight="1" x14ac:dyDescent="0.25">
      <c r="B118" s="112" t="s">
        <v>400</v>
      </c>
      <c r="C118" s="113" t="s">
        <v>401</v>
      </c>
      <c r="D118" s="113" t="s">
        <v>924</v>
      </c>
      <c r="E118" s="52">
        <v>112</v>
      </c>
      <c r="F118" s="113" t="s">
        <v>126</v>
      </c>
      <c r="G118" s="146">
        <v>4</v>
      </c>
      <c r="H118" s="116" t="s">
        <v>438</v>
      </c>
      <c r="I118" s="116" t="s">
        <v>439</v>
      </c>
      <c r="J118" s="116" t="s">
        <v>440</v>
      </c>
      <c r="K118" s="116" t="s">
        <v>259</v>
      </c>
      <c r="L118" s="116" t="s">
        <v>441</v>
      </c>
      <c r="M118" s="113" t="s">
        <v>89</v>
      </c>
      <c r="N118" s="154" t="s">
        <v>442</v>
      </c>
      <c r="O118" s="117" t="s">
        <v>443</v>
      </c>
      <c r="P118" s="117" t="s">
        <v>90</v>
      </c>
      <c r="Q118" s="118"/>
      <c r="R118" s="118">
        <v>0.25</v>
      </c>
      <c r="S118" s="118"/>
      <c r="T118" s="118"/>
      <c r="U118" s="118">
        <v>0.5</v>
      </c>
      <c r="V118" s="118"/>
      <c r="W118" s="118"/>
      <c r="X118" s="118">
        <v>0.75</v>
      </c>
      <c r="Y118" s="118"/>
      <c r="Z118" s="118"/>
      <c r="AA118" s="118">
        <v>1</v>
      </c>
      <c r="AB118" s="118"/>
      <c r="AC118" s="119" t="s">
        <v>112</v>
      </c>
      <c r="AD118" s="120" t="s">
        <v>92</v>
      </c>
      <c r="AE118" s="121" t="s">
        <v>92</v>
      </c>
      <c r="AF118" s="51"/>
      <c r="AG118" s="54"/>
      <c r="AH118" s="51"/>
      <c r="AI118" s="122">
        <v>151542514.91999999</v>
      </c>
      <c r="AJ118" s="122">
        <v>297740750</v>
      </c>
    </row>
    <row r="119" spans="2:36" ht="61.5" customHeight="1" x14ac:dyDescent="0.25">
      <c r="B119" s="112" t="s">
        <v>400</v>
      </c>
      <c r="C119" s="113" t="s">
        <v>401</v>
      </c>
      <c r="D119" s="113" t="s">
        <v>444</v>
      </c>
      <c r="E119" s="52">
        <v>113</v>
      </c>
      <c r="F119" s="113" t="s">
        <v>126</v>
      </c>
      <c r="G119" s="146">
        <v>12</v>
      </c>
      <c r="H119" s="116" t="s">
        <v>445</v>
      </c>
      <c r="I119" s="116" t="s">
        <v>439</v>
      </c>
      <c r="J119" s="116" t="s">
        <v>440</v>
      </c>
      <c r="K119" s="116" t="s">
        <v>259</v>
      </c>
      <c r="L119" s="116" t="s">
        <v>446</v>
      </c>
      <c r="M119" s="113" t="s">
        <v>89</v>
      </c>
      <c r="N119" s="154" t="s">
        <v>442</v>
      </c>
      <c r="O119" s="117" t="s">
        <v>447</v>
      </c>
      <c r="P119" s="117" t="s">
        <v>163</v>
      </c>
      <c r="Q119" s="118">
        <f>1/12</f>
        <v>8.3333333333333329E-2</v>
      </c>
      <c r="R119" s="118">
        <f t="shared" ref="R119:AB119" si="0">Q119+(1/12)</f>
        <v>0.16666666666666666</v>
      </c>
      <c r="S119" s="118">
        <f t="shared" si="0"/>
        <v>0.25</v>
      </c>
      <c r="T119" s="118">
        <f t="shared" si="0"/>
        <v>0.33333333333333331</v>
      </c>
      <c r="U119" s="118">
        <f t="shared" si="0"/>
        <v>0.41666666666666663</v>
      </c>
      <c r="V119" s="118">
        <f t="shared" si="0"/>
        <v>0.49999999999999994</v>
      </c>
      <c r="W119" s="118">
        <f t="shared" si="0"/>
        <v>0.58333333333333326</v>
      </c>
      <c r="X119" s="118">
        <f t="shared" si="0"/>
        <v>0.66666666666666663</v>
      </c>
      <c r="Y119" s="118">
        <f t="shared" si="0"/>
        <v>0.75</v>
      </c>
      <c r="Z119" s="118">
        <f t="shared" si="0"/>
        <v>0.83333333333333337</v>
      </c>
      <c r="AA119" s="118">
        <f t="shared" si="0"/>
        <v>0.91666666666666674</v>
      </c>
      <c r="AB119" s="118">
        <f t="shared" si="0"/>
        <v>1</v>
      </c>
      <c r="AC119" s="119" t="s">
        <v>112</v>
      </c>
      <c r="AD119" s="120" t="s">
        <v>92</v>
      </c>
      <c r="AE119" s="121" t="s">
        <v>92</v>
      </c>
      <c r="AF119" s="51"/>
      <c r="AG119" s="54"/>
      <c r="AH119" s="51"/>
      <c r="AI119" s="122">
        <v>158913167.39999998</v>
      </c>
      <c r="AJ119" s="122">
        <v>298681450</v>
      </c>
    </row>
    <row r="120" spans="2:36" ht="87.75" customHeight="1" x14ac:dyDescent="0.25">
      <c r="B120" s="112" t="s">
        <v>400</v>
      </c>
      <c r="C120" s="113" t="s">
        <v>401</v>
      </c>
      <c r="D120" s="113" t="s">
        <v>448</v>
      </c>
      <c r="E120" s="52">
        <v>114</v>
      </c>
      <c r="F120" s="113" t="s">
        <v>126</v>
      </c>
      <c r="G120" s="146">
        <v>1</v>
      </c>
      <c r="H120" s="116" t="s">
        <v>449</v>
      </c>
      <c r="I120" s="116" t="s">
        <v>85</v>
      </c>
      <c r="J120" s="116" t="s">
        <v>450</v>
      </c>
      <c r="K120" s="116" t="s">
        <v>109</v>
      </c>
      <c r="L120" s="116" t="s">
        <v>925</v>
      </c>
      <c r="M120" s="113" t="s">
        <v>89</v>
      </c>
      <c r="N120" s="117" t="s">
        <v>451</v>
      </c>
      <c r="O120" s="117" t="s">
        <v>452</v>
      </c>
      <c r="P120" s="117" t="s">
        <v>181</v>
      </c>
      <c r="Q120" s="118">
        <v>0.15</v>
      </c>
      <c r="R120" s="118">
        <v>0.3</v>
      </c>
      <c r="S120" s="118">
        <v>0.5</v>
      </c>
      <c r="T120" s="118">
        <v>0.52</v>
      </c>
      <c r="U120" s="118">
        <v>0.55000000000000004</v>
      </c>
      <c r="V120" s="118">
        <v>0.56999999999999995</v>
      </c>
      <c r="W120" s="118">
        <v>0.6</v>
      </c>
      <c r="X120" s="118">
        <v>0.65</v>
      </c>
      <c r="Y120" s="118">
        <v>0.7</v>
      </c>
      <c r="Z120" s="118">
        <v>0.8</v>
      </c>
      <c r="AA120" s="118">
        <v>0.9</v>
      </c>
      <c r="AB120" s="118">
        <v>1</v>
      </c>
      <c r="AC120" s="119" t="s">
        <v>112</v>
      </c>
      <c r="AD120" s="120" t="s">
        <v>92</v>
      </c>
      <c r="AE120" s="121" t="s">
        <v>92</v>
      </c>
      <c r="AF120" s="51"/>
      <c r="AG120" s="54"/>
      <c r="AH120" s="51"/>
      <c r="AI120" s="122">
        <v>31059513.120000005</v>
      </c>
      <c r="AJ120" s="122">
        <v>100966900</v>
      </c>
    </row>
    <row r="121" spans="2:36" ht="117" customHeight="1" x14ac:dyDescent="0.25">
      <c r="B121" s="112" t="s">
        <v>400</v>
      </c>
      <c r="C121" s="113" t="s">
        <v>401</v>
      </c>
      <c r="D121" s="113" t="s">
        <v>448</v>
      </c>
      <c r="E121" s="52">
        <v>115</v>
      </c>
      <c r="F121" s="113" t="s">
        <v>126</v>
      </c>
      <c r="G121" s="146">
        <v>4</v>
      </c>
      <c r="H121" s="116" t="s">
        <v>453</v>
      </c>
      <c r="I121" s="116" t="s">
        <v>85</v>
      </c>
      <c r="J121" s="116" t="s">
        <v>454</v>
      </c>
      <c r="K121" s="116" t="s">
        <v>259</v>
      </c>
      <c r="L121" s="116" t="s">
        <v>455</v>
      </c>
      <c r="M121" s="113" t="s">
        <v>89</v>
      </c>
      <c r="N121" s="117">
        <v>44929</v>
      </c>
      <c r="O121" s="117" t="s">
        <v>162</v>
      </c>
      <c r="P121" s="117" t="s">
        <v>181</v>
      </c>
      <c r="Q121" s="118"/>
      <c r="R121" s="118"/>
      <c r="S121" s="118">
        <v>0.05</v>
      </c>
      <c r="T121" s="118">
        <v>0.1</v>
      </c>
      <c r="U121" s="118">
        <v>0.15</v>
      </c>
      <c r="V121" s="118">
        <v>0.25</v>
      </c>
      <c r="W121" s="118">
        <v>0.35</v>
      </c>
      <c r="X121" s="118">
        <v>0.5</v>
      </c>
      <c r="Y121" s="118">
        <v>0.75</v>
      </c>
      <c r="Z121" s="118">
        <v>0.8</v>
      </c>
      <c r="AA121" s="118">
        <v>1</v>
      </c>
      <c r="AB121" s="118"/>
      <c r="AC121" s="119" t="s">
        <v>112</v>
      </c>
      <c r="AD121" s="120" t="s">
        <v>92</v>
      </c>
      <c r="AE121" s="121" t="s">
        <v>92</v>
      </c>
      <c r="AF121" s="51"/>
      <c r="AG121" s="54"/>
      <c r="AH121" s="51"/>
      <c r="AI121" s="122">
        <v>85557090.480000004</v>
      </c>
      <c r="AJ121" s="122">
        <v>100097000</v>
      </c>
    </row>
    <row r="122" spans="2:36" ht="95.25" customHeight="1" x14ac:dyDescent="0.25">
      <c r="B122" s="112" t="s">
        <v>400</v>
      </c>
      <c r="C122" s="113" t="s">
        <v>401</v>
      </c>
      <c r="D122" s="113" t="s">
        <v>448</v>
      </c>
      <c r="E122" s="52">
        <v>116</v>
      </c>
      <c r="F122" s="113" t="s">
        <v>126</v>
      </c>
      <c r="G122" s="146">
        <v>2</v>
      </c>
      <c r="H122" s="116" t="s">
        <v>456</v>
      </c>
      <c r="I122" s="116" t="s">
        <v>85</v>
      </c>
      <c r="J122" s="116" t="s">
        <v>457</v>
      </c>
      <c r="K122" s="116" t="s">
        <v>109</v>
      </c>
      <c r="L122" s="116" t="s">
        <v>926</v>
      </c>
      <c r="M122" s="113" t="s">
        <v>89</v>
      </c>
      <c r="N122" s="117">
        <v>44958</v>
      </c>
      <c r="O122" s="117" t="s">
        <v>458</v>
      </c>
      <c r="P122" s="117" t="s">
        <v>181</v>
      </c>
      <c r="Q122" s="118">
        <v>0.15</v>
      </c>
      <c r="R122" s="118">
        <v>0.3</v>
      </c>
      <c r="S122" s="118">
        <v>0.5</v>
      </c>
      <c r="T122" s="118">
        <v>0.52</v>
      </c>
      <c r="U122" s="118">
        <v>0.55000000000000004</v>
      </c>
      <c r="V122" s="118">
        <v>0.56999999999999995</v>
      </c>
      <c r="W122" s="118">
        <v>0.6</v>
      </c>
      <c r="X122" s="118">
        <v>0.65</v>
      </c>
      <c r="Y122" s="118">
        <v>0.7</v>
      </c>
      <c r="Z122" s="118">
        <v>0.8</v>
      </c>
      <c r="AA122" s="118">
        <v>0.9</v>
      </c>
      <c r="AB122" s="118">
        <v>1</v>
      </c>
      <c r="AC122" s="119" t="s">
        <v>112</v>
      </c>
      <c r="AD122" s="120" t="s">
        <v>92</v>
      </c>
      <c r="AE122" s="121" t="s">
        <v>92</v>
      </c>
      <c r="AF122" s="51"/>
      <c r="AG122" s="54"/>
      <c r="AH122" s="51"/>
      <c r="AI122" s="122">
        <v>534344150.63999999</v>
      </c>
      <c r="AJ122" s="122">
        <v>126069375</v>
      </c>
    </row>
    <row r="123" spans="2:36" ht="86.25" customHeight="1" x14ac:dyDescent="0.25">
      <c r="B123" s="112" t="s">
        <v>400</v>
      </c>
      <c r="C123" s="113" t="s">
        <v>401</v>
      </c>
      <c r="D123" s="113" t="s">
        <v>459</v>
      </c>
      <c r="E123" s="52">
        <v>117</v>
      </c>
      <c r="F123" s="113" t="s">
        <v>126</v>
      </c>
      <c r="G123" s="146">
        <v>2</v>
      </c>
      <c r="H123" s="116" t="s">
        <v>460</v>
      </c>
      <c r="I123" s="116" t="s">
        <v>85</v>
      </c>
      <c r="J123" s="116" t="s">
        <v>461</v>
      </c>
      <c r="K123" s="116" t="s">
        <v>109</v>
      </c>
      <c r="L123" s="116" t="s">
        <v>927</v>
      </c>
      <c r="M123" s="113" t="s">
        <v>89</v>
      </c>
      <c r="N123" s="117">
        <v>44927</v>
      </c>
      <c r="O123" s="117" t="s">
        <v>462</v>
      </c>
      <c r="P123" s="117" t="s">
        <v>181</v>
      </c>
      <c r="Q123" s="118">
        <v>0.1</v>
      </c>
      <c r="R123" s="118">
        <v>0.3</v>
      </c>
      <c r="S123" s="118">
        <v>0.6</v>
      </c>
      <c r="T123" s="118">
        <v>0.7</v>
      </c>
      <c r="U123" s="118">
        <v>0.9</v>
      </c>
      <c r="V123" s="118">
        <v>1</v>
      </c>
      <c r="W123" s="118"/>
      <c r="X123" s="118"/>
      <c r="Y123" s="118"/>
      <c r="Z123" s="118"/>
      <c r="AA123" s="118"/>
      <c r="AB123" s="118"/>
      <c r="AC123" s="119" t="s">
        <v>112</v>
      </c>
      <c r="AD123" s="120" t="s">
        <v>92</v>
      </c>
      <c r="AE123" s="121" t="s">
        <v>92</v>
      </c>
      <c r="AF123" s="51"/>
      <c r="AG123" s="54"/>
      <c r="AH123" s="51"/>
      <c r="AI123" s="122">
        <v>183904842.24000001</v>
      </c>
      <c r="AJ123" s="122">
        <v>242561000</v>
      </c>
    </row>
    <row r="124" spans="2:36" ht="96" customHeight="1" x14ac:dyDescent="0.25">
      <c r="B124" s="112" t="s">
        <v>400</v>
      </c>
      <c r="C124" s="113" t="s">
        <v>401</v>
      </c>
      <c r="D124" s="113" t="s">
        <v>924</v>
      </c>
      <c r="E124" s="52">
        <v>118</v>
      </c>
      <c r="F124" s="113" t="s">
        <v>126</v>
      </c>
      <c r="G124" s="146">
        <v>4</v>
      </c>
      <c r="H124" s="116" t="s">
        <v>463</v>
      </c>
      <c r="I124" s="116" t="s">
        <v>85</v>
      </c>
      <c r="J124" s="116" t="s">
        <v>464</v>
      </c>
      <c r="K124" s="116" t="s">
        <v>259</v>
      </c>
      <c r="L124" s="116" t="s">
        <v>465</v>
      </c>
      <c r="M124" s="113" t="s">
        <v>89</v>
      </c>
      <c r="N124" s="117">
        <v>44928</v>
      </c>
      <c r="O124" s="117" t="s">
        <v>466</v>
      </c>
      <c r="P124" s="117" t="s">
        <v>90</v>
      </c>
      <c r="Q124" s="118"/>
      <c r="R124" s="118"/>
      <c r="S124" s="118" t="s">
        <v>467</v>
      </c>
      <c r="T124" s="118"/>
      <c r="U124" s="118"/>
      <c r="V124" s="118" t="s">
        <v>468</v>
      </c>
      <c r="W124" s="118"/>
      <c r="X124" s="118"/>
      <c r="Y124" s="118" t="s">
        <v>469</v>
      </c>
      <c r="Z124" s="118"/>
      <c r="AA124" s="118"/>
      <c r="AB124" s="118" t="s">
        <v>470</v>
      </c>
      <c r="AC124" s="119" t="s">
        <v>112</v>
      </c>
      <c r="AD124" s="120" t="s">
        <v>92</v>
      </c>
      <c r="AE124" s="121" t="s">
        <v>92</v>
      </c>
      <c r="AF124" s="51"/>
      <c r="AG124" s="54"/>
      <c r="AH124" s="51"/>
      <c r="AI124" s="122">
        <v>179384124.84</v>
      </c>
      <c r="AJ124" s="122">
        <v>116738900</v>
      </c>
    </row>
    <row r="125" spans="2:36" ht="107.25" customHeight="1" x14ac:dyDescent="0.25">
      <c r="B125" s="112" t="s">
        <v>400</v>
      </c>
      <c r="C125" s="113" t="s">
        <v>401</v>
      </c>
      <c r="D125" s="113" t="s">
        <v>471</v>
      </c>
      <c r="E125" s="52">
        <v>119</v>
      </c>
      <c r="F125" s="113" t="s">
        <v>126</v>
      </c>
      <c r="G125" s="146">
        <v>2</v>
      </c>
      <c r="H125" s="116" t="s">
        <v>472</v>
      </c>
      <c r="I125" s="116" t="s">
        <v>85</v>
      </c>
      <c r="J125" s="116" t="s">
        <v>473</v>
      </c>
      <c r="K125" s="116" t="s">
        <v>259</v>
      </c>
      <c r="L125" s="116" t="s">
        <v>928</v>
      </c>
      <c r="M125" s="113" t="s">
        <v>89</v>
      </c>
      <c r="N125" s="117">
        <v>44928</v>
      </c>
      <c r="O125" s="117" t="s">
        <v>466</v>
      </c>
      <c r="P125" s="117" t="s">
        <v>181</v>
      </c>
      <c r="Q125" s="118"/>
      <c r="R125" s="118">
        <v>0.4</v>
      </c>
      <c r="S125" s="118"/>
      <c r="T125" s="118"/>
      <c r="U125" s="118"/>
      <c r="V125" s="118">
        <v>0.7</v>
      </c>
      <c r="W125" s="118"/>
      <c r="X125" s="118"/>
      <c r="Y125" s="118"/>
      <c r="Z125" s="118"/>
      <c r="AA125" s="118"/>
      <c r="AB125" s="118">
        <v>1</v>
      </c>
      <c r="AC125" s="119" t="s">
        <v>112</v>
      </c>
      <c r="AD125" s="120" t="s">
        <v>92</v>
      </c>
      <c r="AE125" s="121" t="s">
        <v>92</v>
      </c>
      <c r="AF125" s="51"/>
      <c r="AG125" s="54"/>
      <c r="AH125" s="51"/>
      <c r="AI125" s="122">
        <v>255835776.47999999</v>
      </c>
      <c r="AJ125" s="122">
        <v>89929200</v>
      </c>
    </row>
    <row r="126" spans="2:36" ht="69.75" customHeight="1" x14ac:dyDescent="0.25">
      <c r="B126" s="112" t="s">
        <v>400</v>
      </c>
      <c r="C126" s="113"/>
      <c r="D126" s="113"/>
      <c r="E126" s="52">
        <v>120</v>
      </c>
      <c r="F126" s="113" t="s">
        <v>126</v>
      </c>
      <c r="G126" s="146">
        <v>4</v>
      </c>
      <c r="H126" s="116" t="s">
        <v>474</v>
      </c>
      <c r="I126" s="116" t="s">
        <v>439</v>
      </c>
      <c r="J126" s="116" t="s">
        <v>440</v>
      </c>
      <c r="K126" s="116" t="s">
        <v>259</v>
      </c>
      <c r="L126" s="116" t="s">
        <v>475</v>
      </c>
      <c r="M126" s="113" t="s">
        <v>406</v>
      </c>
      <c r="N126" s="154" t="s">
        <v>476</v>
      </c>
      <c r="O126" s="154" t="s">
        <v>477</v>
      </c>
      <c r="P126" s="117"/>
      <c r="Q126" s="118"/>
      <c r="R126" s="118"/>
      <c r="S126" s="118">
        <v>0.25</v>
      </c>
      <c r="T126" s="118"/>
      <c r="U126" s="118"/>
      <c r="V126" s="118">
        <v>0.5</v>
      </c>
      <c r="W126" s="118"/>
      <c r="X126" s="118"/>
      <c r="Y126" s="118">
        <v>0.75</v>
      </c>
      <c r="Z126" s="118"/>
      <c r="AA126" s="118"/>
      <c r="AB126" s="118">
        <v>1</v>
      </c>
      <c r="AC126" s="119" t="s">
        <v>112</v>
      </c>
      <c r="AD126" s="120" t="s">
        <v>92</v>
      </c>
      <c r="AE126" s="121" t="s">
        <v>92</v>
      </c>
      <c r="AF126" s="51"/>
      <c r="AG126" s="54"/>
      <c r="AH126" s="51"/>
      <c r="AI126" s="122">
        <v>32072063.040000007</v>
      </c>
      <c r="AJ126" s="122">
        <v>0</v>
      </c>
    </row>
    <row r="127" spans="2:36" ht="51" customHeight="1" x14ac:dyDescent="0.25">
      <c r="B127" s="112" t="s">
        <v>400</v>
      </c>
      <c r="C127" s="113" t="s">
        <v>401</v>
      </c>
      <c r="D127" s="113" t="s">
        <v>459</v>
      </c>
      <c r="E127" s="52">
        <v>121</v>
      </c>
      <c r="F127" s="113" t="s">
        <v>126</v>
      </c>
      <c r="G127" s="146">
        <v>4</v>
      </c>
      <c r="H127" s="116" t="s">
        <v>478</v>
      </c>
      <c r="I127" s="116" t="s">
        <v>85</v>
      </c>
      <c r="J127" s="116" t="s">
        <v>479</v>
      </c>
      <c r="K127" s="116" t="s">
        <v>109</v>
      </c>
      <c r="L127" s="116" t="s">
        <v>929</v>
      </c>
      <c r="M127" s="113" t="s">
        <v>89</v>
      </c>
      <c r="N127" s="117">
        <v>44927</v>
      </c>
      <c r="O127" s="117" t="s">
        <v>480</v>
      </c>
      <c r="P127" s="117" t="s">
        <v>90</v>
      </c>
      <c r="Q127" s="118">
        <v>0.1</v>
      </c>
      <c r="R127" s="118">
        <v>0.2</v>
      </c>
      <c r="S127" s="118">
        <v>0.3</v>
      </c>
      <c r="T127" s="118">
        <v>0.4</v>
      </c>
      <c r="U127" s="118">
        <v>0.5</v>
      </c>
      <c r="V127" s="118">
        <v>0.6</v>
      </c>
      <c r="W127" s="118">
        <v>0.7</v>
      </c>
      <c r="X127" s="118">
        <v>0.8</v>
      </c>
      <c r="Y127" s="118">
        <v>0.9</v>
      </c>
      <c r="Z127" s="118">
        <v>1</v>
      </c>
      <c r="AA127" s="118"/>
      <c r="AB127" s="118"/>
      <c r="AC127" s="119" t="s">
        <v>112</v>
      </c>
      <c r="AD127" s="120" t="s">
        <v>92</v>
      </c>
      <c r="AE127" s="121" t="s">
        <v>92</v>
      </c>
      <c r="AF127" s="51"/>
      <c r="AG127" s="54"/>
      <c r="AH127" s="51"/>
      <c r="AI127" s="122">
        <v>74263010.639999986</v>
      </c>
      <c r="AJ127" s="122">
        <v>100485000</v>
      </c>
    </row>
    <row r="128" spans="2:36" ht="51" customHeight="1" x14ac:dyDescent="0.25">
      <c r="B128" s="112" t="s">
        <v>400</v>
      </c>
      <c r="C128" s="113" t="s">
        <v>401</v>
      </c>
      <c r="D128" s="113" t="s">
        <v>407</v>
      </c>
      <c r="E128" s="52">
        <v>122</v>
      </c>
      <c r="F128" s="113" t="s">
        <v>126</v>
      </c>
      <c r="G128" s="146">
        <v>2</v>
      </c>
      <c r="H128" s="116" t="s">
        <v>481</v>
      </c>
      <c r="I128" s="116" t="s">
        <v>85</v>
      </c>
      <c r="J128" s="116" t="s">
        <v>482</v>
      </c>
      <c r="K128" s="116" t="s">
        <v>109</v>
      </c>
      <c r="L128" s="116" t="s">
        <v>483</v>
      </c>
      <c r="M128" s="113" t="s">
        <v>89</v>
      </c>
      <c r="N128" s="117">
        <v>45170</v>
      </c>
      <c r="O128" s="117"/>
      <c r="P128" s="117"/>
      <c r="Q128" s="118">
        <v>0.03</v>
      </c>
      <c r="R128" s="118">
        <v>0.05</v>
      </c>
      <c r="S128" s="118">
        <v>0.1</v>
      </c>
      <c r="T128" s="118">
        <v>0.2</v>
      </c>
      <c r="U128" s="118">
        <v>0.3</v>
      </c>
      <c r="V128" s="118">
        <v>0.4</v>
      </c>
      <c r="W128" s="118">
        <v>0.5</v>
      </c>
      <c r="X128" s="118">
        <v>0.6</v>
      </c>
      <c r="Y128" s="118">
        <v>0.7</v>
      </c>
      <c r="Z128" s="118">
        <v>0.8</v>
      </c>
      <c r="AA128" s="118">
        <v>0.97</v>
      </c>
      <c r="AB128" s="118">
        <v>1</v>
      </c>
      <c r="AC128" s="119" t="s">
        <v>112</v>
      </c>
      <c r="AD128" s="120" t="s">
        <v>92</v>
      </c>
      <c r="AE128" s="121" t="s">
        <v>92</v>
      </c>
      <c r="AF128" s="51"/>
      <c r="AG128" s="54"/>
      <c r="AH128" s="51"/>
      <c r="AI128" s="122">
        <v>81861772.679999992</v>
      </c>
      <c r="AJ128" s="122">
        <v>118075000</v>
      </c>
    </row>
    <row r="129" spans="2:36" ht="51" customHeight="1" x14ac:dyDescent="0.25">
      <c r="B129" s="112" t="s">
        <v>400</v>
      </c>
      <c r="C129" s="113"/>
      <c r="D129" s="113"/>
      <c r="E129" s="52">
        <v>123</v>
      </c>
      <c r="F129" s="113" t="s">
        <v>126</v>
      </c>
      <c r="G129" s="146">
        <v>1</v>
      </c>
      <c r="H129" s="116" t="s">
        <v>484</v>
      </c>
      <c r="I129" s="116" t="s">
        <v>85</v>
      </c>
      <c r="J129" s="116" t="s">
        <v>485</v>
      </c>
      <c r="K129" s="116" t="s">
        <v>109</v>
      </c>
      <c r="L129" s="116" t="s">
        <v>486</v>
      </c>
      <c r="M129" s="113" t="s">
        <v>406</v>
      </c>
      <c r="N129" s="117">
        <v>41277</v>
      </c>
      <c r="O129" s="117" t="s">
        <v>487</v>
      </c>
      <c r="P129" s="117"/>
      <c r="Q129" s="118">
        <v>0.2</v>
      </c>
      <c r="R129" s="118">
        <v>0.6</v>
      </c>
      <c r="S129" s="118">
        <v>0.85</v>
      </c>
      <c r="T129" s="118">
        <v>1</v>
      </c>
      <c r="U129" s="118"/>
      <c r="V129" s="118"/>
      <c r="W129" s="118"/>
      <c r="X129" s="118"/>
      <c r="Y129" s="118"/>
      <c r="Z129" s="118"/>
      <c r="AA129" s="118"/>
      <c r="AB129" s="118"/>
      <c r="AC129" s="119" t="s">
        <v>112</v>
      </c>
      <c r="AD129" s="120" t="s">
        <v>92</v>
      </c>
      <c r="AE129" s="121" t="s">
        <v>92</v>
      </c>
      <c r="AF129" s="51"/>
      <c r="AG129" s="54"/>
      <c r="AH129" s="51"/>
      <c r="AI129" s="122">
        <v>26667187.560000002</v>
      </c>
      <c r="AJ129" s="122">
        <v>0</v>
      </c>
    </row>
    <row r="130" spans="2:36" ht="71.25" customHeight="1" x14ac:dyDescent="0.25">
      <c r="B130" s="112" t="s">
        <v>400</v>
      </c>
      <c r="C130" s="113" t="s">
        <v>401</v>
      </c>
      <c r="D130" s="113" t="s">
        <v>471</v>
      </c>
      <c r="E130" s="52">
        <v>124</v>
      </c>
      <c r="F130" s="113" t="s">
        <v>126</v>
      </c>
      <c r="G130" s="146">
        <v>1</v>
      </c>
      <c r="H130" s="116" t="s">
        <v>488</v>
      </c>
      <c r="I130" s="116" t="s">
        <v>85</v>
      </c>
      <c r="J130" s="116" t="s">
        <v>489</v>
      </c>
      <c r="K130" s="116" t="s">
        <v>259</v>
      </c>
      <c r="L130" s="116" t="s">
        <v>490</v>
      </c>
      <c r="M130" s="113" t="s">
        <v>89</v>
      </c>
      <c r="N130" s="117">
        <v>45017</v>
      </c>
      <c r="O130" s="117" t="s">
        <v>491</v>
      </c>
      <c r="P130" s="117" t="s">
        <v>181</v>
      </c>
      <c r="Q130" s="118"/>
      <c r="R130" s="118"/>
      <c r="S130" s="118"/>
      <c r="T130" s="118">
        <v>0.25</v>
      </c>
      <c r="U130" s="118">
        <v>0.25</v>
      </c>
      <c r="V130" s="118">
        <v>0.25</v>
      </c>
      <c r="W130" s="118">
        <v>0.25</v>
      </c>
      <c r="X130" s="118"/>
      <c r="Y130" s="118"/>
      <c r="Z130" s="118"/>
      <c r="AA130" s="118"/>
      <c r="AB130" s="118"/>
      <c r="AC130" s="119" t="s">
        <v>112</v>
      </c>
      <c r="AD130" s="120" t="s">
        <v>92</v>
      </c>
      <c r="AE130" s="121" t="s">
        <v>92</v>
      </c>
      <c r="AF130" s="51"/>
      <c r="AG130" s="54"/>
      <c r="AH130" s="51"/>
      <c r="AI130" s="122">
        <v>66026738.039999999</v>
      </c>
      <c r="AJ130" s="122">
        <v>50943300</v>
      </c>
    </row>
    <row r="131" spans="2:36" ht="51" customHeight="1" x14ac:dyDescent="0.25">
      <c r="B131" s="112" t="s">
        <v>400</v>
      </c>
      <c r="C131" s="113"/>
      <c r="D131" s="113"/>
      <c r="E131" s="52">
        <v>125</v>
      </c>
      <c r="F131" s="113" t="s">
        <v>126</v>
      </c>
      <c r="G131" s="146">
        <v>1</v>
      </c>
      <c r="H131" s="116" t="s">
        <v>492</v>
      </c>
      <c r="I131" s="116" t="s">
        <v>85</v>
      </c>
      <c r="J131" s="116" t="s">
        <v>493</v>
      </c>
      <c r="K131" s="116" t="s">
        <v>259</v>
      </c>
      <c r="L131" s="116" t="s">
        <v>494</v>
      </c>
      <c r="M131" s="113" t="s">
        <v>406</v>
      </c>
      <c r="N131" s="117">
        <v>44986</v>
      </c>
      <c r="O131" s="117">
        <v>45260</v>
      </c>
      <c r="P131" s="117" t="s">
        <v>181</v>
      </c>
      <c r="Q131" s="118"/>
      <c r="R131" s="118"/>
      <c r="S131" s="118">
        <v>0.1</v>
      </c>
      <c r="T131" s="118">
        <v>0.2</v>
      </c>
      <c r="U131" s="118">
        <v>0.3</v>
      </c>
      <c r="V131" s="118">
        <v>0.45</v>
      </c>
      <c r="W131" s="118">
        <v>0.55000000000000004</v>
      </c>
      <c r="X131" s="118">
        <v>0.65</v>
      </c>
      <c r="Y131" s="118">
        <v>0.75</v>
      </c>
      <c r="Z131" s="118">
        <v>0.85</v>
      </c>
      <c r="AA131" s="118">
        <v>1</v>
      </c>
      <c r="AB131" s="118"/>
      <c r="AC131" s="119" t="s">
        <v>112</v>
      </c>
      <c r="AD131" s="120" t="s">
        <v>92</v>
      </c>
      <c r="AE131" s="121" t="s">
        <v>92</v>
      </c>
      <c r="AF131" s="51"/>
      <c r="AG131" s="54"/>
      <c r="AH131" s="51"/>
      <c r="AI131" s="122">
        <v>147302212.44000003</v>
      </c>
      <c r="AJ131" s="122">
        <v>0</v>
      </c>
    </row>
    <row r="132" spans="2:36" ht="51" customHeight="1" x14ac:dyDescent="0.25">
      <c r="B132" s="112" t="s">
        <v>400</v>
      </c>
      <c r="C132" s="113"/>
      <c r="D132" s="113"/>
      <c r="E132" s="52">
        <v>126</v>
      </c>
      <c r="F132" s="113" t="s">
        <v>126</v>
      </c>
      <c r="G132" s="146">
        <v>1</v>
      </c>
      <c r="H132" s="116" t="s">
        <v>495</v>
      </c>
      <c r="I132" s="116" t="s">
        <v>85</v>
      </c>
      <c r="J132" s="116" t="s">
        <v>496</v>
      </c>
      <c r="K132" s="116" t="s">
        <v>259</v>
      </c>
      <c r="L132" s="116" t="s">
        <v>497</v>
      </c>
      <c r="M132" s="113" t="s">
        <v>406</v>
      </c>
      <c r="N132" s="117">
        <v>45017</v>
      </c>
      <c r="O132" s="117" t="s">
        <v>466</v>
      </c>
      <c r="P132" s="117" t="s">
        <v>181</v>
      </c>
      <c r="Q132" s="118"/>
      <c r="R132" s="118"/>
      <c r="S132" s="118"/>
      <c r="T132" s="118">
        <v>0.1</v>
      </c>
      <c r="U132" s="118">
        <v>0.2</v>
      </c>
      <c r="V132" s="118">
        <v>0.3</v>
      </c>
      <c r="W132" s="118">
        <v>0.4</v>
      </c>
      <c r="X132" s="118">
        <v>0.6</v>
      </c>
      <c r="Y132" s="118">
        <v>0.7</v>
      </c>
      <c r="Z132" s="118">
        <v>0.8</v>
      </c>
      <c r="AA132" s="118">
        <v>0.9</v>
      </c>
      <c r="AB132" s="118">
        <v>1</v>
      </c>
      <c r="AC132" s="119" t="s">
        <v>112</v>
      </c>
      <c r="AD132" s="120" t="s">
        <v>92</v>
      </c>
      <c r="AE132" s="121" t="s">
        <v>92</v>
      </c>
      <c r="AF132" s="51"/>
      <c r="AG132" s="54"/>
      <c r="AH132" s="51"/>
      <c r="AI132" s="122">
        <v>84260579.639999986</v>
      </c>
      <c r="AJ132" s="122">
        <v>0</v>
      </c>
    </row>
    <row r="133" spans="2:36" ht="51" customHeight="1" x14ac:dyDescent="0.25">
      <c r="B133" s="112" t="s">
        <v>400</v>
      </c>
      <c r="C133" s="113"/>
      <c r="D133" s="113"/>
      <c r="E133" s="52">
        <v>127</v>
      </c>
      <c r="F133" s="113" t="s">
        <v>126</v>
      </c>
      <c r="G133" s="146">
        <v>1</v>
      </c>
      <c r="H133" s="116" t="s">
        <v>498</v>
      </c>
      <c r="I133" s="116" t="s">
        <v>85</v>
      </c>
      <c r="J133" s="116" t="s">
        <v>496</v>
      </c>
      <c r="K133" s="116" t="s">
        <v>259</v>
      </c>
      <c r="L133" s="116" t="s">
        <v>499</v>
      </c>
      <c r="M133" s="113" t="s">
        <v>406</v>
      </c>
      <c r="N133" s="117">
        <v>44941</v>
      </c>
      <c r="O133" s="117">
        <v>45275</v>
      </c>
      <c r="P133" s="117" t="s">
        <v>181</v>
      </c>
      <c r="Q133" s="118">
        <v>0.01</v>
      </c>
      <c r="R133" s="118">
        <v>0.05</v>
      </c>
      <c r="S133" s="118">
        <v>0.1</v>
      </c>
      <c r="T133" s="118">
        <v>0.2</v>
      </c>
      <c r="U133" s="118">
        <v>0.3</v>
      </c>
      <c r="V133" s="118">
        <v>0.4</v>
      </c>
      <c r="W133" s="118">
        <v>0.5</v>
      </c>
      <c r="X133" s="118">
        <v>0.6</v>
      </c>
      <c r="Y133" s="118">
        <v>0.7</v>
      </c>
      <c r="Z133" s="118">
        <v>0.8</v>
      </c>
      <c r="AA133" s="118">
        <v>0.9</v>
      </c>
      <c r="AB133" s="118">
        <v>1</v>
      </c>
      <c r="AC133" s="119" t="s">
        <v>112</v>
      </c>
      <c r="AD133" s="120" t="s">
        <v>92</v>
      </c>
      <c r="AE133" s="121" t="s">
        <v>92</v>
      </c>
      <c r="AF133" s="51"/>
      <c r="AG133" s="54"/>
      <c r="AH133" s="51"/>
      <c r="AI133" s="122">
        <v>101162811.23999999</v>
      </c>
      <c r="AJ133" s="122">
        <v>0</v>
      </c>
    </row>
    <row r="134" spans="2:36" ht="51" customHeight="1" x14ac:dyDescent="0.25">
      <c r="B134" s="18" t="s">
        <v>500</v>
      </c>
      <c r="C134" s="22" t="s">
        <v>501</v>
      </c>
      <c r="D134" s="22" t="s">
        <v>502</v>
      </c>
      <c r="E134" s="52">
        <v>128</v>
      </c>
      <c r="F134" s="22" t="s">
        <v>107</v>
      </c>
      <c r="G134" s="67">
        <v>1</v>
      </c>
      <c r="H134" s="19" t="s">
        <v>503</v>
      </c>
      <c r="I134" s="19" t="s">
        <v>85</v>
      </c>
      <c r="J134" s="19" t="s">
        <v>504</v>
      </c>
      <c r="K134" s="19" t="s">
        <v>259</v>
      </c>
      <c r="L134" s="19" t="s">
        <v>505</v>
      </c>
      <c r="M134" s="22" t="s">
        <v>89</v>
      </c>
      <c r="N134" s="20">
        <v>44936</v>
      </c>
      <c r="O134" s="20">
        <v>45291</v>
      </c>
      <c r="P134" s="20" t="s">
        <v>90</v>
      </c>
      <c r="Q134" s="21">
        <v>0</v>
      </c>
      <c r="R134" s="21">
        <v>0</v>
      </c>
      <c r="S134" s="21">
        <v>0.25</v>
      </c>
      <c r="T134" s="21">
        <v>0</v>
      </c>
      <c r="U134" s="21">
        <v>0</v>
      </c>
      <c r="V134" s="21">
        <v>0.5</v>
      </c>
      <c r="W134" s="21">
        <v>0</v>
      </c>
      <c r="X134" s="21">
        <v>0</v>
      </c>
      <c r="Y134" s="21">
        <v>0.75</v>
      </c>
      <c r="Z134" s="21">
        <v>0</v>
      </c>
      <c r="AA134" s="21">
        <v>0</v>
      </c>
      <c r="AB134" s="21">
        <v>1</v>
      </c>
      <c r="AC134" s="24" t="s">
        <v>112</v>
      </c>
      <c r="AD134" s="25" t="s">
        <v>92</v>
      </c>
      <c r="AE134" s="50" t="s">
        <v>882</v>
      </c>
      <c r="AF134" s="51"/>
      <c r="AG134" s="51"/>
      <c r="AH134" s="51"/>
      <c r="AI134" s="49">
        <f>773604264*80%</f>
        <v>618883411.20000005</v>
      </c>
      <c r="AJ134" s="49">
        <f>1157967826-140000000</f>
        <v>1017967826</v>
      </c>
    </row>
    <row r="135" spans="2:36" ht="64.5" customHeight="1" x14ac:dyDescent="0.25">
      <c r="B135" s="18" t="s">
        <v>500</v>
      </c>
      <c r="C135" s="22" t="s">
        <v>501</v>
      </c>
      <c r="D135" s="22" t="s">
        <v>502</v>
      </c>
      <c r="E135" s="52">
        <v>129</v>
      </c>
      <c r="F135" s="22" t="s">
        <v>107</v>
      </c>
      <c r="G135" s="67">
        <v>11</v>
      </c>
      <c r="H135" s="19" t="s">
        <v>506</v>
      </c>
      <c r="I135" s="19" t="s">
        <v>95</v>
      </c>
      <c r="J135" s="19" t="s">
        <v>930</v>
      </c>
      <c r="K135" s="19" t="s">
        <v>259</v>
      </c>
      <c r="L135" s="19" t="s">
        <v>931</v>
      </c>
      <c r="M135" s="22" t="s">
        <v>111</v>
      </c>
      <c r="N135" s="20">
        <v>45200</v>
      </c>
      <c r="O135" s="20" t="s">
        <v>507</v>
      </c>
      <c r="P135" s="20" t="s">
        <v>163</v>
      </c>
      <c r="Q135" s="21">
        <v>0.2</v>
      </c>
      <c r="R135" s="21">
        <v>0.4</v>
      </c>
      <c r="S135" s="21">
        <v>0.6</v>
      </c>
      <c r="T135" s="21">
        <v>0.8</v>
      </c>
      <c r="U135" s="21">
        <v>1</v>
      </c>
      <c r="V135" s="21">
        <v>0</v>
      </c>
      <c r="W135" s="21">
        <v>0</v>
      </c>
      <c r="X135" s="21">
        <v>0</v>
      </c>
      <c r="Y135" s="21">
        <v>0</v>
      </c>
      <c r="Z135" s="21">
        <v>0</v>
      </c>
      <c r="AA135" s="21">
        <v>0</v>
      </c>
      <c r="AB135" s="21">
        <v>0</v>
      </c>
      <c r="AC135" s="24" t="s">
        <v>112</v>
      </c>
      <c r="AD135" s="25" t="s">
        <v>92</v>
      </c>
      <c r="AE135" s="50" t="s">
        <v>882</v>
      </c>
      <c r="AF135" s="51"/>
      <c r="AG135" s="51"/>
      <c r="AH135" s="51"/>
      <c r="AI135" s="49">
        <f>773604264*20%</f>
        <v>154720852.80000001</v>
      </c>
      <c r="AJ135" s="49">
        <v>140000000</v>
      </c>
    </row>
    <row r="136" spans="2:36" ht="51" customHeight="1" x14ac:dyDescent="0.25">
      <c r="B136" s="18" t="s">
        <v>500</v>
      </c>
      <c r="C136" s="22" t="s">
        <v>501</v>
      </c>
      <c r="D136" s="22" t="s">
        <v>508</v>
      </c>
      <c r="E136" s="52">
        <v>130</v>
      </c>
      <c r="F136" s="22" t="s">
        <v>107</v>
      </c>
      <c r="G136" s="67">
        <v>2</v>
      </c>
      <c r="H136" s="19" t="s">
        <v>509</v>
      </c>
      <c r="I136" s="19" t="s">
        <v>85</v>
      </c>
      <c r="J136" s="19" t="s">
        <v>510</v>
      </c>
      <c r="K136" s="19" t="s">
        <v>259</v>
      </c>
      <c r="L136" s="19" t="s">
        <v>511</v>
      </c>
      <c r="M136" s="22" t="s">
        <v>89</v>
      </c>
      <c r="N136" s="20">
        <v>44936</v>
      </c>
      <c r="O136" s="20">
        <v>45291</v>
      </c>
      <c r="P136" s="20" t="s">
        <v>209</v>
      </c>
      <c r="Q136" s="21">
        <v>0</v>
      </c>
      <c r="R136" s="21">
        <v>0</v>
      </c>
      <c r="S136" s="21">
        <v>0</v>
      </c>
      <c r="T136" s="21">
        <v>0</v>
      </c>
      <c r="U136" s="21">
        <v>0</v>
      </c>
      <c r="V136" s="21">
        <v>0.5</v>
      </c>
      <c r="W136" s="21">
        <v>0</v>
      </c>
      <c r="X136" s="21">
        <v>0</v>
      </c>
      <c r="Y136" s="21">
        <v>0</v>
      </c>
      <c r="Z136" s="21">
        <v>0</v>
      </c>
      <c r="AA136" s="21">
        <v>0</v>
      </c>
      <c r="AB136" s="21">
        <v>1</v>
      </c>
      <c r="AC136" s="24" t="s">
        <v>112</v>
      </c>
      <c r="AD136" s="25" t="s">
        <v>92</v>
      </c>
      <c r="AE136" s="50" t="s">
        <v>882</v>
      </c>
      <c r="AF136" s="51"/>
      <c r="AG136" s="51"/>
      <c r="AH136" s="51"/>
      <c r="AI136" s="49">
        <v>141604965</v>
      </c>
      <c r="AJ136" s="49">
        <v>88000000</v>
      </c>
    </row>
    <row r="137" spans="2:36" ht="105" customHeight="1" x14ac:dyDescent="0.25">
      <c r="B137" s="18" t="s">
        <v>500</v>
      </c>
      <c r="C137" s="22" t="s">
        <v>501</v>
      </c>
      <c r="D137" s="22" t="s">
        <v>508</v>
      </c>
      <c r="E137" s="52">
        <v>131</v>
      </c>
      <c r="F137" s="22" t="s">
        <v>107</v>
      </c>
      <c r="G137" s="67">
        <v>3</v>
      </c>
      <c r="H137" s="19" t="s">
        <v>512</v>
      </c>
      <c r="I137" s="19" t="s">
        <v>85</v>
      </c>
      <c r="J137" s="19" t="s">
        <v>510</v>
      </c>
      <c r="K137" s="19" t="s">
        <v>259</v>
      </c>
      <c r="L137" s="19" t="s">
        <v>932</v>
      </c>
      <c r="M137" s="22" t="s">
        <v>89</v>
      </c>
      <c r="N137" s="20">
        <v>44936</v>
      </c>
      <c r="O137" s="20">
        <v>45291</v>
      </c>
      <c r="P137" s="20" t="s">
        <v>90</v>
      </c>
      <c r="Q137" s="21">
        <v>0</v>
      </c>
      <c r="R137" s="21">
        <v>0</v>
      </c>
      <c r="S137" s="21">
        <v>0.1</v>
      </c>
      <c r="T137" s="21">
        <v>0</v>
      </c>
      <c r="U137" s="21">
        <v>0</v>
      </c>
      <c r="V137" s="21">
        <v>0.4</v>
      </c>
      <c r="W137" s="21">
        <v>0</v>
      </c>
      <c r="X137" s="21">
        <v>0</v>
      </c>
      <c r="Y137" s="21">
        <v>0.7</v>
      </c>
      <c r="Z137" s="21">
        <v>0</v>
      </c>
      <c r="AA137" s="21">
        <v>0</v>
      </c>
      <c r="AB137" s="21">
        <v>1</v>
      </c>
      <c r="AC137" s="24" t="s">
        <v>112</v>
      </c>
      <c r="AD137" s="25" t="s">
        <v>92</v>
      </c>
      <c r="AE137" s="50" t="s">
        <v>882</v>
      </c>
      <c r="AF137" s="51"/>
      <c r="AG137" s="51"/>
      <c r="AH137" s="51"/>
      <c r="AI137" s="49">
        <v>141604965</v>
      </c>
      <c r="AJ137" s="49">
        <f>21458418197-20000000000-88000000</f>
        <v>1370418197</v>
      </c>
    </row>
    <row r="138" spans="2:36" ht="51" customHeight="1" x14ac:dyDescent="0.25">
      <c r="B138" s="18" t="s">
        <v>500</v>
      </c>
      <c r="C138" s="22" t="s">
        <v>501</v>
      </c>
      <c r="D138" s="22" t="s">
        <v>513</v>
      </c>
      <c r="E138" s="52">
        <v>132</v>
      </c>
      <c r="F138" s="22" t="s">
        <v>107</v>
      </c>
      <c r="G138" s="67">
        <v>3</v>
      </c>
      <c r="H138" s="19" t="s">
        <v>514</v>
      </c>
      <c r="I138" s="19" t="s">
        <v>85</v>
      </c>
      <c r="J138" s="19" t="s">
        <v>515</v>
      </c>
      <c r="K138" s="19" t="s">
        <v>259</v>
      </c>
      <c r="L138" s="19" t="s">
        <v>516</v>
      </c>
      <c r="M138" s="22" t="s">
        <v>89</v>
      </c>
      <c r="N138" s="20">
        <v>44927</v>
      </c>
      <c r="O138" s="20">
        <v>45016</v>
      </c>
      <c r="P138" s="20" t="s">
        <v>163</v>
      </c>
      <c r="Q138" s="21">
        <v>0</v>
      </c>
      <c r="R138" s="21">
        <v>0</v>
      </c>
      <c r="S138" s="21">
        <v>1</v>
      </c>
      <c r="T138" s="21">
        <v>0</v>
      </c>
      <c r="U138" s="21">
        <v>0</v>
      </c>
      <c r="V138" s="21">
        <v>0</v>
      </c>
      <c r="W138" s="21">
        <v>0</v>
      </c>
      <c r="X138" s="21">
        <v>0</v>
      </c>
      <c r="Y138" s="21">
        <v>0</v>
      </c>
      <c r="Z138" s="21">
        <v>0</v>
      </c>
      <c r="AA138" s="21">
        <v>0</v>
      </c>
      <c r="AB138" s="21">
        <v>0</v>
      </c>
      <c r="AC138" s="24" t="s">
        <v>213</v>
      </c>
      <c r="AD138" s="25" t="s">
        <v>151</v>
      </c>
      <c r="AE138" s="50" t="s">
        <v>903</v>
      </c>
      <c r="AF138" s="51"/>
      <c r="AG138" s="51"/>
      <c r="AH138" s="51"/>
      <c r="AI138" s="49">
        <v>141604965</v>
      </c>
      <c r="AJ138" s="49">
        <v>201579477</v>
      </c>
    </row>
    <row r="139" spans="2:36" ht="111.75" customHeight="1" x14ac:dyDescent="0.25">
      <c r="B139" s="18" t="s">
        <v>500</v>
      </c>
      <c r="C139" s="22" t="s">
        <v>501</v>
      </c>
      <c r="D139" s="22" t="s">
        <v>508</v>
      </c>
      <c r="E139" s="52">
        <v>133</v>
      </c>
      <c r="F139" s="22" t="s">
        <v>107</v>
      </c>
      <c r="G139" s="67">
        <v>4</v>
      </c>
      <c r="H139" s="19" t="s">
        <v>517</v>
      </c>
      <c r="I139" s="19" t="s">
        <v>85</v>
      </c>
      <c r="J139" s="19" t="s">
        <v>518</v>
      </c>
      <c r="K139" s="19" t="s">
        <v>259</v>
      </c>
      <c r="L139" s="19" t="s">
        <v>519</v>
      </c>
      <c r="M139" s="22" t="s">
        <v>89</v>
      </c>
      <c r="N139" s="20">
        <v>44936</v>
      </c>
      <c r="O139" s="20">
        <v>45291</v>
      </c>
      <c r="P139" s="20" t="s">
        <v>90</v>
      </c>
      <c r="Q139" s="21">
        <v>0</v>
      </c>
      <c r="R139" s="21">
        <v>0</v>
      </c>
      <c r="S139" s="21">
        <v>0.1</v>
      </c>
      <c r="T139" s="21">
        <v>0</v>
      </c>
      <c r="U139" s="21">
        <v>0</v>
      </c>
      <c r="V139" s="21">
        <v>0.4</v>
      </c>
      <c r="W139" s="21">
        <v>0</v>
      </c>
      <c r="X139" s="21">
        <v>0</v>
      </c>
      <c r="Y139" s="21">
        <v>0.7</v>
      </c>
      <c r="Z139" s="21">
        <v>0</v>
      </c>
      <c r="AA139" s="21">
        <v>0</v>
      </c>
      <c r="AB139" s="21">
        <v>1</v>
      </c>
      <c r="AC139" s="24" t="s">
        <v>112</v>
      </c>
      <c r="AD139" s="25" t="s">
        <v>92</v>
      </c>
      <c r="AE139" s="50" t="s">
        <v>882</v>
      </c>
      <c r="AF139" s="51"/>
      <c r="AG139" s="51"/>
      <c r="AH139" s="51"/>
      <c r="AI139" s="49">
        <v>141604965</v>
      </c>
      <c r="AJ139" s="49">
        <v>15000000000</v>
      </c>
    </row>
    <row r="140" spans="2:36" ht="51" customHeight="1" x14ac:dyDescent="0.25">
      <c r="B140" s="18" t="s">
        <v>500</v>
      </c>
      <c r="C140" s="22" t="s">
        <v>501</v>
      </c>
      <c r="D140" s="22" t="s">
        <v>508</v>
      </c>
      <c r="E140" s="52">
        <v>134</v>
      </c>
      <c r="F140" s="22" t="s">
        <v>107</v>
      </c>
      <c r="G140" s="67">
        <v>4</v>
      </c>
      <c r="H140" s="68" t="s">
        <v>520</v>
      </c>
      <c r="I140" s="19" t="s">
        <v>85</v>
      </c>
      <c r="J140" s="19" t="s">
        <v>510</v>
      </c>
      <c r="K140" s="19" t="s">
        <v>259</v>
      </c>
      <c r="L140" s="19" t="s">
        <v>933</v>
      </c>
      <c r="M140" s="22" t="s">
        <v>89</v>
      </c>
      <c r="N140" s="20">
        <v>44936</v>
      </c>
      <c r="O140" s="20">
        <v>45291</v>
      </c>
      <c r="P140" s="20" t="s">
        <v>90</v>
      </c>
      <c r="Q140" s="21">
        <v>0</v>
      </c>
      <c r="R140" s="21">
        <v>0</v>
      </c>
      <c r="S140" s="21">
        <v>0.1</v>
      </c>
      <c r="T140" s="21">
        <v>0</v>
      </c>
      <c r="U140" s="21">
        <v>0</v>
      </c>
      <c r="V140" s="21">
        <v>0.4</v>
      </c>
      <c r="W140" s="21">
        <v>0</v>
      </c>
      <c r="X140" s="21">
        <v>0</v>
      </c>
      <c r="Y140" s="21">
        <v>0.7</v>
      </c>
      <c r="Z140" s="21">
        <v>0</v>
      </c>
      <c r="AA140" s="21">
        <v>0</v>
      </c>
      <c r="AB140" s="21">
        <v>1</v>
      </c>
      <c r="AC140" s="24" t="s">
        <v>112</v>
      </c>
      <c r="AD140" s="25" t="s">
        <v>92</v>
      </c>
      <c r="AE140" s="50" t="s">
        <v>882</v>
      </c>
      <c r="AF140" s="51"/>
      <c r="AG140" s="51"/>
      <c r="AH140" s="51"/>
      <c r="AI140" s="49">
        <v>141604965</v>
      </c>
      <c r="AJ140" s="49">
        <v>5000000000</v>
      </c>
    </row>
    <row r="141" spans="2:36" ht="51" customHeight="1" x14ac:dyDescent="0.25">
      <c r="B141" s="18" t="s">
        <v>500</v>
      </c>
      <c r="C141" s="22" t="s">
        <v>501</v>
      </c>
      <c r="D141" s="22" t="s">
        <v>521</v>
      </c>
      <c r="E141" s="52">
        <v>135</v>
      </c>
      <c r="F141" s="22" t="s">
        <v>107</v>
      </c>
      <c r="G141" s="67">
        <v>1</v>
      </c>
      <c r="H141" s="19" t="s">
        <v>522</v>
      </c>
      <c r="I141" s="19" t="s">
        <v>85</v>
      </c>
      <c r="J141" s="19" t="s">
        <v>510</v>
      </c>
      <c r="K141" s="19" t="s">
        <v>259</v>
      </c>
      <c r="L141" s="19" t="s">
        <v>523</v>
      </c>
      <c r="M141" s="22" t="s">
        <v>89</v>
      </c>
      <c r="N141" s="20">
        <v>44936</v>
      </c>
      <c r="O141" s="20">
        <v>45291</v>
      </c>
      <c r="P141" s="20" t="s">
        <v>209</v>
      </c>
      <c r="Q141" s="21">
        <v>0</v>
      </c>
      <c r="R141" s="21">
        <v>0</v>
      </c>
      <c r="S141" s="21">
        <v>0</v>
      </c>
      <c r="T141" s="21">
        <v>0</v>
      </c>
      <c r="U141" s="21">
        <v>0</v>
      </c>
      <c r="V141" s="21">
        <v>0</v>
      </c>
      <c r="W141" s="21">
        <v>0.5</v>
      </c>
      <c r="X141" s="21">
        <v>0</v>
      </c>
      <c r="Y141" s="21">
        <v>0</v>
      </c>
      <c r="Z141" s="21">
        <v>0</v>
      </c>
      <c r="AA141" s="21">
        <v>0</v>
      </c>
      <c r="AB141" s="21">
        <v>1</v>
      </c>
      <c r="AC141" s="24" t="s">
        <v>112</v>
      </c>
      <c r="AD141" s="25" t="s">
        <v>92</v>
      </c>
      <c r="AE141" s="50" t="s">
        <v>882</v>
      </c>
      <c r="AF141" s="51"/>
      <c r="AG141" s="51"/>
      <c r="AH141" s="51"/>
      <c r="AI141" s="49">
        <v>4155443333</v>
      </c>
      <c r="AJ141" s="49">
        <v>71500000</v>
      </c>
    </row>
    <row r="142" spans="2:36" ht="51" customHeight="1" x14ac:dyDescent="0.25">
      <c r="B142" s="18" t="s">
        <v>500</v>
      </c>
      <c r="C142" s="22" t="s">
        <v>501</v>
      </c>
      <c r="D142" s="22" t="s">
        <v>521</v>
      </c>
      <c r="E142" s="52">
        <v>136</v>
      </c>
      <c r="F142" s="22" t="s">
        <v>107</v>
      </c>
      <c r="G142" s="67">
        <v>2</v>
      </c>
      <c r="H142" s="68" t="s">
        <v>524</v>
      </c>
      <c r="I142" s="19" t="s">
        <v>85</v>
      </c>
      <c r="J142" s="19" t="s">
        <v>510</v>
      </c>
      <c r="K142" s="19" t="s">
        <v>259</v>
      </c>
      <c r="L142" s="19" t="s">
        <v>525</v>
      </c>
      <c r="M142" s="22" t="s">
        <v>89</v>
      </c>
      <c r="N142" s="20">
        <v>44936</v>
      </c>
      <c r="O142" s="20">
        <v>45291</v>
      </c>
      <c r="P142" s="20" t="s">
        <v>209</v>
      </c>
      <c r="Q142" s="21">
        <v>0</v>
      </c>
      <c r="R142" s="21">
        <v>0</v>
      </c>
      <c r="S142" s="21">
        <v>0</v>
      </c>
      <c r="T142" s="21">
        <v>0</v>
      </c>
      <c r="U142" s="21">
        <v>0</v>
      </c>
      <c r="V142" s="21">
        <v>0</v>
      </c>
      <c r="W142" s="21">
        <v>0.5</v>
      </c>
      <c r="X142" s="21">
        <v>0</v>
      </c>
      <c r="Y142" s="21">
        <v>0</v>
      </c>
      <c r="Z142" s="21">
        <v>0</v>
      </c>
      <c r="AA142" s="21">
        <v>0</v>
      </c>
      <c r="AB142" s="21">
        <v>1</v>
      </c>
      <c r="AC142" s="111" t="s">
        <v>112</v>
      </c>
      <c r="AD142" s="25" t="s">
        <v>92</v>
      </c>
      <c r="AE142" s="50" t="s">
        <v>882</v>
      </c>
      <c r="AF142" s="51"/>
      <c r="AG142" s="51"/>
      <c r="AH142" s="51"/>
      <c r="AI142" s="49">
        <v>4155443333</v>
      </c>
      <c r="AJ142" s="49">
        <f>1868928500-71500000-65000000</f>
        <v>1732428500</v>
      </c>
    </row>
    <row r="143" spans="2:36" ht="51" customHeight="1" x14ac:dyDescent="0.25">
      <c r="B143" s="18" t="s">
        <v>500</v>
      </c>
      <c r="C143" s="22" t="s">
        <v>501</v>
      </c>
      <c r="D143" s="22" t="s">
        <v>521</v>
      </c>
      <c r="E143" s="52">
        <v>137</v>
      </c>
      <c r="F143" s="22" t="s">
        <v>107</v>
      </c>
      <c r="G143" s="67">
        <v>1</v>
      </c>
      <c r="H143" s="19" t="s">
        <v>526</v>
      </c>
      <c r="I143" s="19" t="s">
        <v>85</v>
      </c>
      <c r="J143" s="19" t="s">
        <v>510</v>
      </c>
      <c r="K143" s="19" t="s">
        <v>259</v>
      </c>
      <c r="L143" s="19" t="s">
        <v>527</v>
      </c>
      <c r="M143" s="22" t="s">
        <v>89</v>
      </c>
      <c r="N143" s="20">
        <v>44936</v>
      </c>
      <c r="O143" s="20">
        <v>45291</v>
      </c>
      <c r="P143" s="20" t="s">
        <v>209</v>
      </c>
      <c r="Q143" s="21">
        <v>0</v>
      </c>
      <c r="R143" s="21">
        <v>0</v>
      </c>
      <c r="S143" s="21">
        <v>0</v>
      </c>
      <c r="T143" s="21">
        <v>0</v>
      </c>
      <c r="U143" s="21">
        <v>0</v>
      </c>
      <c r="V143" s="21">
        <v>0.5</v>
      </c>
      <c r="W143" s="21">
        <v>0</v>
      </c>
      <c r="X143" s="21">
        <v>0</v>
      </c>
      <c r="Y143" s="21">
        <v>0</v>
      </c>
      <c r="Z143" s="21">
        <v>0</v>
      </c>
      <c r="AA143" s="21">
        <v>0</v>
      </c>
      <c r="AB143" s="21">
        <v>1</v>
      </c>
      <c r="AC143" s="24" t="s">
        <v>112</v>
      </c>
      <c r="AD143" s="25" t="s">
        <v>92</v>
      </c>
      <c r="AE143" s="50" t="s">
        <v>882</v>
      </c>
      <c r="AF143" s="51"/>
      <c r="AG143" s="51"/>
      <c r="AH143" s="51"/>
      <c r="AI143" s="49">
        <v>4155443333</v>
      </c>
      <c r="AJ143" s="49">
        <v>65000000</v>
      </c>
    </row>
    <row r="144" spans="2:36" ht="51" customHeight="1" x14ac:dyDescent="0.25">
      <c r="B144" s="18" t="s">
        <v>500</v>
      </c>
      <c r="C144" s="22" t="s">
        <v>501</v>
      </c>
      <c r="D144" s="22" t="s">
        <v>528</v>
      </c>
      <c r="E144" s="52">
        <v>138</v>
      </c>
      <c r="F144" s="22" t="s">
        <v>107</v>
      </c>
      <c r="G144" s="67">
        <v>12</v>
      </c>
      <c r="H144" s="19" t="s">
        <v>529</v>
      </c>
      <c r="I144" s="19" t="s">
        <v>85</v>
      </c>
      <c r="J144" s="19" t="s">
        <v>934</v>
      </c>
      <c r="K144" s="19" t="s">
        <v>259</v>
      </c>
      <c r="L144" s="19" t="s">
        <v>935</v>
      </c>
      <c r="M144" s="22" t="s">
        <v>89</v>
      </c>
      <c r="N144" s="20">
        <v>44936</v>
      </c>
      <c r="O144" s="20">
        <v>45291</v>
      </c>
      <c r="P144" s="20" t="s">
        <v>90</v>
      </c>
      <c r="Q144" s="21">
        <v>0</v>
      </c>
      <c r="R144" s="21">
        <v>0</v>
      </c>
      <c r="S144" s="21">
        <v>0.25</v>
      </c>
      <c r="T144" s="21">
        <v>0</v>
      </c>
      <c r="U144" s="21">
        <v>0</v>
      </c>
      <c r="V144" s="21">
        <v>0.5</v>
      </c>
      <c r="W144" s="21">
        <v>0</v>
      </c>
      <c r="X144" s="21">
        <v>0</v>
      </c>
      <c r="Y144" s="21">
        <v>0.75</v>
      </c>
      <c r="Z144" s="21">
        <v>0</v>
      </c>
      <c r="AA144" s="21">
        <v>0</v>
      </c>
      <c r="AB144" s="21">
        <v>1</v>
      </c>
      <c r="AC144" s="24" t="s">
        <v>112</v>
      </c>
      <c r="AD144" s="25" t="s">
        <v>92</v>
      </c>
      <c r="AE144" s="50" t="s">
        <v>882</v>
      </c>
      <c r="AF144" s="51"/>
      <c r="AG144" s="51"/>
      <c r="AH144" s="51"/>
      <c r="AI144" s="49">
        <v>4155846</v>
      </c>
      <c r="AJ144" s="49">
        <v>84544166</v>
      </c>
    </row>
    <row r="145" spans="2:36" ht="51" customHeight="1" x14ac:dyDescent="0.25">
      <c r="B145" s="18" t="s">
        <v>500</v>
      </c>
      <c r="C145" s="22" t="s">
        <v>501</v>
      </c>
      <c r="D145" s="22" t="s">
        <v>528</v>
      </c>
      <c r="E145" s="52">
        <v>139</v>
      </c>
      <c r="F145" s="22" t="s">
        <v>107</v>
      </c>
      <c r="G145" s="67">
        <v>2</v>
      </c>
      <c r="H145" s="19" t="s">
        <v>936</v>
      </c>
      <c r="I145" s="19" t="s">
        <v>85</v>
      </c>
      <c r="J145" s="19" t="s">
        <v>530</v>
      </c>
      <c r="K145" s="19" t="s">
        <v>259</v>
      </c>
      <c r="L145" s="19" t="s">
        <v>531</v>
      </c>
      <c r="M145" s="22" t="s">
        <v>89</v>
      </c>
      <c r="N145" s="20">
        <v>44936</v>
      </c>
      <c r="O145" s="20">
        <v>45291</v>
      </c>
      <c r="P145" s="20" t="s">
        <v>209</v>
      </c>
      <c r="Q145" s="21">
        <v>0</v>
      </c>
      <c r="R145" s="21">
        <v>0</v>
      </c>
      <c r="S145" s="21">
        <v>0</v>
      </c>
      <c r="T145" s="21">
        <v>0</v>
      </c>
      <c r="U145" s="21">
        <v>0</v>
      </c>
      <c r="V145" s="21">
        <v>0.5</v>
      </c>
      <c r="W145" s="21">
        <v>0</v>
      </c>
      <c r="X145" s="21">
        <v>0</v>
      </c>
      <c r="Y145" s="21">
        <v>0</v>
      </c>
      <c r="Z145" s="21">
        <v>0</v>
      </c>
      <c r="AA145" s="21">
        <v>0</v>
      </c>
      <c r="AB145" s="21">
        <v>1</v>
      </c>
      <c r="AC145" s="24" t="s">
        <v>112</v>
      </c>
      <c r="AD145" s="25" t="s">
        <v>92</v>
      </c>
      <c r="AE145" s="50" t="s">
        <v>882</v>
      </c>
      <c r="AF145" s="51"/>
      <c r="AG145" s="51"/>
      <c r="AH145" s="51"/>
      <c r="AI145" s="49">
        <v>4155846</v>
      </c>
      <c r="AJ145" s="49">
        <v>84544166</v>
      </c>
    </row>
    <row r="146" spans="2:36" ht="51" customHeight="1" x14ac:dyDescent="0.25">
      <c r="B146" s="18" t="s">
        <v>500</v>
      </c>
      <c r="C146" s="22" t="s">
        <v>501</v>
      </c>
      <c r="D146" s="22" t="s">
        <v>528</v>
      </c>
      <c r="E146" s="52">
        <v>140</v>
      </c>
      <c r="F146" s="22" t="s">
        <v>107</v>
      </c>
      <c r="G146" s="67">
        <v>2</v>
      </c>
      <c r="H146" s="19" t="s">
        <v>532</v>
      </c>
      <c r="I146" s="19" t="s">
        <v>85</v>
      </c>
      <c r="J146" s="19" t="s">
        <v>533</v>
      </c>
      <c r="K146" s="19" t="s">
        <v>259</v>
      </c>
      <c r="L146" s="19" t="s">
        <v>534</v>
      </c>
      <c r="M146" s="22" t="s">
        <v>89</v>
      </c>
      <c r="N146" s="20">
        <v>44936</v>
      </c>
      <c r="O146" s="20">
        <v>45291</v>
      </c>
      <c r="P146" s="20" t="s">
        <v>90</v>
      </c>
      <c r="Q146" s="21">
        <v>0</v>
      </c>
      <c r="R146" s="21">
        <v>0</v>
      </c>
      <c r="S146" s="21">
        <v>0.25</v>
      </c>
      <c r="T146" s="21">
        <v>0</v>
      </c>
      <c r="U146" s="21">
        <v>0</v>
      </c>
      <c r="V146" s="21">
        <v>0.5</v>
      </c>
      <c r="W146" s="21">
        <v>0</v>
      </c>
      <c r="X146" s="21">
        <v>0</v>
      </c>
      <c r="Y146" s="21">
        <v>0.75</v>
      </c>
      <c r="Z146" s="21">
        <v>0</v>
      </c>
      <c r="AA146" s="21">
        <v>0</v>
      </c>
      <c r="AB146" s="21">
        <v>1</v>
      </c>
      <c r="AC146" s="24" t="s">
        <v>112</v>
      </c>
      <c r="AD146" s="25" t="s">
        <v>92</v>
      </c>
      <c r="AE146" s="50" t="s">
        <v>882</v>
      </c>
      <c r="AF146" s="51"/>
      <c r="AG146" s="51"/>
      <c r="AH146" s="51"/>
      <c r="AI146" s="49">
        <v>4155846</v>
      </c>
      <c r="AJ146" s="49">
        <v>84544166</v>
      </c>
    </row>
    <row r="147" spans="2:36" ht="51" customHeight="1" x14ac:dyDescent="0.25">
      <c r="B147" s="18" t="s">
        <v>500</v>
      </c>
      <c r="C147" s="22" t="s">
        <v>501</v>
      </c>
      <c r="D147" s="22" t="s">
        <v>528</v>
      </c>
      <c r="E147" s="52">
        <v>141</v>
      </c>
      <c r="F147" s="22" t="s">
        <v>107</v>
      </c>
      <c r="G147" s="67">
        <v>1</v>
      </c>
      <c r="H147" s="19" t="s">
        <v>535</v>
      </c>
      <c r="I147" s="19" t="s">
        <v>85</v>
      </c>
      <c r="J147" s="19" t="s">
        <v>510</v>
      </c>
      <c r="K147" s="19" t="s">
        <v>259</v>
      </c>
      <c r="L147" s="19" t="s">
        <v>536</v>
      </c>
      <c r="M147" s="22" t="s">
        <v>89</v>
      </c>
      <c r="N147" s="20">
        <v>44936</v>
      </c>
      <c r="O147" s="20">
        <v>45291</v>
      </c>
      <c r="P147" s="20" t="s">
        <v>181</v>
      </c>
      <c r="Q147" s="21">
        <v>0</v>
      </c>
      <c r="R147" s="21">
        <v>0</v>
      </c>
      <c r="S147" s="21">
        <v>0</v>
      </c>
      <c r="T147" s="21">
        <v>0</v>
      </c>
      <c r="U147" s="21">
        <v>0</v>
      </c>
      <c r="V147" s="21">
        <v>0</v>
      </c>
      <c r="W147" s="21">
        <v>0</v>
      </c>
      <c r="X147" s="21">
        <v>0</v>
      </c>
      <c r="Y147" s="21">
        <v>0</v>
      </c>
      <c r="Z147" s="21">
        <v>0</v>
      </c>
      <c r="AA147" s="21">
        <v>0</v>
      </c>
      <c r="AB147" s="21">
        <v>1</v>
      </c>
      <c r="AC147" s="24" t="s">
        <v>112</v>
      </c>
      <c r="AD147" s="25" t="s">
        <v>92</v>
      </c>
      <c r="AE147" s="50" t="s">
        <v>882</v>
      </c>
      <c r="AF147" s="51"/>
      <c r="AG147" s="51"/>
      <c r="AH147" s="51"/>
      <c r="AI147" s="49">
        <v>1661197</v>
      </c>
      <c r="AJ147" s="49">
        <v>84544166</v>
      </c>
    </row>
    <row r="148" spans="2:36" ht="79.5" customHeight="1" x14ac:dyDescent="0.25">
      <c r="B148" s="18" t="s">
        <v>500</v>
      </c>
      <c r="C148" s="22" t="s">
        <v>501</v>
      </c>
      <c r="D148" s="22" t="s">
        <v>528</v>
      </c>
      <c r="E148" s="52">
        <v>142</v>
      </c>
      <c r="F148" s="22" t="s">
        <v>107</v>
      </c>
      <c r="G148" s="67">
        <v>2</v>
      </c>
      <c r="H148" s="19" t="s">
        <v>537</v>
      </c>
      <c r="I148" s="19" t="s">
        <v>85</v>
      </c>
      <c r="J148" s="19" t="s">
        <v>510</v>
      </c>
      <c r="K148" s="19" t="s">
        <v>259</v>
      </c>
      <c r="L148" s="19" t="s">
        <v>937</v>
      </c>
      <c r="M148" s="22" t="s">
        <v>89</v>
      </c>
      <c r="N148" s="20">
        <v>44936</v>
      </c>
      <c r="O148" s="20">
        <v>45291</v>
      </c>
      <c r="P148" s="20" t="s">
        <v>209</v>
      </c>
      <c r="Q148" s="21">
        <v>0</v>
      </c>
      <c r="R148" s="21">
        <v>0</v>
      </c>
      <c r="S148" s="21">
        <v>0</v>
      </c>
      <c r="T148" s="21">
        <v>0</v>
      </c>
      <c r="U148" s="21">
        <v>0</v>
      </c>
      <c r="V148" s="21">
        <v>0.5</v>
      </c>
      <c r="W148" s="21">
        <v>0</v>
      </c>
      <c r="X148" s="21">
        <v>0</v>
      </c>
      <c r="Y148" s="21">
        <v>0</v>
      </c>
      <c r="Z148" s="21">
        <v>0</v>
      </c>
      <c r="AA148" s="21">
        <v>0</v>
      </c>
      <c r="AB148" s="21">
        <v>1</v>
      </c>
      <c r="AC148" s="24" t="s">
        <v>112</v>
      </c>
      <c r="AD148" s="25" t="s">
        <v>92</v>
      </c>
      <c r="AE148" s="50" t="s">
        <v>882</v>
      </c>
      <c r="AF148" s="51"/>
      <c r="AG148" s="51"/>
      <c r="AH148" s="51"/>
      <c r="AI148" s="49">
        <v>4155846</v>
      </c>
      <c r="AJ148" s="49">
        <v>84544166</v>
      </c>
    </row>
    <row r="149" spans="2:36" ht="51" customHeight="1" x14ac:dyDescent="0.25">
      <c r="B149" s="18" t="s">
        <v>500</v>
      </c>
      <c r="C149" s="22" t="s">
        <v>501</v>
      </c>
      <c r="D149" s="22" t="s">
        <v>528</v>
      </c>
      <c r="E149" s="52">
        <v>143</v>
      </c>
      <c r="F149" s="22" t="s">
        <v>107</v>
      </c>
      <c r="G149" s="67">
        <v>2</v>
      </c>
      <c r="H149" s="19" t="s">
        <v>538</v>
      </c>
      <c r="I149" s="19" t="s">
        <v>85</v>
      </c>
      <c r="J149" s="19" t="s">
        <v>510</v>
      </c>
      <c r="K149" s="19" t="s">
        <v>259</v>
      </c>
      <c r="L149" s="19" t="s">
        <v>539</v>
      </c>
      <c r="M149" s="22" t="s">
        <v>89</v>
      </c>
      <c r="N149" s="20">
        <v>44936</v>
      </c>
      <c r="O149" s="20">
        <v>45291</v>
      </c>
      <c r="P149" s="20" t="s">
        <v>209</v>
      </c>
      <c r="Q149" s="21">
        <v>0</v>
      </c>
      <c r="R149" s="21">
        <v>0</v>
      </c>
      <c r="S149" s="21">
        <v>0</v>
      </c>
      <c r="T149" s="21">
        <v>0</v>
      </c>
      <c r="U149" s="21">
        <v>0</v>
      </c>
      <c r="V149" s="21">
        <v>0.5</v>
      </c>
      <c r="W149" s="21">
        <v>0</v>
      </c>
      <c r="X149" s="21">
        <v>0</v>
      </c>
      <c r="Y149" s="21">
        <v>0</v>
      </c>
      <c r="Z149" s="21">
        <v>0</v>
      </c>
      <c r="AA149" s="21">
        <v>0</v>
      </c>
      <c r="AB149" s="21">
        <v>1</v>
      </c>
      <c r="AC149" s="24" t="s">
        <v>112</v>
      </c>
      <c r="AD149" s="25" t="s">
        <v>92</v>
      </c>
      <c r="AE149" s="50" t="s">
        <v>882</v>
      </c>
      <c r="AF149" s="51"/>
      <c r="AG149" s="51"/>
      <c r="AH149" s="51"/>
      <c r="AI149" s="49">
        <v>4155846</v>
      </c>
      <c r="AJ149" s="49">
        <v>84544166</v>
      </c>
    </row>
    <row r="150" spans="2:36" ht="51" customHeight="1" x14ac:dyDescent="0.25">
      <c r="B150" s="18" t="s">
        <v>500</v>
      </c>
      <c r="C150" s="22" t="s">
        <v>501</v>
      </c>
      <c r="D150" s="22" t="s">
        <v>521</v>
      </c>
      <c r="E150" s="52">
        <v>144</v>
      </c>
      <c r="F150" s="22" t="s">
        <v>107</v>
      </c>
      <c r="G150" s="67">
        <v>2</v>
      </c>
      <c r="H150" s="19" t="s">
        <v>540</v>
      </c>
      <c r="I150" s="19" t="s">
        <v>85</v>
      </c>
      <c r="J150" s="19" t="s">
        <v>510</v>
      </c>
      <c r="K150" s="19" t="s">
        <v>259</v>
      </c>
      <c r="L150" s="19" t="s">
        <v>534</v>
      </c>
      <c r="M150" s="22" t="s">
        <v>89</v>
      </c>
      <c r="N150" s="20">
        <v>44936</v>
      </c>
      <c r="O150" s="20">
        <v>45291</v>
      </c>
      <c r="P150" s="20" t="s">
        <v>209</v>
      </c>
      <c r="Q150" s="21">
        <v>0</v>
      </c>
      <c r="R150" s="21">
        <v>0</v>
      </c>
      <c r="S150" s="21">
        <v>0</v>
      </c>
      <c r="T150" s="21">
        <v>0</v>
      </c>
      <c r="U150" s="21">
        <v>0</v>
      </c>
      <c r="V150" s="21">
        <v>0.5</v>
      </c>
      <c r="W150" s="21">
        <v>0</v>
      </c>
      <c r="X150" s="21">
        <v>0</v>
      </c>
      <c r="Y150" s="21">
        <v>0</v>
      </c>
      <c r="Z150" s="21">
        <v>0</v>
      </c>
      <c r="AA150" s="21">
        <v>0</v>
      </c>
      <c r="AB150" s="21">
        <v>1</v>
      </c>
      <c r="AC150" s="24" t="s">
        <v>112</v>
      </c>
      <c r="AD150" s="25" t="s">
        <v>92</v>
      </c>
      <c r="AE150" s="50" t="s">
        <v>882</v>
      </c>
      <c r="AF150" s="51"/>
      <c r="AG150" s="51"/>
      <c r="AH150" s="51"/>
      <c r="AI150" s="49">
        <v>4155443333</v>
      </c>
      <c r="AJ150" s="49">
        <v>175113666</v>
      </c>
    </row>
    <row r="151" spans="2:36" ht="51" customHeight="1" x14ac:dyDescent="0.25">
      <c r="B151" s="18" t="s">
        <v>500</v>
      </c>
      <c r="C151" s="22" t="s">
        <v>501</v>
      </c>
      <c r="D151" s="22" t="s">
        <v>521</v>
      </c>
      <c r="E151" s="52">
        <v>145</v>
      </c>
      <c r="F151" s="22" t="s">
        <v>107</v>
      </c>
      <c r="G151" s="67">
        <v>2</v>
      </c>
      <c r="H151" s="19" t="s">
        <v>541</v>
      </c>
      <c r="I151" s="19" t="s">
        <v>85</v>
      </c>
      <c r="J151" s="19" t="s">
        <v>510</v>
      </c>
      <c r="K151" s="19" t="s">
        <v>259</v>
      </c>
      <c r="L151" s="19" t="s">
        <v>534</v>
      </c>
      <c r="M151" s="22" t="s">
        <v>89</v>
      </c>
      <c r="N151" s="20">
        <v>44936</v>
      </c>
      <c r="O151" s="20">
        <v>45291</v>
      </c>
      <c r="P151" s="20" t="s">
        <v>209</v>
      </c>
      <c r="Q151" s="21">
        <v>0</v>
      </c>
      <c r="R151" s="21">
        <v>0</v>
      </c>
      <c r="S151" s="21">
        <v>0</v>
      </c>
      <c r="T151" s="21">
        <v>0</v>
      </c>
      <c r="U151" s="21">
        <v>0</v>
      </c>
      <c r="V151" s="21">
        <v>0.5</v>
      </c>
      <c r="W151" s="21">
        <v>0</v>
      </c>
      <c r="X151" s="21">
        <v>0</v>
      </c>
      <c r="Y151" s="21">
        <v>0</v>
      </c>
      <c r="Z151" s="21">
        <v>0</v>
      </c>
      <c r="AA151" s="21">
        <v>0</v>
      </c>
      <c r="AB151" s="21">
        <v>1</v>
      </c>
      <c r="AC151" s="24" t="s">
        <v>112</v>
      </c>
      <c r="AD151" s="25" t="s">
        <v>92</v>
      </c>
      <c r="AE151" s="50" t="s">
        <v>882</v>
      </c>
      <c r="AF151" s="51"/>
      <c r="AG151" s="51"/>
      <c r="AH151" s="51"/>
      <c r="AI151" s="49">
        <v>4155443333</v>
      </c>
      <c r="AJ151" s="49">
        <v>175113666</v>
      </c>
    </row>
    <row r="152" spans="2:36" ht="51" customHeight="1" x14ac:dyDescent="0.25">
      <c r="B152" s="18" t="s">
        <v>500</v>
      </c>
      <c r="C152" s="22" t="s">
        <v>501</v>
      </c>
      <c r="D152" s="22" t="s">
        <v>521</v>
      </c>
      <c r="E152" s="52">
        <v>146</v>
      </c>
      <c r="F152" s="22" t="s">
        <v>107</v>
      </c>
      <c r="G152" s="67">
        <v>2</v>
      </c>
      <c r="H152" s="19" t="s">
        <v>542</v>
      </c>
      <c r="I152" s="19" t="s">
        <v>95</v>
      </c>
      <c r="J152" s="19" t="s">
        <v>510</v>
      </c>
      <c r="K152" s="19" t="s">
        <v>259</v>
      </c>
      <c r="L152" s="19" t="s">
        <v>543</v>
      </c>
      <c r="M152" s="22" t="s">
        <v>89</v>
      </c>
      <c r="N152" s="20">
        <v>44936</v>
      </c>
      <c r="O152" s="20">
        <v>45291</v>
      </c>
      <c r="P152" s="20" t="s">
        <v>209</v>
      </c>
      <c r="Q152" s="21">
        <v>0</v>
      </c>
      <c r="R152" s="21">
        <v>0</v>
      </c>
      <c r="S152" s="21">
        <v>0</v>
      </c>
      <c r="T152" s="21">
        <v>0</v>
      </c>
      <c r="U152" s="21">
        <v>0</v>
      </c>
      <c r="V152" s="21">
        <v>0.5</v>
      </c>
      <c r="W152" s="21">
        <v>0</v>
      </c>
      <c r="X152" s="21">
        <v>0</v>
      </c>
      <c r="Y152" s="21">
        <v>0</v>
      </c>
      <c r="Z152" s="21">
        <v>0</v>
      </c>
      <c r="AA152" s="21">
        <v>0</v>
      </c>
      <c r="AB152" s="21">
        <v>1</v>
      </c>
      <c r="AC152" s="24" t="s">
        <v>112</v>
      </c>
      <c r="AD152" s="25" t="s">
        <v>92</v>
      </c>
      <c r="AE152" s="50" t="s">
        <v>882</v>
      </c>
      <c r="AF152" s="51"/>
      <c r="AG152" s="51"/>
      <c r="AH152" s="51"/>
      <c r="AI152" s="49">
        <v>4155443333</v>
      </c>
      <c r="AJ152" s="49">
        <v>175113666</v>
      </c>
    </row>
    <row r="153" spans="2:36" ht="51" customHeight="1" x14ac:dyDescent="0.25">
      <c r="B153" s="18" t="s">
        <v>500</v>
      </c>
      <c r="C153" s="22" t="s">
        <v>501</v>
      </c>
      <c r="D153" s="22" t="s">
        <v>528</v>
      </c>
      <c r="E153" s="52">
        <v>147</v>
      </c>
      <c r="F153" s="22" t="s">
        <v>107</v>
      </c>
      <c r="G153" s="67">
        <v>1</v>
      </c>
      <c r="H153" s="19" t="s">
        <v>544</v>
      </c>
      <c r="I153" s="19" t="s">
        <v>85</v>
      </c>
      <c r="J153" s="19" t="s">
        <v>510</v>
      </c>
      <c r="K153" s="19" t="s">
        <v>259</v>
      </c>
      <c r="L153" s="19" t="s">
        <v>545</v>
      </c>
      <c r="M153" s="22" t="s">
        <v>89</v>
      </c>
      <c r="N153" s="20">
        <v>44936</v>
      </c>
      <c r="O153" s="20">
        <v>45291</v>
      </c>
      <c r="P153" s="20" t="s">
        <v>209</v>
      </c>
      <c r="Q153" s="21">
        <v>0</v>
      </c>
      <c r="R153" s="21">
        <v>0</v>
      </c>
      <c r="S153" s="21">
        <v>0</v>
      </c>
      <c r="T153" s="21">
        <v>0</v>
      </c>
      <c r="U153" s="21">
        <v>0</v>
      </c>
      <c r="V153" s="21">
        <v>0.5</v>
      </c>
      <c r="W153" s="21">
        <v>0</v>
      </c>
      <c r="X153" s="21">
        <v>0</v>
      </c>
      <c r="Y153" s="21">
        <v>0</v>
      </c>
      <c r="Z153" s="21">
        <v>0</v>
      </c>
      <c r="AA153" s="21">
        <v>0</v>
      </c>
      <c r="AB153" s="21">
        <v>1</v>
      </c>
      <c r="AC153" s="24" t="s">
        <v>112</v>
      </c>
      <c r="AD153" s="25" t="s">
        <v>92</v>
      </c>
      <c r="AE153" s="50" t="s">
        <v>882</v>
      </c>
      <c r="AF153" s="51"/>
      <c r="AG153" s="51"/>
      <c r="AH153" s="51"/>
      <c r="AI153" s="49">
        <v>1661197</v>
      </c>
      <c r="AJ153" s="49">
        <v>83300000</v>
      </c>
    </row>
    <row r="154" spans="2:36" ht="99.75" customHeight="1" x14ac:dyDescent="0.25">
      <c r="B154" s="18" t="s">
        <v>500</v>
      </c>
      <c r="C154" s="22" t="s">
        <v>501</v>
      </c>
      <c r="D154" s="22" t="s">
        <v>528</v>
      </c>
      <c r="E154" s="52">
        <v>148</v>
      </c>
      <c r="F154" s="22" t="s">
        <v>107</v>
      </c>
      <c r="G154" s="67">
        <v>3</v>
      </c>
      <c r="H154" s="19" t="s">
        <v>938</v>
      </c>
      <c r="I154" s="19" t="s">
        <v>85</v>
      </c>
      <c r="J154" s="19" t="s">
        <v>510</v>
      </c>
      <c r="K154" s="19" t="s">
        <v>259</v>
      </c>
      <c r="L154" s="19" t="s">
        <v>865</v>
      </c>
      <c r="M154" s="22" t="s">
        <v>89</v>
      </c>
      <c r="N154" s="20">
        <v>44936</v>
      </c>
      <c r="O154" s="20">
        <v>45291</v>
      </c>
      <c r="P154" s="20" t="s">
        <v>209</v>
      </c>
      <c r="Q154" s="21">
        <v>0</v>
      </c>
      <c r="R154" s="21">
        <v>0</v>
      </c>
      <c r="S154" s="21">
        <v>0</v>
      </c>
      <c r="T154" s="21">
        <v>0</v>
      </c>
      <c r="U154" s="21">
        <v>0</v>
      </c>
      <c r="V154" s="21">
        <v>0.5</v>
      </c>
      <c r="W154" s="21">
        <v>0</v>
      </c>
      <c r="X154" s="21">
        <v>0</v>
      </c>
      <c r="Y154" s="21">
        <v>0</v>
      </c>
      <c r="Z154" s="21">
        <v>0</v>
      </c>
      <c r="AA154" s="21">
        <v>0</v>
      </c>
      <c r="AB154" s="21">
        <v>1</v>
      </c>
      <c r="AC154" s="24" t="s">
        <v>112</v>
      </c>
      <c r="AD154" s="25" t="s">
        <v>92</v>
      </c>
      <c r="AE154" s="50" t="s">
        <v>882</v>
      </c>
      <c r="AF154" s="51"/>
      <c r="AG154" s="51"/>
      <c r="AH154" s="51"/>
      <c r="AI154" s="49">
        <v>1661197</v>
      </c>
      <c r="AJ154" s="49">
        <v>165733333</v>
      </c>
    </row>
    <row r="155" spans="2:36" ht="99.75" customHeight="1" x14ac:dyDescent="0.25">
      <c r="B155" s="18" t="s">
        <v>500</v>
      </c>
      <c r="C155" s="22" t="s">
        <v>501</v>
      </c>
      <c r="D155" s="22" t="s">
        <v>528</v>
      </c>
      <c r="E155" s="52">
        <v>149</v>
      </c>
      <c r="F155" s="22" t="s">
        <v>107</v>
      </c>
      <c r="G155" s="67">
        <v>4</v>
      </c>
      <c r="H155" s="69" t="s">
        <v>546</v>
      </c>
      <c r="I155" s="19" t="s">
        <v>85</v>
      </c>
      <c r="J155" s="19" t="s">
        <v>510</v>
      </c>
      <c r="K155" s="19" t="s">
        <v>259</v>
      </c>
      <c r="L155" s="19" t="s">
        <v>866</v>
      </c>
      <c r="M155" s="22" t="s">
        <v>89</v>
      </c>
      <c r="N155" s="20">
        <v>44936</v>
      </c>
      <c r="O155" s="20">
        <v>45291</v>
      </c>
      <c r="P155" s="20" t="s">
        <v>209</v>
      </c>
      <c r="Q155" s="21">
        <v>0</v>
      </c>
      <c r="R155" s="21">
        <v>0</v>
      </c>
      <c r="S155" s="21">
        <v>0</v>
      </c>
      <c r="T155" s="21">
        <v>0</v>
      </c>
      <c r="U155" s="21">
        <v>0</v>
      </c>
      <c r="V155" s="21">
        <v>0.5</v>
      </c>
      <c r="W155" s="21">
        <v>0</v>
      </c>
      <c r="X155" s="21">
        <v>0</v>
      </c>
      <c r="Y155" s="21">
        <v>0</v>
      </c>
      <c r="Z155" s="21">
        <v>0</v>
      </c>
      <c r="AA155" s="21">
        <v>0</v>
      </c>
      <c r="AB155" s="21">
        <v>1</v>
      </c>
      <c r="AC155" s="24" t="s">
        <v>112</v>
      </c>
      <c r="AD155" s="25" t="s">
        <v>92</v>
      </c>
      <c r="AE155" s="50" t="s">
        <v>882</v>
      </c>
      <c r="AF155" s="51"/>
      <c r="AG155" s="51"/>
      <c r="AH155" s="51"/>
      <c r="AI155" s="49">
        <v>1661197</v>
      </c>
      <c r="AJ155" s="49">
        <v>165733333</v>
      </c>
    </row>
    <row r="156" spans="2:36" ht="99.75" customHeight="1" x14ac:dyDescent="0.25">
      <c r="B156" s="18" t="s">
        <v>500</v>
      </c>
      <c r="C156" s="22" t="s">
        <v>501</v>
      </c>
      <c r="D156" s="22" t="s">
        <v>528</v>
      </c>
      <c r="E156" s="52">
        <v>150</v>
      </c>
      <c r="F156" s="22" t="s">
        <v>107</v>
      </c>
      <c r="G156" s="67">
        <v>3</v>
      </c>
      <c r="H156" s="19" t="s">
        <v>939</v>
      </c>
      <c r="I156" s="19" t="s">
        <v>85</v>
      </c>
      <c r="J156" s="19" t="s">
        <v>510</v>
      </c>
      <c r="K156" s="19" t="s">
        <v>259</v>
      </c>
      <c r="L156" s="19" t="s">
        <v>547</v>
      </c>
      <c r="M156" s="22" t="s">
        <v>89</v>
      </c>
      <c r="N156" s="20">
        <v>44936</v>
      </c>
      <c r="O156" s="20">
        <v>45291</v>
      </c>
      <c r="P156" s="20" t="s">
        <v>209</v>
      </c>
      <c r="Q156" s="21">
        <v>0</v>
      </c>
      <c r="R156" s="21">
        <v>0</v>
      </c>
      <c r="S156" s="21">
        <v>0</v>
      </c>
      <c r="T156" s="21">
        <v>0</v>
      </c>
      <c r="U156" s="21">
        <v>0</v>
      </c>
      <c r="V156" s="21">
        <v>0.5</v>
      </c>
      <c r="W156" s="21">
        <v>0</v>
      </c>
      <c r="X156" s="21">
        <v>0</v>
      </c>
      <c r="Y156" s="21">
        <v>0</v>
      </c>
      <c r="Z156" s="21">
        <v>0</v>
      </c>
      <c r="AA156" s="21">
        <v>0</v>
      </c>
      <c r="AB156" s="21">
        <v>1</v>
      </c>
      <c r="AC156" s="24" t="s">
        <v>112</v>
      </c>
      <c r="AD156" s="25" t="s">
        <v>92</v>
      </c>
      <c r="AE156" s="50" t="s">
        <v>882</v>
      </c>
      <c r="AF156" s="51"/>
      <c r="AG156" s="51"/>
      <c r="AH156" s="51"/>
      <c r="AI156" s="49">
        <v>1661197</v>
      </c>
      <c r="AJ156" s="49">
        <f>165733333+5</f>
        <v>165733338</v>
      </c>
    </row>
    <row r="157" spans="2:36" ht="27.75" customHeight="1" x14ac:dyDescent="0.25">
      <c r="B157" s="155" t="s">
        <v>548</v>
      </c>
      <c r="C157" s="156" t="s">
        <v>549</v>
      </c>
      <c r="D157" s="113" t="s">
        <v>550</v>
      </c>
      <c r="E157" s="94">
        <v>151</v>
      </c>
      <c r="F157" s="156" t="s">
        <v>130</v>
      </c>
      <c r="G157" s="157">
        <v>1</v>
      </c>
      <c r="H157" s="115" t="s">
        <v>940</v>
      </c>
      <c r="I157" s="115" t="s">
        <v>95</v>
      </c>
      <c r="J157" s="115" t="s">
        <v>551</v>
      </c>
      <c r="K157" s="115" t="s">
        <v>109</v>
      </c>
      <c r="L157" s="115" t="s">
        <v>92</v>
      </c>
      <c r="M157" s="156" t="s">
        <v>89</v>
      </c>
      <c r="N157" s="158">
        <v>44928</v>
      </c>
      <c r="O157" s="158">
        <v>45289</v>
      </c>
      <c r="P157" s="158" t="s">
        <v>90</v>
      </c>
      <c r="Q157" s="159"/>
      <c r="R157" s="159"/>
      <c r="S157" s="159">
        <v>0.25</v>
      </c>
      <c r="T157" s="159"/>
      <c r="U157" s="159"/>
      <c r="V157" s="159">
        <v>0.5</v>
      </c>
      <c r="W157" s="159"/>
      <c r="X157" s="159"/>
      <c r="Y157" s="159">
        <v>0.75</v>
      </c>
      <c r="Z157" s="159"/>
      <c r="AA157" s="159"/>
      <c r="AB157" s="159">
        <v>1</v>
      </c>
      <c r="AC157" s="160" t="s">
        <v>112</v>
      </c>
      <c r="AD157" s="161" t="s">
        <v>92</v>
      </c>
      <c r="AE157" s="162" t="s">
        <v>882</v>
      </c>
      <c r="AF157" s="86"/>
      <c r="AG157" s="89"/>
      <c r="AH157" s="86"/>
      <c r="AI157" s="122">
        <v>0</v>
      </c>
      <c r="AJ157" s="122">
        <v>0</v>
      </c>
    </row>
    <row r="158" spans="2:36" ht="27.75" customHeight="1" x14ac:dyDescent="0.25">
      <c r="B158" s="163"/>
      <c r="C158" s="164"/>
      <c r="D158" s="113" t="s">
        <v>552</v>
      </c>
      <c r="E158" s="95"/>
      <c r="F158" s="164"/>
      <c r="G158" s="165"/>
      <c r="H158" s="166"/>
      <c r="I158" s="166"/>
      <c r="J158" s="166"/>
      <c r="K158" s="166"/>
      <c r="L158" s="166"/>
      <c r="M158" s="164"/>
      <c r="N158" s="167"/>
      <c r="O158" s="167"/>
      <c r="P158" s="167"/>
      <c r="Q158" s="168"/>
      <c r="R158" s="168"/>
      <c r="S158" s="168"/>
      <c r="T158" s="168"/>
      <c r="U158" s="168"/>
      <c r="V158" s="168"/>
      <c r="W158" s="168"/>
      <c r="X158" s="168"/>
      <c r="Y158" s="168"/>
      <c r="Z158" s="168"/>
      <c r="AA158" s="168"/>
      <c r="AB158" s="168"/>
      <c r="AC158" s="169"/>
      <c r="AD158" s="170"/>
      <c r="AE158" s="171"/>
      <c r="AF158" s="87"/>
      <c r="AG158" s="90"/>
      <c r="AH158" s="87"/>
      <c r="AI158" s="122">
        <v>0</v>
      </c>
      <c r="AJ158" s="122">
        <v>0</v>
      </c>
    </row>
    <row r="159" spans="2:36" ht="27.75" customHeight="1" x14ac:dyDescent="0.25">
      <c r="B159" s="163"/>
      <c r="C159" s="164"/>
      <c r="D159" s="113" t="s">
        <v>553</v>
      </c>
      <c r="E159" s="95"/>
      <c r="F159" s="164"/>
      <c r="G159" s="165"/>
      <c r="H159" s="166"/>
      <c r="I159" s="166"/>
      <c r="J159" s="166"/>
      <c r="K159" s="166"/>
      <c r="L159" s="166"/>
      <c r="M159" s="164"/>
      <c r="N159" s="167"/>
      <c r="O159" s="167"/>
      <c r="P159" s="167"/>
      <c r="Q159" s="168"/>
      <c r="R159" s="168"/>
      <c r="S159" s="168"/>
      <c r="T159" s="168"/>
      <c r="U159" s="168"/>
      <c r="V159" s="168"/>
      <c r="W159" s="168"/>
      <c r="X159" s="168"/>
      <c r="Y159" s="168"/>
      <c r="Z159" s="168"/>
      <c r="AA159" s="168"/>
      <c r="AB159" s="168"/>
      <c r="AC159" s="169"/>
      <c r="AD159" s="170"/>
      <c r="AE159" s="171"/>
      <c r="AF159" s="87"/>
      <c r="AG159" s="90"/>
      <c r="AH159" s="87"/>
      <c r="AI159" s="122">
        <v>0</v>
      </c>
      <c r="AJ159" s="122">
        <v>0</v>
      </c>
    </row>
    <row r="160" spans="2:36" ht="27.75" customHeight="1" x14ac:dyDescent="0.25">
      <c r="B160" s="163"/>
      <c r="C160" s="164"/>
      <c r="D160" s="113" t="s">
        <v>554</v>
      </c>
      <c r="E160" s="95"/>
      <c r="F160" s="164"/>
      <c r="G160" s="165"/>
      <c r="H160" s="166"/>
      <c r="I160" s="166"/>
      <c r="J160" s="166"/>
      <c r="K160" s="166"/>
      <c r="L160" s="166"/>
      <c r="M160" s="164"/>
      <c r="N160" s="167"/>
      <c r="O160" s="167"/>
      <c r="P160" s="167"/>
      <c r="Q160" s="168"/>
      <c r="R160" s="168"/>
      <c r="S160" s="168"/>
      <c r="T160" s="168"/>
      <c r="U160" s="168"/>
      <c r="V160" s="168"/>
      <c r="W160" s="168"/>
      <c r="X160" s="168"/>
      <c r="Y160" s="168"/>
      <c r="Z160" s="168"/>
      <c r="AA160" s="168"/>
      <c r="AB160" s="168"/>
      <c r="AC160" s="169"/>
      <c r="AD160" s="170"/>
      <c r="AE160" s="171"/>
      <c r="AF160" s="87"/>
      <c r="AG160" s="90"/>
      <c r="AH160" s="87"/>
      <c r="AI160" s="122">
        <v>0</v>
      </c>
      <c r="AJ160" s="122">
        <v>0</v>
      </c>
    </row>
    <row r="161" spans="2:36" ht="27.75" customHeight="1" x14ac:dyDescent="0.25">
      <c r="B161" s="163"/>
      <c r="C161" s="164"/>
      <c r="D161" s="113" t="s">
        <v>555</v>
      </c>
      <c r="E161" s="95"/>
      <c r="F161" s="164"/>
      <c r="G161" s="165"/>
      <c r="H161" s="166"/>
      <c r="I161" s="166"/>
      <c r="J161" s="166"/>
      <c r="K161" s="166"/>
      <c r="L161" s="166"/>
      <c r="M161" s="164"/>
      <c r="N161" s="167"/>
      <c r="O161" s="167"/>
      <c r="P161" s="167"/>
      <c r="Q161" s="168"/>
      <c r="R161" s="168"/>
      <c r="S161" s="168"/>
      <c r="T161" s="168"/>
      <c r="U161" s="168"/>
      <c r="V161" s="168"/>
      <c r="W161" s="168"/>
      <c r="X161" s="168"/>
      <c r="Y161" s="168"/>
      <c r="Z161" s="168"/>
      <c r="AA161" s="168"/>
      <c r="AB161" s="168"/>
      <c r="AC161" s="169"/>
      <c r="AD161" s="170"/>
      <c r="AE161" s="171"/>
      <c r="AF161" s="87"/>
      <c r="AG161" s="90"/>
      <c r="AH161" s="87"/>
      <c r="AI161" s="122">
        <v>0</v>
      </c>
      <c r="AJ161" s="122">
        <v>0</v>
      </c>
    </row>
    <row r="162" spans="2:36" ht="27.75" customHeight="1" x14ac:dyDescent="0.25">
      <c r="B162" s="163"/>
      <c r="C162" s="164"/>
      <c r="D162" s="113" t="s">
        <v>556</v>
      </c>
      <c r="E162" s="95"/>
      <c r="F162" s="164"/>
      <c r="G162" s="165"/>
      <c r="H162" s="166"/>
      <c r="I162" s="166"/>
      <c r="J162" s="166"/>
      <c r="K162" s="166"/>
      <c r="L162" s="166"/>
      <c r="M162" s="164"/>
      <c r="N162" s="167"/>
      <c r="O162" s="167"/>
      <c r="P162" s="167"/>
      <c r="Q162" s="168"/>
      <c r="R162" s="168"/>
      <c r="S162" s="168"/>
      <c r="T162" s="168"/>
      <c r="U162" s="168"/>
      <c r="V162" s="168"/>
      <c r="W162" s="168"/>
      <c r="X162" s="168"/>
      <c r="Y162" s="168"/>
      <c r="Z162" s="168"/>
      <c r="AA162" s="168"/>
      <c r="AB162" s="168"/>
      <c r="AC162" s="169"/>
      <c r="AD162" s="170"/>
      <c r="AE162" s="171"/>
      <c r="AF162" s="87"/>
      <c r="AG162" s="90"/>
      <c r="AH162" s="87"/>
      <c r="AI162" s="122">
        <v>0</v>
      </c>
      <c r="AJ162" s="122">
        <v>0</v>
      </c>
    </row>
    <row r="163" spans="2:36" ht="27.75" customHeight="1" x14ac:dyDescent="0.25">
      <c r="B163" s="163"/>
      <c r="C163" s="164"/>
      <c r="D163" s="113" t="s">
        <v>557</v>
      </c>
      <c r="E163" s="95"/>
      <c r="F163" s="164"/>
      <c r="G163" s="165"/>
      <c r="H163" s="166"/>
      <c r="I163" s="166"/>
      <c r="J163" s="166"/>
      <c r="K163" s="166"/>
      <c r="L163" s="166"/>
      <c r="M163" s="164"/>
      <c r="N163" s="167"/>
      <c r="O163" s="167"/>
      <c r="P163" s="167"/>
      <c r="Q163" s="168"/>
      <c r="R163" s="168"/>
      <c r="S163" s="168"/>
      <c r="T163" s="168"/>
      <c r="U163" s="168"/>
      <c r="V163" s="168"/>
      <c r="W163" s="168"/>
      <c r="X163" s="168"/>
      <c r="Y163" s="168"/>
      <c r="Z163" s="168"/>
      <c r="AA163" s="168"/>
      <c r="AB163" s="168"/>
      <c r="AC163" s="169"/>
      <c r="AD163" s="170"/>
      <c r="AE163" s="171"/>
      <c r="AF163" s="87"/>
      <c r="AG163" s="90"/>
      <c r="AH163" s="87"/>
      <c r="AI163" s="122">
        <v>0</v>
      </c>
      <c r="AJ163" s="122">
        <v>0</v>
      </c>
    </row>
    <row r="164" spans="2:36" ht="27.75" customHeight="1" x14ac:dyDescent="0.25">
      <c r="B164" s="163"/>
      <c r="C164" s="164"/>
      <c r="D164" s="113" t="s">
        <v>558</v>
      </c>
      <c r="E164" s="95"/>
      <c r="F164" s="164"/>
      <c r="G164" s="165"/>
      <c r="H164" s="166"/>
      <c r="I164" s="166"/>
      <c r="J164" s="166"/>
      <c r="K164" s="166"/>
      <c r="L164" s="166"/>
      <c r="M164" s="164"/>
      <c r="N164" s="167"/>
      <c r="O164" s="167"/>
      <c r="P164" s="167"/>
      <c r="Q164" s="168"/>
      <c r="R164" s="168"/>
      <c r="S164" s="168"/>
      <c r="T164" s="168"/>
      <c r="U164" s="168"/>
      <c r="V164" s="168"/>
      <c r="W164" s="168"/>
      <c r="X164" s="168"/>
      <c r="Y164" s="168"/>
      <c r="Z164" s="168"/>
      <c r="AA164" s="168"/>
      <c r="AB164" s="168"/>
      <c r="AC164" s="169"/>
      <c r="AD164" s="170"/>
      <c r="AE164" s="171"/>
      <c r="AF164" s="87"/>
      <c r="AG164" s="90"/>
      <c r="AH164" s="87"/>
      <c r="AI164" s="122">
        <v>0</v>
      </c>
      <c r="AJ164" s="122">
        <v>0</v>
      </c>
    </row>
    <row r="165" spans="2:36" ht="27.75" customHeight="1" x14ac:dyDescent="0.25">
      <c r="B165" s="172"/>
      <c r="C165" s="173"/>
      <c r="D165" s="113" t="s">
        <v>559</v>
      </c>
      <c r="E165" s="96"/>
      <c r="F165" s="164"/>
      <c r="G165" s="165"/>
      <c r="H165" s="166"/>
      <c r="I165" s="166"/>
      <c r="J165" s="166"/>
      <c r="K165" s="166"/>
      <c r="L165" s="166"/>
      <c r="M165" s="164"/>
      <c r="N165" s="167"/>
      <c r="O165" s="167"/>
      <c r="P165" s="167"/>
      <c r="Q165" s="174"/>
      <c r="R165" s="174"/>
      <c r="S165" s="174"/>
      <c r="T165" s="174"/>
      <c r="U165" s="174"/>
      <c r="V165" s="174"/>
      <c r="W165" s="174"/>
      <c r="X165" s="174"/>
      <c r="Y165" s="174"/>
      <c r="Z165" s="174"/>
      <c r="AA165" s="174"/>
      <c r="AB165" s="174"/>
      <c r="AC165" s="175"/>
      <c r="AD165" s="176"/>
      <c r="AE165" s="177"/>
      <c r="AF165" s="88"/>
      <c r="AG165" s="91"/>
      <c r="AH165" s="88"/>
      <c r="AI165" s="122">
        <v>0</v>
      </c>
      <c r="AJ165" s="122">
        <v>0</v>
      </c>
    </row>
    <row r="166" spans="2:36" ht="51" customHeight="1" x14ac:dyDescent="0.25">
      <c r="B166" s="155" t="s">
        <v>548</v>
      </c>
      <c r="C166" s="156" t="s">
        <v>105</v>
      </c>
      <c r="D166" s="113" t="s">
        <v>560</v>
      </c>
      <c r="E166" s="97">
        <v>152</v>
      </c>
      <c r="F166" s="178" t="s">
        <v>130</v>
      </c>
      <c r="G166" s="179">
        <v>1</v>
      </c>
      <c r="H166" s="180" t="s">
        <v>941</v>
      </c>
      <c r="I166" s="180" t="s">
        <v>95</v>
      </c>
      <c r="J166" s="180" t="s">
        <v>551</v>
      </c>
      <c r="K166" s="180" t="s">
        <v>109</v>
      </c>
      <c r="L166" s="180" t="s">
        <v>92</v>
      </c>
      <c r="M166" s="178" t="s">
        <v>89</v>
      </c>
      <c r="N166" s="181">
        <v>44928</v>
      </c>
      <c r="O166" s="181">
        <v>45289</v>
      </c>
      <c r="P166" s="181" t="s">
        <v>90</v>
      </c>
      <c r="Q166" s="159"/>
      <c r="R166" s="159"/>
      <c r="S166" s="159">
        <v>0.25</v>
      </c>
      <c r="T166" s="159"/>
      <c r="U166" s="159"/>
      <c r="V166" s="159">
        <v>0.5</v>
      </c>
      <c r="W166" s="159"/>
      <c r="X166" s="159"/>
      <c r="Y166" s="159">
        <v>0.75</v>
      </c>
      <c r="Z166" s="159"/>
      <c r="AA166" s="159"/>
      <c r="AB166" s="159">
        <v>1</v>
      </c>
      <c r="AC166" s="160" t="s">
        <v>112</v>
      </c>
      <c r="AD166" s="161" t="s">
        <v>92</v>
      </c>
      <c r="AE166" s="162" t="s">
        <v>882</v>
      </c>
      <c r="AF166" s="86"/>
      <c r="AG166" s="89"/>
      <c r="AH166" s="86"/>
      <c r="AI166" s="122">
        <v>0</v>
      </c>
      <c r="AJ166" s="122">
        <v>0</v>
      </c>
    </row>
    <row r="167" spans="2:36" ht="51" customHeight="1" x14ac:dyDescent="0.25">
      <c r="B167" s="163"/>
      <c r="C167" s="164"/>
      <c r="D167" s="113" t="s">
        <v>561</v>
      </c>
      <c r="E167" s="98"/>
      <c r="F167" s="178"/>
      <c r="G167" s="179"/>
      <c r="H167" s="180"/>
      <c r="I167" s="180"/>
      <c r="J167" s="180"/>
      <c r="K167" s="180"/>
      <c r="L167" s="180"/>
      <c r="M167" s="178"/>
      <c r="N167" s="181"/>
      <c r="O167" s="181"/>
      <c r="P167" s="181"/>
      <c r="Q167" s="168"/>
      <c r="R167" s="168"/>
      <c r="S167" s="168"/>
      <c r="T167" s="168"/>
      <c r="U167" s="168"/>
      <c r="V167" s="168"/>
      <c r="W167" s="168"/>
      <c r="X167" s="168"/>
      <c r="Y167" s="168"/>
      <c r="Z167" s="168"/>
      <c r="AA167" s="168"/>
      <c r="AB167" s="168"/>
      <c r="AC167" s="169"/>
      <c r="AD167" s="170"/>
      <c r="AE167" s="171"/>
      <c r="AF167" s="87"/>
      <c r="AG167" s="90"/>
      <c r="AH167" s="87"/>
      <c r="AI167" s="122">
        <v>0</v>
      </c>
      <c r="AJ167" s="122">
        <v>0</v>
      </c>
    </row>
    <row r="168" spans="2:36" ht="51" customHeight="1" x14ac:dyDescent="0.25">
      <c r="B168" s="163"/>
      <c r="C168" s="164"/>
      <c r="D168" s="113" t="s">
        <v>562</v>
      </c>
      <c r="E168" s="98"/>
      <c r="F168" s="178"/>
      <c r="G168" s="179"/>
      <c r="H168" s="180"/>
      <c r="I168" s="180"/>
      <c r="J168" s="180"/>
      <c r="K168" s="180"/>
      <c r="L168" s="180"/>
      <c r="M168" s="178"/>
      <c r="N168" s="181"/>
      <c r="O168" s="181"/>
      <c r="P168" s="181"/>
      <c r="Q168" s="168"/>
      <c r="R168" s="168"/>
      <c r="S168" s="168"/>
      <c r="T168" s="168"/>
      <c r="U168" s="168"/>
      <c r="V168" s="168"/>
      <c r="W168" s="168"/>
      <c r="X168" s="168"/>
      <c r="Y168" s="168"/>
      <c r="Z168" s="168"/>
      <c r="AA168" s="168"/>
      <c r="AB168" s="168"/>
      <c r="AC168" s="169"/>
      <c r="AD168" s="170"/>
      <c r="AE168" s="171"/>
      <c r="AF168" s="87"/>
      <c r="AG168" s="90"/>
      <c r="AH168" s="87"/>
      <c r="AI168" s="122">
        <v>0</v>
      </c>
      <c r="AJ168" s="122">
        <v>0</v>
      </c>
    </row>
    <row r="169" spans="2:36" ht="51" customHeight="1" x14ac:dyDescent="0.25">
      <c r="B169" s="163"/>
      <c r="C169" s="164"/>
      <c r="D169" s="113" t="s">
        <v>563</v>
      </c>
      <c r="E169" s="98"/>
      <c r="F169" s="178"/>
      <c r="G169" s="179"/>
      <c r="H169" s="180"/>
      <c r="I169" s="180"/>
      <c r="J169" s="180"/>
      <c r="K169" s="180"/>
      <c r="L169" s="180"/>
      <c r="M169" s="178"/>
      <c r="N169" s="181"/>
      <c r="O169" s="181"/>
      <c r="P169" s="181"/>
      <c r="Q169" s="168"/>
      <c r="R169" s="168"/>
      <c r="S169" s="168"/>
      <c r="T169" s="168"/>
      <c r="U169" s="168"/>
      <c r="V169" s="168"/>
      <c r="W169" s="168"/>
      <c r="X169" s="168"/>
      <c r="Y169" s="168"/>
      <c r="Z169" s="168"/>
      <c r="AA169" s="168"/>
      <c r="AB169" s="168"/>
      <c r="AC169" s="169"/>
      <c r="AD169" s="170"/>
      <c r="AE169" s="171"/>
      <c r="AF169" s="87"/>
      <c r="AG169" s="90"/>
      <c r="AH169" s="87"/>
      <c r="AI169" s="122">
        <v>0</v>
      </c>
      <c r="AJ169" s="122">
        <v>0</v>
      </c>
    </row>
    <row r="170" spans="2:36" ht="51" customHeight="1" x14ac:dyDescent="0.25">
      <c r="B170" s="172"/>
      <c r="C170" s="173"/>
      <c r="D170" s="113" t="s">
        <v>106</v>
      </c>
      <c r="E170" s="99"/>
      <c r="F170" s="178"/>
      <c r="G170" s="179"/>
      <c r="H170" s="180"/>
      <c r="I170" s="180"/>
      <c r="J170" s="180"/>
      <c r="K170" s="180"/>
      <c r="L170" s="180"/>
      <c r="M170" s="178"/>
      <c r="N170" s="181"/>
      <c r="O170" s="181"/>
      <c r="P170" s="181"/>
      <c r="Q170" s="174"/>
      <c r="R170" s="174"/>
      <c r="S170" s="174"/>
      <c r="T170" s="174"/>
      <c r="U170" s="174"/>
      <c r="V170" s="174"/>
      <c r="W170" s="174"/>
      <c r="X170" s="174"/>
      <c r="Y170" s="174"/>
      <c r="Z170" s="174"/>
      <c r="AA170" s="174"/>
      <c r="AB170" s="174"/>
      <c r="AC170" s="175"/>
      <c r="AD170" s="176"/>
      <c r="AE170" s="177"/>
      <c r="AF170" s="88"/>
      <c r="AG170" s="91"/>
      <c r="AH170" s="88"/>
      <c r="AI170" s="122">
        <v>0</v>
      </c>
      <c r="AJ170" s="122">
        <v>0</v>
      </c>
    </row>
    <row r="171" spans="2:36" ht="51" customHeight="1" x14ac:dyDescent="0.25">
      <c r="B171" s="155" t="s">
        <v>548</v>
      </c>
      <c r="C171" s="113" t="s">
        <v>549</v>
      </c>
      <c r="D171" s="156" t="s">
        <v>564</v>
      </c>
      <c r="E171" s="94">
        <v>153</v>
      </c>
      <c r="F171" s="156" t="s">
        <v>130</v>
      </c>
      <c r="G171" s="157">
        <v>1</v>
      </c>
      <c r="H171" s="115" t="s">
        <v>942</v>
      </c>
      <c r="I171" s="115" t="s">
        <v>95</v>
      </c>
      <c r="J171" s="115" t="s">
        <v>565</v>
      </c>
      <c r="K171" s="115" t="s">
        <v>109</v>
      </c>
      <c r="L171" s="115" t="s">
        <v>92</v>
      </c>
      <c r="M171" s="156" t="s">
        <v>89</v>
      </c>
      <c r="N171" s="158">
        <v>44928</v>
      </c>
      <c r="O171" s="158">
        <v>45289</v>
      </c>
      <c r="P171" s="158" t="s">
        <v>90</v>
      </c>
      <c r="Q171" s="159"/>
      <c r="R171" s="159"/>
      <c r="S171" s="159">
        <v>0.25</v>
      </c>
      <c r="T171" s="159"/>
      <c r="U171" s="159"/>
      <c r="V171" s="159">
        <v>0.5</v>
      </c>
      <c r="W171" s="159"/>
      <c r="X171" s="159"/>
      <c r="Y171" s="159">
        <v>0.75</v>
      </c>
      <c r="Z171" s="159"/>
      <c r="AA171" s="159"/>
      <c r="AB171" s="159">
        <v>1</v>
      </c>
      <c r="AC171" s="160" t="s">
        <v>112</v>
      </c>
      <c r="AD171" s="161" t="s">
        <v>92</v>
      </c>
      <c r="AE171" s="162" t="s">
        <v>882</v>
      </c>
      <c r="AF171" s="86"/>
      <c r="AG171" s="89"/>
      <c r="AH171" s="86"/>
      <c r="AI171" s="122">
        <v>0</v>
      </c>
      <c r="AJ171" s="122">
        <v>0</v>
      </c>
    </row>
    <row r="172" spans="2:36" ht="51" customHeight="1" x14ac:dyDescent="0.25">
      <c r="B172" s="172"/>
      <c r="C172" s="113" t="s">
        <v>105</v>
      </c>
      <c r="D172" s="173"/>
      <c r="E172" s="96"/>
      <c r="F172" s="173"/>
      <c r="G172" s="182"/>
      <c r="H172" s="123"/>
      <c r="I172" s="123"/>
      <c r="J172" s="123"/>
      <c r="K172" s="123"/>
      <c r="L172" s="123"/>
      <c r="M172" s="173"/>
      <c r="N172" s="183"/>
      <c r="O172" s="183"/>
      <c r="P172" s="183"/>
      <c r="Q172" s="174"/>
      <c r="R172" s="174"/>
      <c r="S172" s="174"/>
      <c r="T172" s="174"/>
      <c r="U172" s="174"/>
      <c r="V172" s="174"/>
      <c r="W172" s="174"/>
      <c r="X172" s="174"/>
      <c r="Y172" s="174"/>
      <c r="Z172" s="174"/>
      <c r="AA172" s="174"/>
      <c r="AB172" s="174"/>
      <c r="AC172" s="175"/>
      <c r="AD172" s="176"/>
      <c r="AE172" s="177"/>
      <c r="AF172" s="88"/>
      <c r="AG172" s="91"/>
      <c r="AH172" s="88"/>
      <c r="AI172" s="122">
        <v>0</v>
      </c>
      <c r="AJ172" s="122">
        <v>0</v>
      </c>
    </row>
    <row r="173" spans="2:36" ht="31.5" customHeight="1" x14ac:dyDescent="0.25">
      <c r="B173" s="155" t="s">
        <v>548</v>
      </c>
      <c r="C173" s="156" t="s">
        <v>549</v>
      </c>
      <c r="D173" s="113" t="s">
        <v>564</v>
      </c>
      <c r="E173" s="94">
        <v>154</v>
      </c>
      <c r="F173" s="156" t="s">
        <v>130</v>
      </c>
      <c r="G173" s="157">
        <v>1</v>
      </c>
      <c r="H173" s="115" t="s">
        <v>566</v>
      </c>
      <c r="I173" s="115" t="s">
        <v>95</v>
      </c>
      <c r="J173" s="115" t="s">
        <v>551</v>
      </c>
      <c r="K173" s="115" t="s">
        <v>109</v>
      </c>
      <c r="L173" s="115" t="s">
        <v>92</v>
      </c>
      <c r="M173" s="156" t="s">
        <v>89</v>
      </c>
      <c r="N173" s="158">
        <v>44928</v>
      </c>
      <c r="O173" s="158">
        <v>45289</v>
      </c>
      <c r="P173" s="158" t="s">
        <v>90</v>
      </c>
      <c r="Q173" s="159"/>
      <c r="R173" s="159"/>
      <c r="S173" s="159">
        <v>0.25</v>
      </c>
      <c r="T173" s="159"/>
      <c r="U173" s="159"/>
      <c r="V173" s="159">
        <v>0.5</v>
      </c>
      <c r="W173" s="159"/>
      <c r="X173" s="159"/>
      <c r="Y173" s="159">
        <v>0.75</v>
      </c>
      <c r="Z173" s="159"/>
      <c r="AA173" s="159"/>
      <c r="AB173" s="159">
        <v>1</v>
      </c>
      <c r="AC173" s="160" t="s">
        <v>112</v>
      </c>
      <c r="AD173" s="161" t="s">
        <v>92</v>
      </c>
      <c r="AE173" s="162" t="s">
        <v>882</v>
      </c>
      <c r="AF173" s="86"/>
      <c r="AG173" s="89"/>
      <c r="AH173" s="86"/>
      <c r="AI173" s="122">
        <v>0</v>
      </c>
      <c r="AJ173" s="122">
        <v>0</v>
      </c>
    </row>
    <row r="174" spans="2:36" ht="31.5" customHeight="1" x14ac:dyDescent="0.25">
      <c r="B174" s="163"/>
      <c r="C174" s="164"/>
      <c r="D174" s="113" t="s">
        <v>567</v>
      </c>
      <c r="E174" s="95"/>
      <c r="F174" s="164"/>
      <c r="G174" s="165"/>
      <c r="H174" s="166"/>
      <c r="I174" s="166"/>
      <c r="J174" s="166"/>
      <c r="K174" s="166"/>
      <c r="L174" s="166"/>
      <c r="M174" s="164"/>
      <c r="N174" s="167"/>
      <c r="O174" s="167"/>
      <c r="P174" s="167"/>
      <c r="Q174" s="168"/>
      <c r="R174" s="168"/>
      <c r="S174" s="168"/>
      <c r="T174" s="168"/>
      <c r="U174" s="168"/>
      <c r="V174" s="168"/>
      <c r="W174" s="168"/>
      <c r="X174" s="168"/>
      <c r="Y174" s="168"/>
      <c r="Z174" s="168"/>
      <c r="AA174" s="168"/>
      <c r="AB174" s="168"/>
      <c r="AC174" s="169"/>
      <c r="AD174" s="170"/>
      <c r="AE174" s="171"/>
      <c r="AF174" s="87"/>
      <c r="AG174" s="90"/>
      <c r="AH174" s="87"/>
      <c r="AI174" s="122">
        <v>0</v>
      </c>
      <c r="AJ174" s="122">
        <v>0</v>
      </c>
    </row>
    <row r="175" spans="2:36" ht="31.5" customHeight="1" x14ac:dyDescent="0.25">
      <c r="B175" s="163"/>
      <c r="C175" s="164"/>
      <c r="D175" s="113" t="s">
        <v>568</v>
      </c>
      <c r="E175" s="95"/>
      <c r="F175" s="164"/>
      <c r="G175" s="165"/>
      <c r="H175" s="166"/>
      <c r="I175" s="166"/>
      <c r="J175" s="166"/>
      <c r="K175" s="166"/>
      <c r="L175" s="166"/>
      <c r="M175" s="164"/>
      <c r="N175" s="167"/>
      <c r="O175" s="167"/>
      <c r="P175" s="167"/>
      <c r="Q175" s="168"/>
      <c r="R175" s="168"/>
      <c r="S175" s="168"/>
      <c r="T175" s="168"/>
      <c r="U175" s="168"/>
      <c r="V175" s="168"/>
      <c r="W175" s="168"/>
      <c r="X175" s="168"/>
      <c r="Y175" s="168"/>
      <c r="Z175" s="168"/>
      <c r="AA175" s="168"/>
      <c r="AB175" s="168"/>
      <c r="AC175" s="169"/>
      <c r="AD175" s="170"/>
      <c r="AE175" s="171"/>
      <c r="AF175" s="87"/>
      <c r="AG175" s="90"/>
      <c r="AH175" s="87"/>
      <c r="AI175" s="122">
        <v>0</v>
      </c>
      <c r="AJ175" s="122">
        <v>0</v>
      </c>
    </row>
    <row r="176" spans="2:36" ht="31.5" customHeight="1" x14ac:dyDescent="0.25">
      <c r="B176" s="163"/>
      <c r="C176" s="164"/>
      <c r="D176" s="113" t="s">
        <v>569</v>
      </c>
      <c r="E176" s="95"/>
      <c r="F176" s="164"/>
      <c r="G176" s="165"/>
      <c r="H176" s="166"/>
      <c r="I176" s="166"/>
      <c r="J176" s="166"/>
      <c r="K176" s="166"/>
      <c r="L176" s="166"/>
      <c r="M176" s="164"/>
      <c r="N176" s="167"/>
      <c r="O176" s="167"/>
      <c r="P176" s="167"/>
      <c r="Q176" s="168"/>
      <c r="R176" s="168"/>
      <c r="S176" s="168"/>
      <c r="T176" s="168"/>
      <c r="U176" s="168"/>
      <c r="V176" s="168"/>
      <c r="W176" s="168"/>
      <c r="X176" s="168"/>
      <c r="Y176" s="168"/>
      <c r="Z176" s="168"/>
      <c r="AA176" s="168"/>
      <c r="AB176" s="168"/>
      <c r="AC176" s="169"/>
      <c r="AD176" s="170"/>
      <c r="AE176" s="171"/>
      <c r="AF176" s="87"/>
      <c r="AG176" s="90"/>
      <c r="AH176" s="87"/>
      <c r="AI176" s="122">
        <v>0</v>
      </c>
      <c r="AJ176" s="122">
        <v>0</v>
      </c>
    </row>
    <row r="177" spans="2:36" ht="31.5" customHeight="1" x14ac:dyDescent="0.25">
      <c r="B177" s="163"/>
      <c r="C177" s="164"/>
      <c r="D177" s="113" t="s">
        <v>570</v>
      </c>
      <c r="E177" s="95"/>
      <c r="F177" s="164"/>
      <c r="G177" s="165"/>
      <c r="H177" s="166"/>
      <c r="I177" s="166"/>
      <c r="J177" s="166"/>
      <c r="K177" s="166"/>
      <c r="L177" s="166"/>
      <c r="M177" s="164"/>
      <c r="N177" s="167"/>
      <c r="O177" s="167"/>
      <c r="P177" s="167"/>
      <c r="Q177" s="168"/>
      <c r="R177" s="168"/>
      <c r="S177" s="168"/>
      <c r="T177" s="168"/>
      <c r="U177" s="168"/>
      <c r="V177" s="168"/>
      <c r="W177" s="168"/>
      <c r="X177" s="168"/>
      <c r="Y177" s="168"/>
      <c r="Z177" s="168"/>
      <c r="AA177" s="168"/>
      <c r="AB177" s="168"/>
      <c r="AC177" s="169"/>
      <c r="AD177" s="170"/>
      <c r="AE177" s="171"/>
      <c r="AF177" s="87"/>
      <c r="AG177" s="90"/>
      <c r="AH177" s="87"/>
      <c r="AI177" s="122">
        <v>0</v>
      </c>
      <c r="AJ177" s="122">
        <v>0</v>
      </c>
    </row>
    <row r="178" spans="2:36" ht="31.5" customHeight="1" x14ac:dyDescent="0.25">
      <c r="B178" s="163"/>
      <c r="C178" s="164"/>
      <c r="D178" s="113" t="s">
        <v>571</v>
      </c>
      <c r="E178" s="95"/>
      <c r="F178" s="164"/>
      <c r="G178" s="165"/>
      <c r="H178" s="166"/>
      <c r="I178" s="166"/>
      <c r="J178" s="166"/>
      <c r="K178" s="166"/>
      <c r="L178" s="166"/>
      <c r="M178" s="164"/>
      <c r="N178" s="167"/>
      <c r="O178" s="167"/>
      <c r="P178" s="167"/>
      <c r="Q178" s="168"/>
      <c r="R178" s="168"/>
      <c r="S178" s="168"/>
      <c r="T178" s="168"/>
      <c r="U178" s="168"/>
      <c r="V178" s="168"/>
      <c r="W178" s="168"/>
      <c r="X178" s="168"/>
      <c r="Y178" s="168"/>
      <c r="Z178" s="168"/>
      <c r="AA178" s="168"/>
      <c r="AB178" s="168"/>
      <c r="AC178" s="169"/>
      <c r="AD178" s="170"/>
      <c r="AE178" s="171"/>
      <c r="AF178" s="87"/>
      <c r="AG178" s="90"/>
      <c r="AH178" s="87"/>
      <c r="AI178" s="122">
        <v>0</v>
      </c>
      <c r="AJ178" s="122">
        <v>0</v>
      </c>
    </row>
    <row r="179" spans="2:36" ht="31.5" customHeight="1" x14ac:dyDescent="0.25">
      <c r="B179" s="163"/>
      <c r="C179" s="164"/>
      <c r="D179" s="113" t="s">
        <v>572</v>
      </c>
      <c r="E179" s="95"/>
      <c r="F179" s="164"/>
      <c r="G179" s="165"/>
      <c r="H179" s="166"/>
      <c r="I179" s="166"/>
      <c r="J179" s="166"/>
      <c r="K179" s="166"/>
      <c r="L179" s="166"/>
      <c r="M179" s="164"/>
      <c r="N179" s="167"/>
      <c r="O179" s="167"/>
      <c r="P179" s="167"/>
      <c r="Q179" s="168"/>
      <c r="R179" s="168"/>
      <c r="S179" s="168"/>
      <c r="T179" s="168"/>
      <c r="U179" s="168"/>
      <c r="V179" s="168"/>
      <c r="W179" s="168"/>
      <c r="X179" s="168"/>
      <c r="Y179" s="168"/>
      <c r="Z179" s="168"/>
      <c r="AA179" s="168"/>
      <c r="AB179" s="168"/>
      <c r="AC179" s="169"/>
      <c r="AD179" s="170"/>
      <c r="AE179" s="171"/>
      <c r="AF179" s="87"/>
      <c r="AG179" s="90"/>
      <c r="AH179" s="87"/>
      <c r="AI179" s="122">
        <v>0</v>
      </c>
      <c r="AJ179" s="122">
        <v>0</v>
      </c>
    </row>
    <row r="180" spans="2:36" ht="31.5" customHeight="1" x14ac:dyDescent="0.25">
      <c r="B180" s="163"/>
      <c r="C180" s="164"/>
      <c r="D180" s="113" t="s">
        <v>573</v>
      </c>
      <c r="E180" s="95"/>
      <c r="F180" s="164"/>
      <c r="G180" s="165"/>
      <c r="H180" s="166"/>
      <c r="I180" s="166"/>
      <c r="J180" s="166"/>
      <c r="K180" s="166"/>
      <c r="L180" s="166"/>
      <c r="M180" s="164"/>
      <c r="N180" s="167"/>
      <c r="O180" s="167"/>
      <c r="P180" s="167"/>
      <c r="Q180" s="168"/>
      <c r="R180" s="168"/>
      <c r="S180" s="168"/>
      <c r="T180" s="168"/>
      <c r="U180" s="168"/>
      <c r="V180" s="168"/>
      <c r="W180" s="168"/>
      <c r="X180" s="168"/>
      <c r="Y180" s="168"/>
      <c r="Z180" s="168"/>
      <c r="AA180" s="168"/>
      <c r="AB180" s="168"/>
      <c r="AC180" s="169"/>
      <c r="AD180" s="170"/>
      <c r="AE180" s="171"/>
      <c r="AF180" s="87"/>
      <c r="AG180" s="90"/>
      <c r="AH180" s="87"/>
      <c r="AI180" s="122">
        <v>0</v>
      </c>
      <c r="AJ180" s="122">
        <v>0</v>
      </c>
    </row>
    <row r="181" spans="2:36" ht="37.5" customHeight="1" x14ac:dyDescent="0.25">
      <c r="B181" s="172"/>
      <c r="C181" s="173"/>
      <c r="D181" s="113" t="s">
        <v>574</v>
      </c>
      <c r="E181" s="96"/>
      <c r="F181" s="173"/>
      <c r="G181" s="182"/>
      <c r="H181" s="123"/>
      <c r="I181" s="123"/>
      <c r="J181" s="123"/>
      <c r="K181" s="123"/>
      <c r="L181" s="123"/>
      <c r="M181" s="173"/>
      <c r="N181" s="183"/>
      <c r="O181" s="183"/>
      <c r="P181" s="183"/>
      <c r="Q181" s="174"/>
      <c r="R181" s="174"/>
      <c r="S181" s="174"/>
      <c r="T181" s="174"/>
      <c r="U181" s="174"/>
      <c r="V181" s="174"/>
      <c r="W181" s="174"/>
      <c r="X181" s="174"/>
      <c r="Y181" s="174"/>
      <c r="Z181" s="174"/>
      <c r="AA181" s="174"/>
      <c r="AB181" s="174"/>
      <c r="AC181" s="175"/>
      <c r="AD181" s="176"/>
      <c r="AE181" s="177"/>
      <c r="AF181" s="88"/>
      <c r="AG181" s="91"/>
      <c r="AH181" s="88"/>
      <c r="AI181" s="122">
        <v>0</v>
      </c>
      <c r="AJ181" s="122">
        <v>0</v>
      </c>
    </row>
    <row r="182" spans="2:36" ht="39" customHeight="1" x14ac:dyDescent="0.25">
      <c r="B182" s="155" t="s">
        <v>548</v>
      </c>
      <c r="C182" s="156" t="s">
        <v>105</v>
      </c>
      <c r="D182" s="113" t="s">
        <v>575</v>
      </c>
      <c r="E182" s="94">
        <v>155</v>
      </c>
      <c r="F182" s="156" t="s">
        <v>130</v>
      </c>
      <c r="G182" s="157">
        <v>1</v>
      </c>
      <c r="H182" s="115" t="s">
        <v>576</v>
      </c>
      <c r="I182" s="115" t="s">
        <v>95</v>
      </c>
      <c r="J182" s="115" t="s">
        <v>551</v>
      </c>
      <c r="K182" s="115" t="s">
        <v>109</v>
      </c>
      <c r="L182" s="115" t="s">
        <v>92</v>
      </c>
      <c r="M182" s="156" t="s">
        <v>89</v>
      </c>
      <c r="N182" s="158">
        <v>44928</v>
      </c>
      <c r="O182" s="158">
        <v>45289</v>
      </c>
      <c r="P182" s="158" t="s">
        <v>90</v>
      </c>
      <c r="Q182" s="159"/>
      <c r="R182" s="159"/>
      <c r="S182" s="159">
        <v>0.25</v>
      </c>
      <c r="T182" s="159"/>
      <c r="U182" s="159"/>
      <c r="V182" s="159">
        <v>0.5</v>
      </c>
      <c r="W182" s="159"/>
      <c r="X182" s="159"/>
      <c r="Y182" s="159">
        <v>0.75</v>
      </c>
      <c r="Z182" s="159"/>
      <c r="AA182" s="159"/>
      <c r="AB182" s="159">
        <v>1</v>
      </c>
      <c r="AC182" s="160" t="s">
        <v>112</v>
      </c>
      <c r="AD182" s="161" t="s">
        <v>92</v>
      </c>
      <c r="AE182" s="162" t="s">
        <v>882</v>
      </c>
      <c r="AF182" s="86"/>
      <c r="AG182" s="89"/>
      <c r="AH182" s="86"/>
      <c r="AI182" s="122">
        <v>0</v>
      </c>
      <c r="AJ182" s="122">
        <v>0</v>
      </c>
    </row>
    <row r="183" spans="2:36" ht="39" customHeight="1" x14ac:dyDescent="0.25">
      <c r="B183" s="163"/>
      <c r="C183" s="164"/>
      <c r="D183" s="113" t="s">
        <v>577</v>
      </c>
      <c r="E183" s="95"/>
      <c r="F183" s="164"/>
      <c r="G183" s="165"/>
      <c r="H183" s="166"/>
      <c r="I183" s="166"/>
      <c r="J183" s="166"/>
      <c r="K183" s="166"/>
      <c r="L183" s="166"/>
      <c r="M183" s="164"/>
      <c r="N183" s="167"/>
      <c r="O183" s="167"/>
      <c r="P183" s="167"/>
      <c r="Q183" s="168"/>
      <c r="R183" s="168"/>
      <c r="S183" s="168"/>
      <c r="T183" s="168"/>
      <c r="U183" s="168"/>
      <c r="V183" s="168"/>
      <c r="W183" s="168"/>
      <c r="X183" s="168"/>
      <c r="Y183" s="168"/>
      <c r="Z183" s="168"/>
      <c r="AA183" s="168"/>
      <c r="AB183" s="168"/>
      <c r="AC183" s="169"/>
      <c r="AD183" s="170"/>
      <c r="AE183" s="171"/>
      <c r="AF183" s="87"/>
      <c r="AG183" s="90"/>
      <c r="AH183" s="87"/>
      <c r="AI183" s="122">
        <v>0</v>
      </c>
      <c r="AJ183" s="122">
        <v>0</v>
      </c>
    </row>
    <row r="184" spans="2:36" ht="39" customHeight="1" x14ac:dyDescent="0.25">
      <c r="B184" s="163"/>
      <c r="C184" s="164"/>
      <c r="D184" s="113" t="s">
        <v>578</v>
      </c>
      <c r="E184" s="95"/>
      <c r="F184" s="164"/>
      <c r="G184" s="165"/>
      <c r="H184" s="166"/>
      <c r="I184" s="166"/>
      <c r="J184" s="166"/>
      <c r="K184" s="166"/>
      <c r="L184" s="166"/>
      <c r="M184" s="164"/>
      <c r="N184" s="167"/>
      <c r="O184" s="167"/>
      <c r="P184" s="167"/>
      <c r="Q184" s="168"/>
      <c r="R184" s="168"/>
      <c r="S184" s="168"/>
      <c r="T184" s="168"/>
      <c r="U184" s="168"/>
      <c r="V184" s="168"/>
      <c r="W184" s="168"/>
      <c r="X184" s="168"/>
      <c r="Y184" s="168"/>
      <c r="Z184" s="168"/>
      <c r="AA184" s="168"/>
      <c r="AB184" s="168"/>
      <c r="AC184" s="169"/>
      <c r="AD184" s="170"/>
      <c r="AE184" s="171"/>
      <c r="AF184" s="87"/>
      <c r="AG184" s="90"/>
      <c r="AH184" s="87"/>
      <c r="AI184" s="122">
        <v>0</v>
      </c>
      <c r="AJ184" s="122">
        <v>0</v>
      </c>
    </row>
    <row r="185" spans="2:36" ht="39" customHeight="1" x14ac:dyDescent="0.25">
      <c r="B185" s="163"/>
      <c r="C185" s="164"/>
      <c r="D185" s="113" t="s">
        <v>114</v>
      </c>
      <c r="E185" s="95"/>
      <c r="F185" s="164"/>
      <c r="G185" s="165"/>
      <c r="H185" s="166"/>
      <c r="I185" s="166"/>
      <c r="J185" s="166"/>
      <c r="K185" s="166"/>
      <c r="L185" s="166"/>
      <c r="M185" s="164"/>
      <c r="N185" s="167"/>
      <c r="O185" s="167"/>
      <c r="P185" s="167"/>
      <c r="Q185" s="168"/>
      <c r="R185" s="168"/>
      <c r="S185" s="168"/>
      <c r="T185" s="168"/>
      <c r="U185" s="168"/>
      <c r="V185" s="168"/>
      <c r="W185" s="168"/>
      <c r="X185" s="168"/>
      <c r="Y185" s="168"/>
      <c r="Z185" s="168"/>
      <c r="AA185" s="168"/>
      <c r="AB185" s="168"/>
      <c r="AC185" s="169"/>
      <c r="AD185" s="170"/>
      <c r="AE185" s="171"/>
      <c r="AF185" s="87"/>
      <c r="AG185" s="90"/>
      <c r="AH185" s="87"/>
      <c r="AI185" s="122">
        <v>0</v>
      </c>
      <c r="AJ185" s="122">
        <v>0</v>
      </c>
    </row>
    <row r="186" spans="2:36" ht="39" customHeight="1" x14ac:dyDescent="0.25">
      <c r="B186" s="163"/>
      <c r="C186" s="164"/>
      <c r="D186" s="113" t="s">
        <v>579</v>
      </c>
      <c r="E186" s="95"/>
      <c r="F186" s="164"/>
      <c r="G186" s="165"/>
      <c r="H186" s="166"/>
      <c r="I186" s="166"/>
      <c r="J186" s="166"/>
      <c r="K186" s="166"/>
      <c r="L186" s="166"/>
      <c r="M186" s="164"/>
      <c r="N186" s="167"/>
      <c r="O186" s="167"/>
      <c r="P186" s="167"/>
      <c r="Q186" s="168"/>
      <c r="R186" s="168"/>
      <c r="S186" s="168"/>
      <c r="T186" s="168"/>
      <c r="U186" s="168"/>
      <c r="V186" s="168"/>
      <c r="W186" s="168"/>
      <c r="X186" s="168"/>
      <c r="Y186" s="168"/>
      <c r="Z186" s="168"/>
      <c r="AA186" s="168"/>
      <c r="AB186" s="168"/>
      <c r="AC186" s="169"/>
      <c r="AD186" s="170"/>
      <c r="AE186" s="171"/>
      <c r="AF186" s="87"/>
      <c r="AG186" s="90"/>
      <c r="AH186" s="87"/>
      <c r="AI186" s="122">
        <v>0</v>
      </c>
      <c r="AJ186" s="122">
        <v>0</v>
      </c>
    </row>
    <row r="187" spans="2:36" ht="39" customHeight="1" x14ac:dyDescent="0.25">
      <c r="B187" s="172"/>
      <c r="C187" s="173"/>
      <c r="D187" s="113" t="s">
        <v>575</v>
      </c>
      <c r="E187" s="96"/>
      <c r="F187" s="173"/>
      <c r="G187" s="182"/>
      <c r="H187" s="123"/>
      <c r="I187" s="123"/>
      <c r="J187" s="123"/>
      <c r="K187" s="123"/>
      <c r="L187" s="123"/>
      <c r="M187" s="173"/>
      <c r="N187" s="183"/>
      <c r="O187" s="183"/>
      <c r="P187" s="183"/>
      <c r="Q187" s="174"/>
      <c r="R187" s="174"/>
      <c r="S187" s="174"/>
      <c r="T187" s="174"/>
      <c r="U187" s="174"/>
      <c r="V187" s="174"/>
      <c r="W187" s="174"/>
      <c r="X187" s="174"/>
      <c r="Y187" s="174"/>
      <c r="Z187" s="174"/>
      <c r="AA187" s="174"/>
      <c r="AB187" s="174"/>
      <c r="AC187" s="175"/>
      <c r="AD187" s="176"/>
      <c r="AE187" s="177"/>
      <c r="AF187" s="88"/>
      <c r="AG187" s="91"/>
      <c r="AH187" s="88"/>
      <c r="AI187" s="122">
        <v>0</v>
      </c>
      <c r="AJ187" s="122">
        <v>0</v>
      </c>
    </row>
    <row r="188" spans="2:36" ht="39.75" customHeight="1" x14ac:dyDescent="0.25">
      <c r="B188" s="155" t="s">
        <v>548</v>
      </c>
      <c r="C188" s="156" t="s">
        <v>105</v>
      </c>
      <c r="D188" s="113" t="s">
        <v>575</v>
      </c>
      <c r="E188" s="94">
        <v>156</v>
      </c>
      <c r="F188" s="156" t="s">
        <v>130</v>
      </c>
      <c r="G188" s="157">
        <v>1</v>
      </c>
      <c r="H188" s="115" t="s">
        <v>580</v>
      </c>
      <c r="I188" s="115" t="s">
        <v>95</v>
      </c>
      <c r="J188" s="115" t="s">
        <v>581</v>
      </c>
      <c r="K188" s="115" t="s">
        <v>109</v>
      </c>
      <c r="L188" s="115" t="s">
        <v>92</v>
      </c>
      <c r="M188" s="156" t="s">
        <v>89</v>
      </c>
      <c r="N188" s="158">
        <v>44928</v>
      </c>
      <c r="O188" s="158">
        <v>45289</v>
      </c>
      <c r="P188" s="158" t="s">
        <v>90</v>
      </c>
      <c r="Q188" s="159"/>
      <c r="R188" s="159"/>
      <c r="S188" s="159">
        <v>0.25</v>
      </c>
      <c r="T188" s="159"/>
      <c r="U188" s="159"/>
      <c r="V188" s="159">
        <v>0.5</v>
      </c>
      <c r="W188" s="159"/>
      <c r="X188" s="159"/>
      <c r="Y188" s="159">
        <v>0.75</v>
      </c>
      <c r="Z188" s="159"/>
      <c r="AA188" s="159"/>
      <c r="AB188" s="159">
        <v>1</v>
      </c>
      <c r="AC188" s="160" t="s">
        <v>112</v>
      </c>
      <c r="AD188" s="161" t="s">
        <v>92</v>
      </c>
      <c r="AE188" s="162" t="s">
        <v>882</v>
      </c>
      <c r="AF188" s="86"/>
      <c r="AG188" s="89"/>
      <c r="AH188" s="86"/>
      <c r="AI188" s="122">
        <v>0</v>
      </c>
      <c r="AJ188" s="122">
        <v>0</v>
      </c>
    </row>
    <row r="189" spans="2:36" ht="39.75" customHeight="1" x14ac:dyDescent="0.25">
      <c r="B189" s="163"/>
      <c r="C189" s="164"/>
      <c r="D189" s="113" t="s">
        <v>577</v>
      </c>
      <c r="E189" s="95"/>
      <c r="F189" s="164"/>
      <c r="G189" s="165"/>
      <c r="H189" s="166"/>
      <c r="I189" s="166"/>
      <c r="J189" s="166"/>
      <c r="K189" s="166"/>
      <c r="L189" s="166"/>
      <c r="M189" s="164"/>
      <c r="N189" s="167"/>
      <c r="O189" s="167"/>
      <c r="P189" s="167"/>
      <c r="Q189" s="168"/>
      <c r="R189" s="168"/>
      <c r="S189" s="168"/>
      <c r="T189" s="168"/>
      <c r="U189" s="168"/>
      <c r="V189" s="168"/>
      <c r="W189" s="168"/>
      <c r="X189" s="168"/>
      <c r="Y189" s="168"/>
      <c r="Z189" s="168"/>
      <c r="AA189" s="168"/>
      <c r="AB189" s="168"/>
      <c r="AC189" s="169"/>
      <c r="AD189" s="170"/>
      <c r="AE189" s="171"/>
      <c r="AF189" s="87"/>
      <c r="AG189" s="90"/>
      <c r="AH189" s="87"/>
      <c r="AI189" s="122">
        <v>0</v>
      </c>
      <c r="AJ189" s="122">
        <v>0</v>
      </c>
    </row>
    <row r="190" spans="2:36" ht="39.75" customHeight="1" x14ac:dyDescent="0.25">
      <c r="B190" s="163"/>
      <c r="C190" s="164"/>
      <c r="D190" s="113" t="s">
        <v>578</v>
      </c>
      <c r="E190" s="95"/>
      <c r="F190" s="164"/>
      <c r="G190" s="165"/>
      <c r="H190" s="166"/>
      <c r="I190" s="166"/>
      <c r="J190" s="166"/>
      <c r="K190" s="166"/>
      <c r="L190" s="166"/>
      <c r="M190" s="164"/>
      <c r="N190" s="167"/>
      <c r="O190" s="167"/>
      <c r="P190" s="167"/>
      <c r="Q190" s="168"/>
      <c r="R190" s="168"/>
      <c r="S190" s="168"/>
      <c r="T190" s="168"/>
      <c r="U190" s="168"/>
      <c r="V190" s="168"/>
      <c r="W190" s="168"/>
      <c r="X190" s="168"/>
      <c r="Y190" s="168"/>
      <c r="Z190" s="168"/>
      <c r="AA190" s="168"/>
      <c r="AB190" s="168"/>
      <c r="AC190" s="169"/>
      <c r="AD190" s="170"/>
      <c r="AE190" s="171"/>
      <c r="AF190" s="87"/>
      <c r="AG190" s="90"/>
      <c r="AH190" s="87"/>
      <c r="AI190" s="122">
        <v>0</v>
      </c>
      <c r="AJ190" s="122">
        <v>0</v>
      </c>
    </row>
    <row r="191" spans="2:36" ht="39.75" customHeight="1" x14ac:dyDescent="0.25">
      <c r="B191" s="163"/>
      <c r="C191" s="164"/>
      <c r="D191" s="113" t="s">
        <v>114</v>
      </c>
      <c r="E191" s="95"/>
      <c r="F191" s="164"/>
      <c r="G191" s="165"/>
      <c r="H191" s="166"/>
      <c r="I191" s="166"/>
      <c r="J191" s="166"/>
      <c r="K191" s="166"/>
      <c r="L191" s="166"/>
      <c r="M191" s="164"/>
      <c r="N191" s="167"/>
      <c r="O191" s="167"/>
      <c r="P191" s="167"/>
      <c r="Q191" s="168"/>
      <c r="R191" s="168"/>
      <c r="S191" s="168"/>
      <c r="T191" s="168"/>
      <c r="U191" s="168"/>
      <c r="V191" s="168"/>
      <c r="W191" s="168"/>
      <c r="X191" s="168"/>
      <c r="Y191" s="168"/>
      <c r="Z191" s="168"/>
      <c r="AA191" s="168"/>
      <c r="AB191" s="168"/>
      <c r="AC191" s="169"/>
      <c r="AD191" s="170"/>
      <c r="AE191" s="171"/>
      <c r="AF191" s="87"/>
      <c r="AG191" s="90"/>
      <c r="AH191" s="87"/>
      <c r="AI191" s="122">
        <v>0</v>
      </c>
      <c r="AJ191" s="122">
        <v>0</v>
      </c>
    </row>
    <row r="192" spans="2:36" ht="39.75" customHeight="1" x14ac:dyDescent="0.25">
      <c r="B192" s="172"/>
      <c r="C192" s="173"/>
      <c r="D192" s="113" t="s">
        <v>579</v>
      </c>
      <c r="E192" s="96"/>
      <c r="F192" s="173"/>
      <c r="G192" s="182"/>
      <c r="H192" s="123"/>
      <c r="I192" s="123"/>
      <c r="J192" s="123"/>
      <c r="K192" s="123"/>
      <c r="L192" s="123"/>
      <c r="M192" s="173"/>
      <c r="N192" s="183"/>
      <c r="O192" s="183"/>
      <c r="P192" s="183"/>
      <c r="Q192" s="174"/>
      <c r="R192" s="174"/>
      <c r="S192" s="174"/>
      <c r="T192" s="174"/>
      <c r="U192" s="174"/>
      <c r="V192" s="174"/>
      <c r="W192" s="174"/>
      <c r="X192" s="174"/>
      <c r="Y192" s="174"/>
      <c r="Z192" s="174"/>
      <c r="AA192" s="174"/>
      <c r="AB192" s="174"/>
      <c r="AC192" s="175"/>
      <c r="AD192" s="176"/>
      <c r="AE192" s="177"/>
      <c r="AF192" s="88"/>
      <c r="AG192" s="91"/>
      <c r="AH192" s="88"/>
      <c r="AI192" s="122">
        <v>0</v>
      </c>
      <c r="AJ192" s="122">
        <v>0</v>
      </c>
    </row>
    <row r="193" spans="2:36" ht="103.5" customHeight="1" x14ac:dyDescent="0.25">
      <c r="B193" s="18" t="s">
        <v>582</v>
      </c>
      <c r="C193" s="22" t="s">
        <v>583</v>
      </c>
      <c r="D193" s="22" t="s">
        <v>584</v>
      </c>
      <c r="E193" s="52">
        <v>157</v>
      </c>
      <c r="F193" s="22" t="s">
        <v>126</v>
      </c>
      <c r="G193" s="56">
        <v>2</v>
      </c>
      <c r="H193" s="19" t="s">
        <v>585</v>
      </c>
      <c r="I193" s="19" t="s">
        <v>85</v>
      </c>
      <c r="J193" s="19" t="s">
        <v>586</v>
      </c>
      <c r="K193" s="19" t="s">
        <v>259</v>
      </c>
      <c r="L193" s="19" t="s">
        <v>587</v>
      </c>
      <c r="M193" s="22" t="s">
        <v>89</v>
      </c>
      <c r="N193" s="20">
        <v>44958</v>
      </c>
      <c r="O193" s="20">
        <v>45289</v>
      </c>
      <c r="P193" s="20" t="s">
        <v>90</v>
      </c>
      <c r="Q193" s="21"/>
      <c r="R193" s="21"/>
      <c r="S193" s="21">
        <v>0.25</v>
      </c>
      <c r="T193" s="21"/>
      <c r="U193" s="21"/>
      <c r="V193" s="21">
        <v>0.5</v>
      </c>
      <c r="W193" s="21"/>
      <c r="X193" s="21"/>
      <c r="Y193" s="21">
        <v>0.75</v>
      </c>
      <c r="Z193" s="21"/>
      <c r="AA193" s="21"/>
      <c r="AB193" s="21">
        <v>1</v>
      </c>
      <c r="AC193" s="24" t="s">
        <v>112</v>
      </c>
      <c r="AD193" s="25" t="s">
        <v>92</v>
      </c>
      <c r="AE193" s="50" t="s">
        <v>882</v>
      </c>
      <c r="AF193" s="51"/>
      <c r="AG193" s="54"/>
      <c r="AH193" s="51"/>
      <c r="AI193" s="49">
        <v>0</v>
      </c>
      <c r="AJ193" s="49">
        <v>377900000</v>
      </c>
    </row>
    <row r="194" spans="2:36" ht="213.75" customHeight="1" x14ac:dyDescent="0.25">
      <c r="B194" s="18" t="s">
        <v>582</v>
      </c>
      <c r="C194" s="22" t="s">
        <v>583</v>
      </c>
      <c r="D194" s="22" t="s">
        <v>584</v>
      </c>
      <c r="E194" s="52">
        <v>158</v>
      </c>
      <c r="F194" s="22" t="s">
        <v>107</v>
      </c>
      <c r="G194" s="56">
        <v>3</v>
      </c>
      <c r="H194" s="19" t="s">
        <v>588</v>
      </c>
      <c r="I194" s="19" t="s">
        <v>85</v>
      </c>
      <c r="J194" s="19" t="s">
        <v>589</v>
      </c>
      <c r="K194" s="19" t="s">
        <v>259</v>
      </c>
      <c r="L194" s="19" t="s">
        <v>943</v>
      </c>
      <c r="M194" s="22" t="s">
        <v>89</v>
      </c>
      <c r="N194" s="20">
        <v>44958</v>
      </c>
      <c r="O194" s="20">
        <v>45289</v>
      </c>
      <c r="P194" s="20" t="s">
        <v>90</v>
      </c>
      <c r="Q194" s="21"/>
      <c r="R194" s="21"/>
      <c r="S194" s="21">
        <v>0.25</v>
      </c>
      <c r="T194" s="21"/>
      <c r="U194" s="21"/>
      <c r="V194" s="21">
        <v>0.5</v>
      </c>
      <c r="W194" s="21"/>
      <c r="X194" s="21"/>
      <c r="Y194" s="21">
        <v>0.75</v>
      </c>
      <c r="Z194" s="21"/>
      <c r="AA194" s="21"/>
      <c r="AB194" s="21">
        <v>1</v>
      </c>
      <c r="AC194" s="24" t="s">
        <v>112</v>
      </c>
      <c r="AD194" s="25" t="s">
        <v>92</v>
      </c>
      <c r="AE194" s="50" t="s">
        <v>882</v>
      </c>
      <c r="AF194" s="51"/>
      <c r="AG194" s="54"/>
      <c r="AH194" s="51"/>
      <c r="AI194" s="49">
        <v>0</v>
      </c>
      <c r="AJ194" s="49">
        <v>61480000</v>
      </c>
    </row>
    <row r="195" spans="2:36" ht="168" customHeight="1" x14ac:dyDescent="0.25">
      <c r="B195" s="18" t="s">
        <v>582</v>
      </c>
      <c r="C195" s="22" t="s">
        <v>583</v>
      </c>
      <c r="D195" s="22" t="s">
        <v>584</v>
      </c>
      <c r="E195" s="52">
        <v>159</v>
      </c>
      <c r="F195" s="22" t="s">
        <v>126</v>
      </c>
      <c r="G195" s="56">
        <v>1</v>
      </c>
      <c r="H195" s="19" t="s">
        <v>944</v>
      </c>
      <c r="I195" s="19" t="s">
        <v>85</v>
      </c>
      <c r="J195" s="19" t="s">
        <v>590</v>
      </c>
      <c r="K195" s="19" t="s">
        <v>259</v>
      </c>
      <c r="L195" s="19" t="s">
        <v>591</v>
      </c>
      <c r="M195" s="22" t="s">
        <v>89</v>
      </c>
      <c r="N195" s="20">
        <v>44958</v>
      </c>
      <c r="O195" s="20">
        <v>45289</v>
      </c>
      <c r="P195" s="20" t="s">
        <v>90</v>
      </c>
      <c r="Q195" s="21"/>
      <c r="R195" s="21"/>
      <c r="S195" s="21">
        <v>0.25</v>
      </c>
      <c r="T195" s="21"/>
      <c r="U195" s="21"/>
      <c r="V195" s="21">
        <v>0.5</v>
      </c>
      <c r="W195" s="21"/>
      <c r="X195" s="21"/>
      <c r="Y195" s="21">
        <v>0.75</v>
      </c>
      <c r="Z195" s="21"/>
      <c r="AA195" s="21"/>
      <c r="AB195" s="21">
        <v>1</v>
      </c>
      <c r="AC195" s="24" t="s">
        <v>112</v>
      </c>
      <c r="AD195" s="25" t="s">
        <v>92</v>
      </c>
      <c r="AE195" s="50" t="s">
        <v>882</v>
      </c>
      <c r="AF195" s="51"/>
      <c r="AG195" s="54"/>
      <c r="AH195" s="51"/>
      <c r="AI195" s="49">
        <v>0</v>
      </c>
      <c r="AJ195" s="49">
        <f>1137854200+46981800</f>
        <v>1184836000</v>
      </c>
    </row>
    <row r="196" spans="2:36" ht="92.25" customHeight="1" x14ac:dyDescent="0.25">
      <c r="B196" s="18" t="s">
        <v>582</v>
      </c>
      <c r="C196" s="22" t="s">
        <v>583</v>
      </c>
      <c r="D196" s="22" t="s">
        <v>584</v>
      </c>
      <c r="E196" s="52">
        <v>160</v>
      </c>
      <c r="F196" s="22" t="s">
        <v>126</v>
      </c>
      <c r="G196" s="56">
        <v>1</v>
      </c>
      <c r="H196" s="19" t="s">
        <v>592</v>
      </c>
      <c r="I196" s="19" t="s">
        <v>85</v>
      </c>
      <c r="J196" s="19" t="s">
        <v>590</v>
      </c>
      <c r="K196" s="19" t="s">
        <v>259</v>
      </c>
      <c r="L196" s="19" t="s">
        <v>593</v>
      </c>
      <c r="M196" s="22" t="s">
        <v>89</v>
      </c>
      <c r="N196" s="20">
        <v>44958</v>
      </c>
      <c r="O196" s="20">
        <v>45289</v>
      </c>
      <c r="P196" s="20" t="s">
        <v>90</v>
      </c>
      <c r="Q196" s="21"/>
      <c r="R196" s="21"/>
      <c r="S196" s="21">
        <v>0.25</v>
      </c>
      <c r="T196" s="21"/>
      <c r="U196" s="21"/>
      <c r="V196" s="21">
        <v>0.5</v>
      </c>
      <c r="W196" s="21"/>
      <c r="X196" s="21"/>
      <c r="Y196" s="21">
        <v>0.75</v>
      </c>
      <c r="Z196" s="21"/>
      <c r="AA196" s="21"/>
      <c r="AB196" s="21">
        <v>1</v>
      </c>
      <c r="AC196" s="24" t="s">
        <v>112</v>
      </c>
      <c r="AD196" s="25" t="s">
        <v>92</v>
      </c>
      <c r="AE196" s="50" t="s">
        <v>882</v>
      </c>
      <c r="AF196" s="51"/>
      <c r="AG196" s="54"/>
      <c r="AH196" s="51"/>
      <c r="AI196" s="49">
        <v>0</v>
      </c>
      <c r="AJ196" s="49">
        <v>101102000</v>
      </c>
    </row>
    <row r="197" spans="2:36" ht="100.5" customHeight="1" x14ac:dyDescent="0.25">
      <c r="B197" s="18" t="s">
        <v>582</v>
      </c>
      <c r="C197" s="22" t="s">
        <v>583</v>
      </c>
      <c r="D197" s="22" t="s">
        <v>584</v>
      </c>
      <c r="E197" s="52">
        <v>161</v>
      </c>
      <c r="F197" s="22" t="s">
        <v>130</v>
      </c>
      <c r="G197" s="57">
        <v>1</v>
      </c>
      <c r="H197" s="19" t="s">
        <v>594</v>
      </c>
      <c r="I197" s="19" t="s">
        <v>85</v>
      </c>
      <c r="J197" s="19" t="s">
        <v>595</v>
      </c>
      <c r="K197" s="19" t="s">
        <v>109</v>
      </c>
      <c r="L197" s="50" t="s">
        <v>596</v>
      </c>
      <c r="M197" s="22" t="s">
        <v>89</v>
      </c>
      <c r="N197" s="20">
        <v>44958</v>
      </c>
      <c r="O197" s="20">
        <v>45289</v>
      </c>
      <c r="P197" s="20" t="s">
        <v>90</v>
      </c>
      <c r="Q197" s="21"/>
      <c r="R197" s="21"/>
      <c r="S197" s="21">
        <v>0.25</v>
      </c>
      <c r="T197" s="21"/>
      <c r="U197" s="21"/>
      <c r="V197" s="21">
        <v>0.5</v>
      </c>
      <c r="W197" s="21"/>
      <c r="X197" s="21"/>
      <c r="Y197" s="21">
        <v>0.75</v>
      </c>
      <c r="Z197" s="21"/>
      <c r="AA197" s="21"/>
      <c r="AB197" s="21">
        <v>1</v>
      </c>
      <c r="AC197" s="24" t="s">
        <v>376</v>
      </c>
      <c r="AD197" s="25" t="s">
        <v>92</v>
      </c>
      <c r="AE197" s="50" t="s">
        <v>878</v>
      </c>
      <c r="AF197" s="51"/>
      <c r="AG197" s="54"/>
      <c r="AH197" s="51"/>
      <c r="AI197" s="49">
        <v>0</v>
      </c>
      <c r="AJ197" s="49">
        <v>40710000</v>
      </c>
    </row>
    <row r="198" spans="2:36" ht="84" customHeight="1" x14ac:dyDescent="0.25">
      <c r="B198" s="18" t="s">
        <v>582</v>
      </c>
      <c r="C198" s="22" t="s">
        <v>583</v>
      </c>
      <c r="D198" s="22" t="s">
        <v>584</v>
      </c>
      <c r="E198" s="52">
        <v>162</v>
      </c>
      <c r="F198" s="22" t="s">
        <v>130</v>
      </c>
      <c r="G198" s="55">
        <v>2</v>
      </c>
      <c r="H198" s="19" t="s">
        <v>597</v>
      </c>
      <c r="I198" s="19" t="s">
        <v>85</v>
      </c>
      <c r="J198" s="19" t="s">
        <v>598</v>
      </c>
      <c r="K198" s="19" t="s">
        <v>259</v>
      </c>
      <c r="L198" s="70" t="s">
        <v>599</v>
      </c>
      <c r="M198" s="22" t="s">
        <v>89</v>
      </c>
      <c r="N198" s="20">
        <v>44958</v>
      </c>
      <c r="O198" s="20">
        <v>45289</v>
      </c>
      <c r="P198" s="20" t="s">
        <v>90</v>
      </c>
      <c r="Q198" s="21"/>
      <c r="R198" s="21"/>
      <c r="S198" s="21">
        <v>0.3</v>
      </c>
      <c r="T198" s="21"/>
      <c r="U198" s="21"/>
      <c r="V198" s="21">
        <v>0.65</v>
      </c>
      <c r="W198" s="21"/>
      <c r="X198" s="21"/>
      <c r="Y198" s="21">
        <v>0.8</v>
      </c>
      <c r="Z198" s="21"/>
      <c r="AA198" s="21"/>
      <c r="AB198" s="21">
        <v>1</v>
      </c>
      <c r="AC198" s="24" t="s">
        <v>376</v>
      </c>
      <c r="AD198" s="25" t="s">
        <v>92</v>
      </c>
      <c r="AE198" s="50" t="s">
        <v>882</v>
      </c>
      <c r="AF198" s="51"/>
      <c r="AG198" s="54"/>
      <c r="AH198" s="51"/>
      <c r="AI198" s="49">
        <v>0</v>
      </c>
      <c r="AJ198" s="49">
        <v>298620000</v>
      </c>
    </row>
    <row r="199" spans="2:36" ht="51" customHeight="1" x14ac:dyDescent="0.25">
      <c r="B199" s="18" t="s">
        <v>582</v>
      </c>
      <c r="C199" s="22" t="s">
        <v>583</v>
      </c>
      <c r="D199" s="22" t="s">
        <v>584</v>
      </c>
      <c r="E199" s="52">
        <v>163</v>
      </c>
      <c r="F199" s="22" t="s">
        <v>126</v>
      </c>
      <c r="G199" s="55">
        <v>2</v>
      </c>
      <c r="H199" s="19" t="s">
        <v>600</v>
      </c>
      <c r="I199" s="19" t="s">
        <v>85</v>
      </c>
      <c r="J199" s="79" t="s">
        <v>601</v>
      </c>
      <c r="K199" s="19" t="s">
        <v>259</v>
      </c>
      <c r="L199" s="70" t="s">
        <v>602</v>
      </c>
      <c r="M199" s="22" t="s">
        <v>89</v>
      </c>
      <c r="N199" s="20">
        <v>44958</v>
      </c>
      <c r="O199" s="20">
        <v>45289</v>
      </c>
      <c r="P199" s="20" t="s">
        <v>90</v>
      </c>
      <c r="Q199" s="21"/>
      <c r="R199" s="21"/>
      <c r="S199" s="21">
        <v>0.1</v>
      </c>
      <c r="T199" s="21"/>
      <c r="U199" s="21"/>
      <c r="V199" s="21">
        <v>0.4</v>
      </c>
      <c r="W199" s="21"/>
      <c r="X199" s="21"/>
      <c r="Y199" s="21">
        <v>0.7</v>
      </c>
      <c r="Z199" s="21"/>
      <c r="AA199" s="21"/>
      <c r="AB199" s="21">
        <v>1</v>
      </c>
      <c r="AC199" s="24" t="s">
        <v>112</v>
      </c>
      <c r="AD199" s="25" t="s">
        <v>92</v>
      </c>
      <c r="AE199" s="50" t="s">
        <v>882</v>
      </c>
      <c r="AF199" s="51"/>
      <c r="AG199" s="54"/>
      <c r="AH199" s="51"/>
      <c r="AI199" s="49">
        <v>0</v>
      </c>
      <c r="AJ199" s="49">
        <v>559970000</v>
      </c>
    </row>
    <row r="200" spans="2:36" ht="51" customHeight="1" x14ac:dyDescent="0.25">
      <c r="B200" s="18" t="s">
        <v>582</v>
      </c>
      <c r="C200" s="22" t="s">
        <v>583</v>
      </c>
      <c r="D200" s="22" t="s">
        <v>584</v>
      </c>
      <c r="E200" s="52">
        <v>164</v>
      </c>
      <c r="F200" s="22" t="s">
        <v>126</v>
      </c>
      <c r="G200" s="55">
        <v>2</v>
      </c>
      <c r="H200" s="19" t="s">
        <v>603</v>
      </c>
      <c r="I200" s="19" t="s">
        <v>85</v>
      </c>
      <c r="J200" s="19" t="s">
        <v>601</v>
      </c>
      <c r="K200" s="19" t="s">
        <v>259</v>
      </c>
      <c r="L200" s="70" t="s">
        <v>602</v>
      </c>
      <c r="M200" s="22" t="s">
        <v>89</v>
      </c>
      <c r="N200" s="20">
        <v>44958</v>
      </c>
      <c r="O200" s="20">
        <v>45289</v>
      </c>
      <c r="P200" s="20" t="s">
        <v>90</v>
      </c>
      <c r="Q200" s="21"/>
      <c r="R200" s="21"/>
      <c r="S200" s="21">
        <v>0.1</v>
      </c>
      <c r="T200" s="21"/>
      <c r="U200" s="21"/>
      <c r="V200" s="21">
        <v>0.4</v>
      </c>
      <c r="W200" s="21"/>
      <c r="X200" s="21"/>
      <c r="Y200" s="21">
        <v>0.7</v>
      </c>
      <c r="Z200" s="21"/>
      <c r="AA200" s="21"/>
      <c r="AB200" s="21">
        <v>1</v>
      </c>
      <c r="AC200" s="24" t="s">
        <v>112</v>
      </c>
      <c r="AD200" s="25" t="s">
        <v>92</v>
      </c>
      <c r="AE200" s="50" t="s">
        <v>882</v>
      </c>
      <c r="AF200" s="51"/>
      <c r="AG200" s="54"/>
      <c r="AH200" s="51"/>
      <c r="AI200" s="49">
        <v>0</v>
      </c>
      <c r="AJ200" s="49">
        <v>31060000</v>
      </c>
    </row>
    <row r="201" spans="2:36" ht="65.25" customHeight="1" x14ac:dyDescent="0.25">
      <c r="B201" s="18" t="s">
        <v>582</v>
      </c>
      <c r="C201" s="22" t="s">
        <v>583</v>
      </c>
      <c r="D201" s="22" t="s">
        <v>584</v>
      </c>
      <c r="E201" s="52">
        <v>165</v>
      </c>
      <c r="F201" s="22" t="s">
        <v>126</v>
      </c>
      <c r="G201" s="55">
        <v>1</v>
      </c>
      <c r="H201" s="19" t="s">
        <v>604</v>
      </c>
      <c r="I201" s="19" t="s">
        <v>85</v>
      </c>
      <c r="J201" s="19" t="s">
        <v>605</v>
      </c>
      <c r="K201" s="19" t="s">
        <v>259</v>
      </c>
      <c r="L201" s="19" t="s">
        <v>945</v>
      </c>
      <c r="M201" s="22" t="s">
        <v>89</v>
      </c>
      <c r="N201" s="20">
        <v>44958</v>
      </c>
      <c r="O201" s="20">
        <v>45289</v>
      </c>
      <c r="P201" s="20" t="s">
        <v>90</v>
      </c>
      <c r="Q201" s="21"/>
      <c r="R201" s="21"/>
      <c r="S201" s="21">
        <v>0.1</v>
      </c>
      <c r="T201" s="21"/>
      <c r="U201" s="21"/>
      <c r="V201" s="21">
        <v>0.4</v>
      </c>
      <c r="W201" s="21"/>
      <c r="X201" s="21"/>
      <c r="Y201" s="21">
        <v>0.7</v>
      </c>
      <c r="Z201" s="21"/>
      <c r="AA201" s="21"/>
      <c r="AB201" s="21">
        <v>1</v>
      </c>
      <c r="AC201" s="24" t="s">
        <v>376</v>
      </c>
      <c r="AD201" s="25" t="s">
        <v>92</v>
      </c>
      <c r="AE201" s="50" t="s">
        <v>878</v>
      </c>
      <c r="AF201" s="51"/>
      <c r="AG201" s="54"/>
      <c r="AH201" s="51"/>
      <c r="AI201" s="49">
        <v>0</v>
      </c>
      <c r="AJ201" s="49">
        <v>112160000</v>
      </c>
    </row>
    <row r="202" spans="2:36" ht="51" customHeight="1" x14ac:dyDescent="0.25">
      <c r="B202" s="112" t="s">
        <v>606</v>
      </c>
      <c r="C202" s="113" t="s">
        <v>124</v>
      </c>
      <c r="D202" s="113" t="s">
        <v>607</v>
      </c>
      <c r="E202" s="52">
        <v>166</v>
      </c>
      <c r="F202" s="113" t="s">
        <v>107</v>
      </c>
      <c r="G202" s="184">
        <v>1</v>
      </c>
      <c r="H202" s="185" t="s">
        <v>946</v>
      </c>
      <c r="I202" s="116" t="s">
        <v>120</v>
      </c>
      <c r="J202" s="185" t="s">
        <v>608</v>
      </c>
      <c r="K202" s="185" t="s">
        <v>109</v>
      </c>
      <c r="L202" s="185" t="s">
        <v>946</v>
      </c>
      <c r="M202" s="113" t="s">
        <v>89</v>
      </c>
      <c r="N202" s="186">
        <v>44927</v>
      </c>
      <c r="O202" s="186">
        <v>45289</v>
      </c>
      <c r="P202" s="117" t="s">
        <v>163</v>
      </c>
      <c r="Q202" s="187">
        <v>0.08</v>
      </c>
      <c r="R202" s="187">
        <v>0.16</v>
      </c>
      <c r="S202" s="187">
        <v>0.24</v>
      </c>
      <c r="T202" s="187">
        <v>0.32</v>
      </c>
      <c r="U202" s="187">
        <v>0.4</v>
      </c>
      <c r="V202" s="187">
        <v>0.48</v>
      </c>
      <c r="W202" s="187">
        <v>0.56000000000000005</v>
      </c>
      <c r="X202" s="187">
        <v>0.64</v>
      </c>
      <c r="Y202" s="187">
        <v>0.72</v>
      </c>
      <c r="Z202" s="187">
        <v>0.8</v>
      </c>
      <c r="AA202" s="187">
        <v>0.88</v>
      </c>
      <c r="AB202" s="187">
        <v>1</v>
      </c>
      <c r="AC202" s="119" t="s">
        <v>98</v>
      </c>
      <c r="AD202" s="120" t="s">
        <v>92</v>
      </c>
      <c r="AE202" s="121" t="s">
        <v>882</v>
      </c>
      <c r="AF202" s="51"/>
      <c r="AG202" s="54"/>
      <c r="AH202" s="51"/>
      <c r="AI202" s="188">
        <v>0</v>
      </c>
      <c r="AJ202" s="188">
        <v>1781960517</v>
      </c>
    </row>
    <row r="203" spans="2:36" ht="51" customHeight="1" x14ac:dyDescent="0.25">
      <c r="B203" s="112" t="s">
        <v>606</v>
      </c>
      <c r="C203" s="113" t="s">
        <v>124</v>
      </c>
      <c r="D203" s="113" t="s">
        <v>607</v>
      </c>
      <c r="E203" s="52">
        <v>167</v>
      </c>
      <c r="F203" s="113" t="s">
        <v>107</v>
      </c>
      <c r="G203" s="184">
        <v>1</v>
      </c>
      <c r="H203" s="185" t="s">
        <v>947</v>
      </c>
      <c r="I203" s="116" t="s">
        <v>120</v>
      </c>
      <c r="J203" s="185" t="s">
        <v>608</v>
      </c>
      <c r="K203" s="185" t="s">
        <v>109</v>
      </c>
      <c r="L203" s="185" t="s">
        <v>947</v>
      </c>
      <c r="M203" s="113" t="s">
        <v>89</v>
      </c>
      <c r="N203" s="186">
        <v>44927</v>
      </c>
      <c r="O203" s="186">
        <v>45289</v>
      </c>
      <c r="P203" s="117" t="s">
        <v>163</v>
      </c>
      <c r="Q203" s="187">
        <v>0.08</v>
      </c>
      <c r="R203" s="187">
        <v>0.16</v>
      </c>
      <c r="S203" s="187">
        <v>0.24</v>
      </c>
      <c r="T203" s="187">
        <v>0.32</v>
      </c>
      <c r="U203" s="187">
        <v>0.4</v>
      </c>
      <c r="V203" s="187">
        <v>0.48</v>
      </c>
      <c r="W203" s="187">
        <v>0.56000000000000005</v>
      </c>
      <c r="X203" s="187">
        <v>0.64</v>
      </c>
      <c r="Y203" s="187">
        <v>0.72</v>
      </c>
      <c r="Z203" s="187">
        <v>0.8</v>
      </c>
      <c r="AA203" s="187">
        <v>0.88</v>
      </c>
      <c r="AB203" s="187">
        <v>1</v>
      </c>
      <c r="AC203" s="119" t="s">
        <v>98</v>
      </c>
      <c r="AD203" s="120" t="s">
        <v>92</v>
      </c>
      <c r="AE203" s="121" t="s">
        <v>882</v>
      </c>
      <c r="AF203" s="51"/>
      <c r="AG203" s="54"/>
      <c r="AH203" s="51"/>
      <c r="AI203" s="188">
        <v>0</v>
      </c>
      <c r="AJ203" s="188">
        <v>1537650149</v>
      </c>
    </row>
    <row r="204" spans="2:36" ht="51" customHeight="1" x14ac:dyDescent="0.25">
      <c r="B204" s="112" t="s">
        <v>606</v>
      </c>
      <c r="C204" s="113" t="s">
        <v>124</v>
      </c>
      <c r="D204" s="113" t="s">
        <v>607</v>
      </c>
      <c r="E204" s="52">
        <v>168</v>
      </c>
      <c r="F204" s="113" t="s">
        <v>107</v>
      </c>
      <c r="G204" s="184">
        <v>1</v>
      </c>
      <c r="H204" s="185" t="s">
        <v>948</v>
      </c>
      <c r="I204" s="116" t="s">
        <v>120</v>
      </c>
      <c r="J204" s="185" t="s">
        <v>608</v>
      </c>
      <c r="K204" s="185" t="s">
        <v>109</v>
      </c>
      <c r="L204" s="185" t="s">
        <v>948</v>
      </c>
      <c r="M204" s="113" t="s">
        <v>89</v>
      </c>
      <c r="N204" s="186">
        <v>45122</v>
      </c>
      <c r="O204" s="186">
        <v>45260</v>
      </c>
      <c r="P204" s="117" t="s">
        <v>181</v>
      </c>
      <c r="Q204" s="187"/>
      <c r="R204" s="187"/>
      <c r="S204" s="187">
        <v>0.05</v>
      </c>
      <c r="T204" s="187">
        <v>0.1</v>
      </c>
      <c r="U204" s="187"/>
      <c r="V204" s="187"/>
      <c r="W204" s="187">
        <v>0.15</v>
      </c>
      <c r="X204" s="187">
        <v>0.3</v>
      </c>
      <c r="Y204" s="187">
        <v>0.6</v>
      </c>
      <c r="Z204" s="187">
        <v>0.9</v>
      </c>
      <c r="AA204" s="187">
        <v>1</v>
      </c>
      <c r="AB204" s="187"/>
      <c r="AC204" s="119" t="s">
        <v>98</v>
      </c>
      <c r="AD204" s="120" t="s">
        <v>92</v>
      </c>
      <c r="AE204" s="121" t="s">
        <v>882</v>
      </c>
      <c r="AF204" s="51"/>
      <c r="AG204" s="54"/>
      <c r="AH204" s="51"/>
      <c r="AI204" s="188">
        <v>0</v>
      </c>
      <c r="AJ204" s="188">
        <v>325749751.72000003</v>
      </c>
    </row>
    <row r="205" spans="2:36" ht="51" customHeight="1" x14ac:dyDescent="0.25">
      <c r="B205" s="112" t="s">
        <v>606</v>
      </c>
      <c r="C205" s="113" t="s">
        <v>124</v>
      </c>
      <c r="D205" s="113" t="s">
        <v>609</v>
      </c>
      <c r="E205" s="52">
        <v>169</v>
      </c>
      <c r="F205" s="113" t="s">
        <v>130</v>
      </c>
      <c r="G205" s="184">
        <v>1</v>
      </c>
      <c r="H205" s="185" t="s">
        <v>610</v>
      </c>
      <c r="I205" s="116" t="s">
        <v>85</v>
      </c>
      <c r="J205" s="185" t="s">
        <v>611</v>
      </c>
      <c r="K205" s="185" t="s">
        <v>109</v>
      </c>
      <c r="L205" s="185" t="s">
        <v>92</v>
      </c>
      <c r="M205" s="113" t="s">
        <v>89</v>
      </c>
      <c r="N205" s="186">
        <v>44928</v>
      </c>
      <c r="O205" s="186">
        <v>45289</v>
      </c>
      <c r="P205" s="117" t="s">
        <v>163</v>
      </c>
      <c r="Q205" s="187">
        <v>1</v>
      </c>
      <c r="R205" s="187">
        <v>1</v>
      </c>
      <c r="S205" s="187">
        <v>1</v>
      </c>
      <c r="T205" s="187">
        <v>1</v>
      </c>
      <c r="U205" s="187">
        <v>1</v>
      </c>
      <c r="V205" s="187">
        <v>1</v>
      </c>
      <c r="W205" s="187">
        <v>1</v>
      </c>
      <c r="X205" s="187">
        <v>1</v>
      </c>
      <c r="Y205" s="187">
        <v>1</v>
      </c>
      <c r="Z205" s="187">
        <v>1</v>
      </c>
      <c r="AA205" s="187">
        <v>1</v>
      </c>
      <c r="AB205" s="187">
        <v>1</v>
      </c>
      <c r="AC205" s="119" t="s">
        <v>112</v>
      </c>
      <c r="AD205" s="120" t="s">
        <v>92</v>
      </c>
      <c r="AE205" s="121" t="s">
        <v>882</v>
      </c>
      <c r="AF205" s="51"/>
      <c r="AG205" s="54"/>
      <c r="AH205" s="51"/>
      <c r="AI205" s="188">
        <v>39360276</v>
      </c>
      <c r="AJ205" s="188"/>
    </row>
    <row r="206" spans="2:36" ht="51" customHeight="1" x14ac:dyDescent="0.25">
      <c r="B206" s="112" t="s">
        <v>606</v>
      </c>
      <c r="C206" s="113" t="s">
        <v>124</v>
      </c>
      <c r="D206" s="113" t="s">
        <v>609</v>
      </c>
      <c r="E206" s="52">
        <v>170</v>
      </c>
      <c r="F206" s="113" t="s">
        <v>130</v>
      </c>
      <c r="G206" s="184">
        <v>1</v>
      </c>
      <c r="H206" s="185" t="s">
        <v>612</v>
      </c>
      <c r="I206" s="116" t="s">
        <v>85</v>
      </c>
      <c r="J206" s="185" t="s">
        <v>949</v>
      </c>
      <c r="K206" s="185" t="s">
        <v>109</v>
      </c>
      <c r="L206" s="185" t="s">
        <v>92</v>
      </c>
      <c r="M206" s="113" t="s">
        <v>89</v>
      </c>
      <c r="N206" s="186">
        <v>44928</v>
      </c>
      <c r="O206" s="186">
        <v>45289</v>
      </c>
      <c r="P206" s="117" t="s">
        <v>163</v>
      </c>
      <c r="Q206" s="187">
        <v>1</v>
      </c>
      <c r="R206" s="187">
        <v>1</v>
      </c>
      <c r="S206" s="187">
        <v>1</v>
      </c>
      <c r="T206" s="187">
        <v>1</v>
      </c>
      <c r="U206" s="187">
        <v>1</v>
      </c>
      <c r="V206" s="187">
        <v>1</v>
      </c>
      <c r="W206" s="187">
        <v>1</v>
      </c>
      <c r="X206" s="187">
        <v>1</v>
      </c>
      <c r="Y206" s="187">
        <v>1</v>
      </c>
      <c r="Z206" s="187">
        <v>1</v>
      </c>
      <c r="AA206" s="187">
        <v>1</v>
      </c>
      <c r="AB206" s="187">
        <v>1</v>
      </c>
      <c r="AC206" s="119" t="s">
        <v>112</v>
      </c>
      <c r="AD206" s="120" t="s">
        <v>92</v>
      </c>
      <c r="AE206" s="121" t="s">
        <v>882</v>
      </c>
      <c r="AF206" s="51"/>
      <c r="AG206" s="54"/>
      <c r="AH206" s="51"/>
      <c r="AI206" s="188">
        <v>156256188</v>
      </c>
      <c r="AJ206" s="188">
        <v>42240000</v>
      </c>
    </row>
    <row r="207" spans="2:36" ht="51" customHeight="1" x14ac:dyDescent="0.25">
      <c r="B207" s="112" t="s">
        <v>606</v>
      </c>
      <c r="C207" s="113" t="s">
        <v>124</v>
      </c>
      <c r="D207" s="113" t="s">
        <v>609</v>
      </c>
      <c r="E207" s="52">
        <v>171</v>
      </c>
      <c r="F207" s="113" t="s">
        <v>130</v>
      </c>
      <c r="G207" s="184">
        <v>1</v>
      </c>
      <c r="H207" s="185" t="s">
        <v>613</v>
      </c>
      <c r="I207" s="116" t="s">
        <v>120</v>
      </c>
      <c r="J207" s="185" t="s">
        <v>614</v>
      </c>
      <c r="K207" s="185" t="s">
        <v>109</v>
      </c>
      <c r="L207" s="185" t="s">
        <v>92</v>
      </c>
      <c r="M207" s="113" t="s">
        <v>372</v>
      </c>
      <c r="N207" s="186">
        <v>44936</v>
      </c>
      <c r="O207" s="186">
        <v>45289</v>
      </c>
      <c r="P207" s="117" t="s">
        <v>90</v>
      </c>
      <c r="Q207" s="187"/>
      <c r="R207" s="187"/>
      <c r="S207" s="187">
        <v>0.3</v>
      </c>
      <c r="T207" s="187"/>
      <c r="U207" s="187"/>
      <c r="V207" s="187">
        <v>0.5</v>
      </c>
      <c r="W207" s="187"/>
      <c r="X207" s="187"/>
      <c r="Y207" s="187">
        <v>0.7</v>
      </c>
      <c r="Z207" s="187"/>
      <c r="AA207" s="187"/>
      <c r="AB207" s="187">
        <v>1</v>
      </c>
      <c r="AC207" s="119" t="s">
        <v>112</v>
      </c>
      <c r="AD207" s="120" t="s">
        <v>92</v>
      </c>
      <c r="AE207" s="121" t="s">
        <v>882</v>
      </c>
      <c r="AF207" s="51"/>
      <c r="AG207" s="54"/>
      <c r="AH207" s="51"/>
      <c r="AI207" s="188">
        <v>23484320</v>
      </c>
      <c r="AJ207" s="188">
        <v>0</v>
      </c>
    </row>
    <row r="208" spans="2:36" ht="51" customHeight="1" x14ac:dyDescent="0.25">
      <c r="B208" s="112" t="s">
        <v>606</v>
      </c>
      <c r="C208" s="113" t="s">
        <v>124</v>
      </c>
      <c r="D208" s="113" t="s">
        <v>609</v>
      </c>
      <c r="E208" s="52">
        <v>172</v>
      </c>
      <c r="F208" s="113" t="s">
        <v>130</v>
      </c>
      <c r="G208" s="184">
        <v>1</v>
      </c>
      <c r="H208" s="185" t="s">
        <v>615</v>
      </c>
      <c r="I208" s="116" t="s">
        <v>120</v>
      </c>
      <c r="J208" s="185" t="s">
        <v>616</v>
      </c>
      <c r="K208" s="185" t="s">
        <v>259</v>
      </c>
      <c r="L208" s="185" t="s">
        <v>92</v>
      </c>
      <c r="M208" s="113" t="s">
        <v>372</v>
      </c>
      <c r="N208" s="186">
        <v>44936</v>
      </c>
      <c r="O208" s="186">
        <v>45289</v>
      </c>
      <c r="P208" s="117" t="s">
        <v>209</v>
      </c>
      <c r="Q208" s="187"/>
      <c r="R208" s="187"/>
      <c r="S208" s="187"/>
      <c r="T208" s="187"/>
      <c r="U208" s="187"/>
      <c r="V208" s="187">
        <v>0.5</v>
      </c>
      <c r="W208" s="187"/>
      <c r="X208" s="187"/>
      <c r="Y208" s="187"/>
      <c r="Z208" s="187"/>
      <c r="AA208" s="187"/>
      <c r="AB208" s="187">
        <v>1</v>
      </c>
      <c r="AC208" s="119" t="s">
        <v>112</v>
      </c>
      <c r="AD208" s="120" t="s">
        <v>92</v>
      </c>
      <c r="AE208" s="121" t="s">
        <v>882</v>
      </c>
      <c r="AF208" s="51"/>
      <c r="AG208" s="54"/>
      <c r="AH208" s="51"/>
      <c r="AI208" s="188">
        <v>23484320</v>
      </c>
      <c r="AJ208" s="188">
        <v>0</v>
      </c>
    </row>
    <row r="209" spans="2:36" ht="51" customHeight="1" x14ac:dyDescent="0.25">
      <c r="B209" s="112" t="s">
        <v>606</v>
      </c>
      <c r="C209" s="113" t="s">
        <v>124</v>
      </c>
      <c r="D209" s="113" t="s">
        <v>609</v>
      </c>
      <c r="E209" s="52">
        <v>173</v>
      </c>
      <c r="F209" s="113" t="s">
        <v>130</v>
      </c>
      <c r="G209" s="184">
        <v>1</v>
      </c>
      <c r="H209" s="185" t="s">
        <v>617</v>
      </c>
      <c r="I209" s="116" t="s">
        <v>120</v>
      </c>
      <c r="J209" s="185" t="s">
        <v>618</v>
      </c>
      <c r="K209" s="185" t="s">
        <v>109</v>
      </c>
      <c r="L209" s="185" t="s">
        <v>92</v>
      </c>
      <c r="M209" s="113" t="s">
        <v>111</v>
      </c>
      <c r="N209" s="186">
        <v>44936</v>
      </c>
      <c r="O209" s="186">
        <v>45289</v>
      </c>
      <c r="P209" s="117" t="s">
        <v>163</v>
      </c>
      <c r="Q209" s="187">
        <v>0.1</v>
      </c>
      <c r="R209" s="187">
        <v>0.2</v>
      </c>
      <c r="S209" s="187">
        <v>0.3</v>
      </c>
      <c r="T209" s="187">
        <v>0.4</v>
      </c>
      <c r="U209" s="187">
        <v>0.5</v>
      </c>
      <c r="V209" s="187">
        <v>0.6</v>
      </c>
      <c r="W209" s="187">
        <v>0.7</v>
      </c>
      <c r="X209" s="187">
        <v>0.8</v>
      </c>
      <c r="Y209" s="187">
        <v>0.85</v>
      </c>
      <c r="Z209" s="187">
        <v>0.9</v>
      </c>
      <c r="AA209" s="187">
        <v>0.95</v>
      </c>
      <c r="AB209" s="187">
        <v>1</v>
      </c>
      <c r="AC209" s="119" t="s">
        <v>112</v>
      </c>
      <c r="AD209" s="120" t="s">
        <v>92</v>
      </c>
      <c r="AE209" s="121" t="s">
        <v>882</v>
      </c>
      <c r="AF209" s="51"/>
      <c r="AG209" s="54"/>
      <c r="AH209" s="51"/>
      <c r="AI209" s="188">
        <v>27725984</v>
      </c>
      <c r="AJ209" s="188">
        <v>0</v>
      </c>
    </row>
    <row r="210" spans="2:36" ht="51" customHeight="1" x14ac:dyDescent="0.25">
      <c r="B210" s="112" t="s">
        <v>606</v>
      </c>
      <c r="C210" s="113" t="s">
        <v>124</v>
      </c>
      <c r="D210" s="113" t="s">
        <v>619</v>
      </c>
      <c r="E210" s="52">
        <v>174</v>
      </c>
      <c r="F210" s="113" t="s">
        <v>130</v>
      </c>
      <c r="G210" s="184">
        <v>1</v>
      </c>
      <c r="H210" s="185" t="s">
        <v>620</v>
      </c>
      <c r="I210" s="116" t="s">
        <v>85</v>
      </c>
      <c r="J210" s="185" t="s">
        <v>621</v>
      </c>
      <c r="K210" s="185" t="s">
        <v>109</v>
      </c>
      <c r="L210" s="185" t="s">
        <v>622</v>
      </c>
      <c r="M210" s="113" t="s">
        <v>89</v>
      </c>
      <c r="N210" s="186">
        <v>44927</v>
      </c>
      <c r="O210" s="186">
        <v>45289</v>
      </c>
      <c r="P210" s="117" t="s">
        <v>163</v>
      </c>
      <c r="Q210" s="187"/>
      <c r="R210" s="187">
        <v>0.1</v>
      </c>
      <c r="S210" s="187">
        <v>0.2</v>
      </c>
      <c r="T210" s="187">
        <v>0.3</v>
      </c>
      <c r="U210" s="187">
        <v>0.4</v>
      </c>
      <c r="V210" s="187">
        <v>0.5</v>
      </c>
      <c r="W210" s="187">
        <v>0.6</v>
      </c>
      <c r="X210" s="187">
        <v>0.7</v>
      </c>
      <c r="Y210" s="187">
        <v>0.8</v>
      </c>
      <c r="Z210" s="187">
        <v>0.9</v>
      </c>
      <c r="AA210" s="187">
        <v>1</v>
      </c>
      <c r="AB210" s="187">
        <v>1</v>
      </c>
      <c r="AC210" s="119" t="s">
        <v>112</v>
      </c>
      <c r="AD210" s="120" t="s">
        <v>92</v>
      </c>
      <c r="AE210" s="121" t="s">
        <v>882</v>
      </c>
      <c r="AF210" s="51"/>
      <c r="AG210" s="54"/>
      <c r="AH210" s="51"/>
      <c r="AI210" s="188">
        <v>0</v>
      </c>
      <c r="AJ210" s="188">
        <v>6703345931</v>
      </c>
    </row>
    <row r="211" spans="2:36" ht="51" customHeight="1" x14ac:dyDescent="0.25">
      <c r="B211" s="112" t="s">
        <v>606</v>
      </c>
      <c r="C211" s="113" t="s">
        <v>124</v>
      </c>
      <c r="D211" s="113" t="s">
        <v>619</v>
      </c>
      <c r="E211" s="52">
        <v>175</v>
      </c>
      <c r="F211" s="113" t="s">
        <v>130</v>
      </c>
      <c r="G211" s="184">
        <v>1</v>
      </c>
      <c r="H211" s="185" t="s">
        <v>623</v>
      </c>
      <c r="I211" s="116" t="s">
        <v>85</v>
      </c>
      <c r="J211" s="185" t="s">
        <v>621</v>
      </c>
      <c r="K211" s="185" t="s">
        <v>109</v>
      </c>
      <c r="L211" s="185" t="s">
        <v>622</v>
      </c>
      <c r="M211" s="113" t="s">
        <v>89</v>
      </c>
      <c r="N211" s="186">
        <v>44927</v>
      </c>
      <c r="O211" s="186">
        <v>45289</v>
      </c>
      <c r="P211" s="117" t="s">
        <v>163</v>
      </c>
      <c r="Q211" s="187"/>
      <c r="R211" s="187">
        <v>0.1</v>
      </c>
      <c r="S211" s="187">
        <v>0.2</v>
      </c>
      <c r="T211" s="187">
        <v>0.3</v>
      </c>
      <c r="U211" s="187">
        <v>0.4</v>
      </c>
      <c r="V211" s="187">
        <v>0.5</v>
      </c>
      <c r="W211" s="187">
        <v>0.6</v>
      </c>
      <c r="X211" s="187">
        <v>0.7</v>
      </c>
      <c r="Y211" s="187">
        <v>0.8</v>
      </c>
      <c r="Z211" s="187">
        <v>0.9</v>
      </c>
      <c r="AA211" s="187">
        <v>1</v>
      </c>
      <c r="AB211" s="187">
        <v>1</v>
      </c>
      <c r="AC211" s="119" t="s">
        <v>112</v>
      </c>
      <c r="AD211" s="120" t="s">
        <v>92</v>
      </c>
      <c r="AE211" s="121" t="s">
        <v>882</v>
      </c>
      <c r="AF211" s="51"/>
      <c r="AG211" s="54"/>
      <c r="AH211" s="51"/>
      <c r="AI211" s="188">
        <v>0</v>
      </c>
      <c r="AJ211" s="188">
        <v>651647045</v>
      </c>
    </row>
    <row r="212" spans="2:36" ht="51" customHeight="1" x14ac:dyDescent="0.25">
      <c r="B212" s="112" t="s">
        <v>606</v>
      </c>
      <c r="C212" s="113" t="s">
        <v>124</v>
      </c>
      <c r="D212" s="113" t="s">
        <v>619</v>
      </c>
      <c r="E212" s="52">
        <v>176</v>
      </c>
      <c r="F212" s="113" t="s">
        <v>130</v>
      </c>
      <c r="G212" s="184">
        <v>1</v>
      </c>
      <c r="H212" s="185" t="s">
        <v>624</v>
      </c>
      <c r="I212" s="116" t="s">
        <v>85</v>
      </c>
      <c r="J212" s="185" t="s">
        <v>621</v>
      </c>
      <c r="K212" s="185" t="s">
        <v>109</v>
      </c>
      <c r="L212" s="185" t="s">
        <v>622</v>
      </c>
      <c r="M212" s="113" t="s">
        <v>89</v>
      </c>
      <c r="N212" s="186">
        <v>44927</v>
      </c>
      <c r="O212" s="186">
        <v>45289</v>
      </c>
      <c r="P212" s="117" t="s">
        <v>163</v>
      </c>
      <c r="Q212" s="187"/>
      <c r="R212" s="187">
        <v>0.1</v>
      </c>
      <c r="S212" s="187">
        <v>0.2</v>
      </c>
      <c r="T212" s="187">
        <v>0.3</v>
      </c>
      <c r="U212" s="187">
        <v>0.4</v>
      </c>
      <c r="V212" s="187">
        <v>0.5</v>
      </c>
      <c r="W212" s="187">
        <v>0.6</v>
      </c>
      <c r="X212" s="187">
        <v>0.7</v>
      </c>
      <c r="Y212" s="187">
        <v>0.8</v>
      </c>
      <c r="Z212" s="187">
        <v>0.9</v>
      </c>
      <c r="AA212" s="187">
        <v>1</v>
      </c>
      <c r="AB212" s="187">
        <v>1</v>
      </c>
      <c r="AC212" s="119" t="s">
        <v>112</v>
      </c>
      <c r="AD212" s="120" t="s">
        <v>92</v>
      </c>
      <c r="AE212" s="121" t="s">
        <v>882</v>
      </c>
      <c r="AF212" s="51"/>
      <c r="AG212" s="54"/>
      <c r="AH212" s="51"/>
      <c r="AI212" s="188">
        <v>0</v>
      </c>
      <c r="AJ212" s="188">
        <v>129976310</v>
      </c>
    </row>
    <row r="213" spans="2:36" ht="51" customHeight="1" x14ac:dyDescent="0.25">
      <c r="B213" s="112" t="s">
        <v>606</v>
      </c>
      <c r="C213" s="113" t="s">
        <v>124</v>
      </c>
      <c r="D213" s="113" t="s">
        <v>619</v>
      </c>
      <c r="E213" s="52">
        <v>177</v>
      </c>
      <c r="F213" s="113" t="s">
        <v>130</v>
      </c>
      <c r="G213" s="184">
        <v>1</v>
      </c>
      <c r="H213" s="185" t="s">
        <v>625</v>
      </c>
      <c r="I213" s="116" t="s">
        <v>85</v>
      </c>
      <c r="J213" s="185" t="s">
        <v>621</v>
      </c>
      <c r="K213" s="185" t="s">
        <v>109</v>
      </c>
      <c r="L213" s="185" t="s">
        <v>622</v>
      </c>
      <c r="M213" s="113" t="s">
        <v>89</v>
      </c>
      <c r="N213" s="186">
        <v>44927</v>
      </c>
      <c r="O213" s="186">
        <v>45289</v>
      </c>
      <c r="P213" s="117" t="s">
        <v>163</v>
      </c>
      <c r="Q213" s="187"/>
      <c r="R213" s="187">
        <v>0.1</v>
      </c>
      <c r="S213" s="187">
        <v>0.2</v>
      </c>
      <c r="T213" s="187">
        <v>0.3</v>
      </c>
      <c r="U213" s="187">
        <v>0.4</v>
      </c>
      <c r="V213" s="187">
        <v>0.5</v>
      </c>
      <c r="W213" s="187">
        <v>0.6</v>
      </c>
      <c r="X213" s="187">
        <v>0.7</v>
      </c>
      <c r="Y213" s="187">
        <v>0.8</v>
      </c>
      <c r="Z213" s="187">
        <v>0.9</v>
      </c>
      <c r="AA213" s="187">
        <v>1</v>
      </c>
      <c r="AB213" s="187">
        <v>1</v>
      </c>
      <c r="AC213" s="119" t="s">
        <v>112</v>
      </c>
      <c r="AD213" s="120" t="s">
        <v>92</v>
      </c>
      <c r="AE213" s="121" t="s">
        <v>882</v>
      </c>
      <c r="AF213" s="51"/>
      <c r="AG213" s="54"/>
      <c r="AH213" s="51"/>
      <c r="AI213" s="188">
        <v>0</v>
      </c>
      <c r="AJ213" s="188">
        <v>129976310</v>
      </c>
    </row>
    <row r="214" spans="2:36" ht="51" customHeight="1" x14ac:dyDescent="0.25">
      <c r="B214" s="112" t="s">
        <v>606</v>
      </c>
      <c r="C214" s="113" t="s">
        <v>124</v>
      </c>
      <c r="D214" s="113" t="s">
        <v>619</v>
      </c>
      <c r="E214" s="52">
        <v>178</v>
      </c>
      <c r="F214" s="113" t="s">
        <v>130</v>
      </c>
      <c r="G214" s="184">
        <v>1</v>
      </c>
      <c r="H214" s="185" t="s">
        <v>626</v>
      </c>
      <c r="I214" s="116" t="s">
        <v>85</v>
      </c>
      <c r="J214" s="185" t="s">
        <v>621</v>
      </c>
      <c r="K214" s="185" t="s">
        <v>109</v>
      </c>
      <c r="L214" s="185" t="s">
        <v>622</v>
      </c>
      <c r="M214" s="113" t="s">
        <v>89</v>
      </c>
      <c r="N214" s="186">
        <v>44986</v>
      </c>
      <c r="O214" s="186">
        <v>45289</v>
      </c>
      <c r="P214" s="117" t="s">
        <v>163</v>
      </c>
      <c r="Q214" s="187"/>
      <c r="R214" s="187">
        <v>0.1</v>
      </c>
      <c r="S214" s="187">
        <v>0.2</v>
      </c>
      <c r="T214" s="187">
        <v>0.3</v>
      </c>
      <c r="U214" s="187">
        <v>0.4</v>
      </c>
      <c r="V214" s="187">
        <v>0.5</v>
      </c>
      <c r="W214" s="187">
        <v>0.6</v>
      </c>
      <c r="X214" s="187">
        <v>0.7</v>
      </c>
      <c r="Y214" s="187">
        <v>0.8</v>
      </c>
      <c r="Z214" s="187">
        <v>0.9</v>
      </c>
      <c r="AA214" s="187">
        <v>1</v>
      </c>
      <c r="AB214" s="187">
        <v>1</v>
      </c>
      <c r="AC214" s="119" t="s">
        <v>112</v>
      </c>
      <c r="AD214" s="120" t="s">
        <v>92</v>
      </c>
      <c r="AE214" s="121" t="s">
        <v>882</v>
      </c>
      <c r="AF214" s="51"/>
      <c r="AG214" s="54"/>
      <c r="AH214" s="51"/>
      <c r="AI214" s="188">
        <v>0</v>
      </c>
      <c r="AJ214" s="188">
        <v>28071414</v>
      </c>
    </row>
    <row r="215" spans="2:36" ht="51" customHeight="1" x14ac:dyDescent="0.25">
      <c r="B215" s="112" t="s">
        <v>606</v>
      </c>
      <c r="C215" s="113" t="s">
        <v>124</v>
      </c>
      <c r="D215" s="113" t="s">
        <v>619</v>
      </c>
      <c r="E215" s="52">
        <v>179</v>
      </c>
      <c r="F215" s="113" t="s">
        <v>130</v>
      </c>
      <c r="G215" s="184">
        <v>1</v>
      </c>
      <c r="H215" s="185" t="s">
        <v>627</v>
      </c>
      <c r="I215" s="116" t="s">
        <v>85</v>
      </c>
      <c r="J215" s="185" t="s">
        <v>621</v>
      </c>
      <c r="K215" s="185" t="s">
        <v>109</v>
      </c>
      <c r="L215" s="185" t="s">
        <v>622</v>
      </c>
      <c r="M215" s="113" t="s">
        <v>89</v>
      </c>
      <c r="N215" s="186">
        <v>44927</v>
      </c>
      <c r="O215" s="186">
        <v>45289</v>
      </c>
      <c r="P215" s="117" t="s">
        <v>163</v>
      </c>
      <c r="Q215" s="187"/>
      <c r="R215" s="187">
        <v>0.1</v>
      </c>
      <c r="S215" s="187">
        <v>0.2</v>
      </c>
      <c r="T215" s="187">
        <v>0.3</v>
      </c>
      <c r="U215" s="187">
        <v>0.4</v>
      </c>
      <c r="V215" s="187">
        <v>0.5</v>
      </c>
      <c r="W215" s="187">
        <v>0.6</v>
      </c>
      <c r="X215" s="187">
        <v>0.7</v>
      </c>
      <c r="Y215" s="187">
        <v>0.8</v>
      </c>
      <c r="Z215" s="187">
        <v>0.9</v>
      </c>
      <c r="AA215" s="187">
        <v>1</v>
      </c>
      <c r="AB215" s="187">
        <v>1</v>
      </c>
      <c r="AC215" s="119" t="s">
        <v>112</v>
      </c>
      <c r="AD215" s="120" t="s">
        <v>92</v>
      </c>
      <c r="AE215" s="121" t="s">
        <v>882</v>
      </c>
      <c r="AF215" s="51"/>
      <c r="AG215" s="54"/>
      <c r="AH215" s="51"/>
      <c r="AI215" s="188">
        <v>0</v>
      </c>
      <c r="AJ215" s="188">
        <v>834133135</v>
      </c>
    </row>
    <row r="216" spans="2:36" ht="51" customHeight="1" x14ac:dyDescent="0.25">
      <c r="B216" s="112" t="s">
        <v>606</v>
      </c>
      <c r="C216" s="113" t="s">
        <v>124</v>
      </c>
      <c r="D216" s="113" t="s">
        <v>619</v>
      </c>
      <c r="E216" s="52">
        <v>180</v>
      </c>
      <c r="F216" s="113" t="s">
        <v>130</v>
      </c>
      <c r="G216" s="184">
        <v>1</v>
      </c>
      <c r="H216" s="185" t="s">
        <v>628</v>
      </c>
      <c r="I216" s="116" t="s">
        <v>85</v>
      </c>
      <c r="J216" s="185" t="s">
        <v>621</v>
      </c>
      <c r="K216" s="185" t="s">
        <v>109</v>
      </c>
      <c r="L216" s="185" t="s">
        <v>622</v>
      </c>
      <c r="M216" s="113" t="s">
        <v>89</v>
      </c>
      <c r="N216" s="186">
        <v>44927</v>
      </c>
      <c r="O216" s="186">
        <v>45289</v>
      </c>
      <c r="P216" s="117" t="s">
        <v>163</v>
      </c>
      <c r="Q216" s="187"/>
      <c r="R216" s="187">
        <v>0.1</v>
      </c>
      <c r="S216" s="187">
        <v>0.2</v>
      </c>
      <c r="T216" s="187">
        <v>0.3</v>
      </c>
      <c r="U216" s="187">
        <v>0.4</v>
      </c>
      <c r="V216" s="187">
        <v>0.5</v>
      </c>
      <c r="W216" s="187">
        <v>0.6</v>
      </c>
      <c r="X216" s="187">
        <v>0.7</v>
      </c>
      <c r="Y216" s="187">
        <v>0.8</v>
      </c>
      <c r="Z216" s="187">
        <v>0.9</v>
      </c>
      <c r="AA216" s="187">
        <v>1</v>
      </c>
      <c r="AB216" s="187">
        <v>1</v>
      </c>
      <c r="AC216" s="119" t="s">
        <v>112</v>
      </c>
      <c r="AD216" s="120" t="s">
        <v>92</v>
      </c>
      <c r="AE216" s="121" t="s">
        <v>882</v>
      </c>
      <c r="AF216" s="51"/>
      <c r="AG216" s="54"/>
      <c r="AH216" s="51"/>
      <c r="AI216" s="188">
        <v>0</v>
      </c>
      <c r="AJ216" s="188">
        <v>834133135</v>
      </c>
    </row>
    <row r="217" spans="2:36" ht="51" customHeight="1" x14ac:dyDescent="0.25">
      <c r="B217" s="112" t="s">
        <v>606</v>
      </c>
      <c r="C217" s="113" t="s">
        <v>124</v>
      </c>
      <c r="D217" s="113" t="s">
        <v>619</v>
      </c>
      <c r="E217" s="52">
        <v>181</v>
      </c>
      <c r="F217" s="113" t="s">
        <v>130</v>
      </c>
      <c r="G217" s="184">
        <v>1</v>
      </c>
      <c r="H217" s="185" t="s">
        <v>629</v>
      </c>
      <c r="I217" s="116" t="s">
        <v>85</v>
      </c>
      <c r="J217" s="185" t="s">
        <v>621</v>
      </c>
      <c r="K217" s="185" t="s">
        <v>109</v>
      </c>
      <c r="L217" s="185" t="s">
        <v>622</v>
      </c>
      <c r="M217" s="113" t="s">
        <v>89</v>
      </c>
      <c r="N217" s="186">
        <v>44958</v>
      </c>
      <c r="O217" s="186">
        <v>45260</v>
      </c>
      <c r="P217" s="117" t="s">
        <v>163</v>
      </c>
      <c r="Q217" s="187"/>
      <c r="R217" s="187">
        <v>0.1</v>
      </c>
      <c r="S217" s="187">
        <v>0.2</v>
      </c>
      <c r="T217" s="187">
        <v>0.3</v>
      </c>
      <c r="U217" s="187">
        <v>0.4</v>
      </c>
      <c r="V217" s="187">
        <v>0.5</v>
      </c>
      <c r="W217" s="187">
        <v>0.6</v>
      </c>
      <c r="X217" s="187">
        <v>0.7</v>
      </c>
      <c r="Y217" s="187">
        <v>0.8</v>
      </c>
      <c r="Z217" s="187">
        <v>0.9</v>
      </c>
      <c r="AA217" s="187">
        <v>1</v>
      </c>
      <c r="AB217" s="187">
        <v>1</v>
      </c>
      <c r="AC217" s="119" t="s">
        <v>112</v>
      </c>
      <c r="AD217" s="120" t="s">
        <v>92</v>
      </c>
      <c r="AE217" s="121" t="s">
        <v>882</v>
      </c>
      <c r="AF217" s="51"/>
      <c r="AG217" s="54"/>
      <c r="AH217" s="51"/>
      <c r="AI217" s="188">
        <v>0</v>
      </c>
      <c r="AJ217" s="188">
        <v>0</v>
      </c>
    </row>
    <row r="218" spans="2:36" ht="51" customHeight="1" x14ac:dyDescent="0.25">
      <c r="B218" s="112" t="s">
        <v>606</v>
      </c>
      <c r="C218" s="113" t="s">
        <v>124</v>
      </c>
      <c r="D218" s="113" t="s">
        <v>619</v>
      </c>
      <c r="E218" s="52">
        <v>182</v>
      </c>
      <c r="F218" s="113" t="s">
        <v>130</v>
      </c>
      <c r="G218" s="184">
        <v>1</v>
      </c>
      <c r="H218" s="185" t="s">
        <v>630</v>
      </c>
      <c r="I218" s="116" t="s">
        <v>85</v>
      </c>
      <c r="J218" s="185" t="s">
        <v>621</v>
      </c>
      <c r="K218" s="185" t="s">
        <v>109</v>
      </c>
      <c r="L218" s="185" t="s">
        <v>622</v>
      </c>
      <c r="M218" s="113" t="s">
        <v>89</v>
      </c>
      <c r="N218" s="186">
        <v>44927</v>
      </c>
      <c r="O218" s="186">
        <v>45289</v>
      </c>
      <c r="P218" s="117" t="s">
        <v>163</v>
      </c>
      <c r="Q218" s="187"/>
      <c r="R218" s="187">
        <v>0.1</v>
      </c>
      <c r="S218" s="187">
        <v>0.2</v>
      </c>
      <c r="T218" s="187">
        <v>0.3</v>
      </c>
      <c r="U218" s="187">
        <v>0.4</v>
      </c>
      <c r="V218" s="187">
        <v>0.5</v>
      </c>
      <c r="W218" s="187">
        <v>0.6</v>
      </c>
      <c r="X218" s="187">
        <v>0.7</v>
      </c>
      <c r="Y218" s="187">
        <v>0.8</v>
      </c>
      <c r="Z218" s="187">
        <v>0.9</v>
      </c>
      <c r="AA218" s="187">
        <v>1</v>
      </c>
      <c r="AB218" s="187">
        <v>1</v>
      </c>
      <c r="AC218" s="119" t="s">
        <v>112</v>
      </c>
      <c r="AD218" s="120" t="s">
        <v>92</v>
      </c>
      <c r="AE218" s="121" t="s">
        <v>882</v>
      </c>
      <c r="AF218" s="51"/>
      <c r="AG218" s="54"/>
      <c r="AH218" s="51"/>
      <c r="AI218" s="188">
        <v>0</v>
      </c>
      <c r="AJ218" s="188">
        <v>2523938438</v>
      </c>
    </row>
    <row r="219" spans="2:36" ht="51" customHeight="1" x14ac:dyDescent="0.25">
      <c r="B219" s="112" t="s">
        <v>606</v>
      </c>
      <c r="C219" s="113" t="s">
        <v>124</v>
      </c>
      <c r="D219" s="113" t="s">
        <v>125</v>
      </c>
      <c r="E219" s="52">
        <v>183</v>
      </c>
      <c r="F219" s="113" t="s">
        <v>130</v>
      </c>
      <c r="G219" s="184">
        <v>1</v>
      </c>
      <c r="H219" s="185" t="s">
        <v>631</v>
      </c>
      <c r="I219" s="116" t="s">
        <v>120</v>
      </c>
      <c r="J219" s="185" t="s">
        <v>632</v>
      </c>
      <c r="K219" s="185" t="s">
        <v>109</v>
      </c>
      <c r="L219" s="185" t="s">
        <v>633</v>
      </c>
      <c r="M219" s="113" t="s">
        <v>89</v>
      </c>
      <c r="N219" s="186">
        <v>44927</v>
      </c>
      <c r="O219" s="186">
        <v>45289</v>
      </c>
      <c r="P219" s="117" t="s">
        <v>163</v>
      </c>
      <c r="Q219" s="187">
        <v>8.3000000000000004E-2</v>
      </c>
      <c r="R219" s="187">
        <v>0.16700000000000001</v>
      </c>
      <c r="S219" s="187">
        <v>0.25</v>
      </c>
      <c r="T219" s="187">
        <v>0.33300000000000002</v>
      </c>
      <c r="U219" s="187">
        <v>0.41699999999999998</v>
      </c>
      <c r="V219" s="187">
        <v>0.5</v>
      </c>
      <c r="W219" s="187">
        <v>0.58299999999999996</v>
      </c>
      <c r="X219" s="187">
        <v>0.66700000000000004</v>
      </c>
      <c r="Y219" s="187">
        <v>0.75</v>
      </c>
      <c r="Z219" s="187">
        <v>0.83299999999999996</v>
      </c>
      <c r="AA219" s="187">
        <v>0.91700000000000004</v>
      </c>
      <c r="AB219" s="187">
        <v>1</v>
      </c>
      <c r="AC219" s="119" t="s">
        <v>112</v>
      </c>
      <c r="AD219" s="120" t="s">
        <v>92</v>
      </c>
      <c r="AE219" s="121" t="s">
        <v>882</v>
      </c>
      <c r="AF219" s="51"/>
      <c r="AG219" s="54"/>
      <c r="AH219" s="51"/>
      <c r="AI219" s="188">
        <v>0</v>
      </c>
      <c r="AJ219" s="188">
        <v>19848627408</v>
      </c>
    </row>
    <row r="220" spans="2:36" ht="51" customHeight="1" x14ac:dyDescent="0.25">
      <c r="B220" s="112" t="s">
        <v>606</v>
      </c>
      <c r="C220" s="113" t="s">
        <v>124</v>
      </c>
      <c r="D220" s="113" t="s">
        <v>125</v>
      </c>
      <c r="E220" s="52">
        <v>184</v>
      </c>
      <c r="F220" s="113" t="s">
        <v>130</v>
      </c>
      <c r="G220" s="184">
        <v>1</v>
      </c>
      <c r="H220" s="185" t="s">
        <v>634</v>
      </c>
      <c r="I220" s="116" t="s">
        <v>120</v>
      </c>
      <c r="J220" s="185" t="s">
        <v>632</v>
      </c>
      <c r="K220" s="185" t="s">
        <v>109</v>
      </c>
      <c r="L220" s="185" t="s">
        <v>635</v>
      </c>
      <c r="M220" s="113" t="s">
        <v>89</v>
      </c>
      <c r="N220" s="186">
        <v>44927</v>
      </c>
      <c r="O220" s="186">
        <v>45289</v>
      </c>
      <c r="P220" s="117" t="s">
        <v>163</v>
      </c>
      <c r="Q220" s="187">
        <v>8.3000000000000004E-2</v>
      </c>
      <c r="R220" s="187">
        <v>0.16700000000000001</v>
      </c>
      <c r="S220" s="187">
        <v>0.25</v>
      </c>
      <c r="T220" s="187">
        <v>0.33300000000000002</v>
      </c>
      <c r="U220" s="187">
        <v>0.41699999999999998</v>
      </c>
      <c r="V220" s="187">
        <v>0.5</v>
      </c>
      <c r="W220" s="187">
        <v>0.58299999999999996</v>
      </c>
      <c r="X220" s="187">
        <v>0.66700000000000004</v>
      </c>
      <c r="Y220" s="187">
        <v>0.75</v>
      </c>
      <c r="Z220" s="187">
        <v>0.83299999999999996</v>
      </c>
      <c r="AA220" s="187">
        <v>0.91700000000000004</v>
      </c>
      <c r="AB220" s="187">
        <v>1</v>
      </c>
      <c r="AC220" s="119" t="s">
        <v>112</v>
      </c>
      <c r="AD220" s="120" t="s">
        <v>92</v>
      </c>
      <c r="AE220" s="121" t="s">
        <v>882</v>
      </c>
      <c r="AF220" s="51"/>
      <c r="AG220" s="54"/>
      <c r="AH220" s="51"/>
      <c r="AI220" s="188">
        <v>0</v>
      </c>
      <c r="AJ220" s="188">
        <v>9561227408</v>
      </c>
    </row>
    <row r="221" spans="2:36" ht="51" customHeight="1" x14ac:dyDescent="0.25">
      <c r="B221" s="112" t="s">
        <v>606</v>
      </c>
      <c r="C221" s="113" t="s">
        <v>124</v>
      </c>
      <c r="D221" s="113" t="s">
        <v>636</v>
      </c>
      <c r="E221" s="52">
        <v>185</v>
      </c>
      <c r="F221" s="113" t="s">
        <v>83</v>
      </c>
      <c r="G221" s="184">
        <v>1</v>
      </c>
      <c r="H221" s="185" t="s">
        <v>637</v>
      </c>
      <c r="I221" s="116" t="s">
        <v>120</v>
      </c>
      <c r="J221" s="185" t="s">
        <v>638</v>
      </c>
      <c r="K221" s="185" t="s">
        <v>639</v>
      </c>
      <c r="L221" s="185" t="s">
        <v>640</v>
      </c>
      <c r="M221" s="113" t="s">
        <v>89</v>
      </c>
      <c r="N221" s="186">
        <v>44986</v>
      </c>
      <c r="O221" s="186">
        <v>45261</v>
      </c>
      <c r="P221" s="117" t="s">
        <v>90</v>
      </c>
      <c r="Q221" s="187"/>
      <c r="R221" s="187"/>
      <c r="S221" s="187">
        <v>0.25</v>
      </c>
      <c r="T221" s="187"/>
      <c r="U221" s="187"/>
      <c r="V221" s="187">
        <v>0.5</v>
      </c>
      <c r="W221" s="187"/>
      <c r="X221" s="187"/>
      <c r="Y221" s="187">
        <v>0.75</v>
      </c>
      <c r="Z221" s="187"/>
      <c r="AA221" s="187"/>
      <c r="AB221" s="187">
        <v>1</v>
      </c>
      <c r="AC221" s="119" t="s">
        <v>112</v>
      </c>
      <c r="AD221" s="120" t="s">
        <v>92</v>
      </c>
      <c r="AE221" s="121" t="s">
        <v>882</v>
      </c>
      <c r="AF221" s="51"/>
      <c r="AG221" s="54"/>
      <c r="AH221" s="51"/>
      <c r="AI221" s="188">
        <v>0</v>
      </c>
      <c r="AJ221" s="188">
        <v>5052970754</v>
      </c>
    </row>
    <row r="222" spans="2:36" ht="51" customHeight="1" x14ac:dyDescent="0.25">
      <c r="B222" s="112" t="s">
        <v>606</v>
      </c>
      <c r="C222" s="113" t="s">
        <v>124</v>
      </c>
      <c r="D222" s="113" t="s">
        <v>636</v>
      </c>
      <c r="E222" s="52">
        <v>186</v>
      </c>
      <c r="F222" s="113" t="s">
        <v>83</v>
      </c>
      <c r="G222" s="184">
        <v>1</v>
      </c>
      <c r="H222" s="185" t="s">
        <v>641</v>
      </c>
      <c r="I222" s="116" t="s">
        <v>120</v>
      </c>
      <c r="J222" s="185" t="s">
        <v>642</v>
      </c>
      <c r="K222" s="185" t="s">
        <v>639</v>
      </c>
      <c r="L222" s="185" t="s">
        <v>640</v>
      </c>
      <c r="M222" s="113" t="s">
        <v>89</v>
      </c>
      <c r="N222" s="186">
        <v>44986</v>
      </c>
      <c r="O222" s="186">
        <v>45261</v>
      </c>
      <c r="P222" s="117" t="s">
        <v>90</v>
      </c>
      <c r="Q222" s="187"/>
      <c r="R222" s="187"/>
      <c r="S222" s="187">
        <v>0.25</v>
      </c>
      <c r="T222" s="187"/>
      <c r="U222" s="187"/>
      <c r="V222" s="187">
        <v>0.5</v>
      </c>
      <c r="W222" s="187"/>
      <c r="X222" s="187"/>
      <c r="Y222" s="187">
        <v>0.75</v>
      </c>
      <c r="Z222" s="187"/>
      <c r="AA222" s="187"/>
      <c r="AB222" s="187">
        <v>1</v>
      </c>
      <c r="AC222" s="119" t="s">
        <v>112</v>
      </c>
      <c r="AD222" s="120" t="s">
        <v>92</v>
      </c>
      <c r="AE222" s="121" t="s">
        <v>882</v>
      </c>
      <c r="AF222" s="51"/>
      <c r="AG222" s="54"/>
      <c r="AH222" s="51"/>
      <c r="AI222" s="188">
        <v>0</v>
      </c>
      <c r="AJ222" s="188">
        <v>330778921</v>
      </c>
    </row>
    <row r="223" spans="2:36" ht="51" customHeight="1" x14ac:dyDescent="0.25">
      <c r="B223" s="112" t="s">
        <v>606</v>
      </c>
      <c r="C223" s="113" t="s">
        <v>124</v>
      </c>
      <c r="D223" s="113" t="s">
        <v>636</v>
      </c>
      <c r="E223" s="52">
        <v>187</v>
      </c>
      <c r="F223" s="113" t="s">
        <v>83</v>
      </c>
      <c r="G223" s="184">
        <v>1</v>
      </c>
      <c r="H223" s="185" t="s">
        <v>643</v>
      </c>
      <c r="I223" s="116" t="s">
        <v>120</v>
      </c>
      <c r="J223" s="185" t="s">
        <v>644</v>
      </c>
      <c r="K223" s="185" t="s">
        <v>639</v>
      </c>
      <c r="L223" s="185" t="s">
        <v>640</v>
      </c>
      <c r="M223" s="113" t="s">
        <v>89</v>
      </c>
      <c r="N223" s="186">
        <v>44927</v>
      </c>
      <c r="O223" s="186">
        <v>45289</v>
      </c>
      <c r="P223" s="117" t="s">
        <v>163</v>
      </c>
      <c r="Q223" s="187">
        <v>8.3333333333333343E-2</v>
      </c>
      <c r="R223" s="187">
        <v>8.3333333333333343E-2</v>
      </c>
      <c r="S223" s="187">
        <v>8.3333333333333343E-2</v>
      </c>
      <c r="T223" s="187">
        <v>8.3333333333333343E-2</v>
      </c>
      <c r="U223" s="187">
        <v>8.3333333333333343E-2</v>
      </c>
      <c r="V223" s="187">
        <v>8.3333333333333343E-2</v>
      </c>
      <c r="W223" s="187">
        <v>8.3333333333333343E-2</v>
      </c>
      <c r="X223" s="187">
        <v>8.3333333333333343E-2</v>
      </c>
      <c r="Y223" s="187">
        <v>8.3333333333333343E-2</v>
      </c>
      <c r="Z223" s="187">
        <v>8.3333333333333343E-2</v>
      </c>
      <c r="AA223" s="187">
        <v>8.3333333333333343E-2</v>
      </c>
      <c r="AB223" s="187">
        <v>8.3333333333333343E-2</v>
      </c>
      <c r="AC223" s="119" t="s">
        <v>112</v>
      </c>
      <c r="AD223" s="120" t="s">
        <v>92</v>
      </c>
      <c r="AE223" s="121" t="s">
        <v>882</v>
      </c>
      <c r="AF223" s="51"/>
      <c r="AG223" s="54"/>
      <c r="AH223" s="51"/>
      <c r="AI223" s="188">
        <v>0</v>
      </c>
      <c r="AJ223" s="188">
        <v>178711726</v>
      </c>
    </row>
    <row r="224" spans="2:36" ht="51" customHeight="1" x14ac:dyDescent="0.25">
      <c r="B224" s="112" t="s">
        <v>606</v>
      </c>
      <c r="C224" s="113" t="s">
        <v>124</v>
      </c>
      <c r="D224" s="113" t="s">
        <v>636</v>
      </c>
      <c r="E224" s="52">
        <v>188</v>
      </c>
      <c r="F224" s="113" t="s">
        <v>83</v>
      </c>
      <c r="G224" s="184">
        <v>1</v>
      </c>
      <c r="H224" s="185" t="s">
        <v>645</v>
      </c>
      <c r="I224" s="116" t="s">
        <v>120</v>
      </c>
      <c r="J224" s="185" t="s">
        <v>646</v>
      </c>
      <c r="K224" s="185" t="s">
        <v>647</v>
      </c>
      <c r="L224" s="185" t="s">
        <v>640</v>
      </c>
      <c r="M224" s="113" t="s">
        <v>406</v>
      </c>
      <c r="N224" s="186">
        <v>44927</v>
      </c>
      <c r="O224" s="186">
        <v>45289</v>
      </c>
      <c r="P224" s="117" t="s">
        <v>163</v>
      </c>
      <c r="Q224" s="187">
        <v>8.3333333333333343E-2</v>
      </c>
      <c r="R224" s="187">
        <v>8.3333333333333343E-2</v>
      </c>
      <c r="S224" s="187">
        <v>8.3333333333333343E-2</v>
      </c>
      <c r="T224" s="187">
        <v>8.3333333333333343E-2</v>
      </c>
      <c r="U224" s="187">
        <v>8.3333333333333343E-2</v>
      </c>
      <c r="V224" s="187">
        <v>8.3333333333333343E-2</v>
      </c>
      <c r="W224" s="187">
        <v>8.3333333333333343E-2</v>
      </c>
      <c r="X224" s="187">
        <v>8.3333333333333343E-2</v>
      </c>
      <c r="Y224" s="187">
        <v>8.3333333333333343E-2</v>
      </c>
      <c r="Z224" s="187">
        <v>8.3333333333333343E-2</v>
      </c>
      <c r="AA224" s="187">
        <v>8.3333333333333343E-2</v>
      </c>
      <c r="AB224" s="187">
        <v>8.3333333333333343E-2</v>
      </c>
      <c r="AC224" s="119" t="s">
        <v>112</v>
      </c>
      <c r="AD224" s="120" t="s">
        <v>92</v>
      </c>
      <c r="AE224" s="121" t="s">
        <v>882</v>
      </c>
      <c r="AF224" s="51"/>
      <c r="AG224" s="54"/>
      <c r="AH224" s="51"/>
      <c r="AI224" s="188">
        <v>42000000</v>
      </c>
      <c r="AJ224" s="188">
        <v>0</v>
      </c>
    </row>
    <row r="225" spans="2:36" ht="51" customHeight="1" x14ac:dyDescent="0.25">
      <c r="B225" s="112" t="s">
        <v>606</v>
      </c>
      <c r="C225" s="113" t="s">
        <v>124</v>
      </c>
      <c r="D225" s="113" t="s">
        <v>636</v>
      </c>
      <c r="E225" s="52">
        <v>189</v>
      </c>
      <c r="F225" s="113" t="s">
        <v>83</v>
      </c>
      <c r="G225" s="184">
        <v>1</v>
      </c>
      <c r="H225" s="185" t="s">
        <v>648</v>
      </c>
      <c r="I225" s="116" t="s">
        <v>120</v>
      </c>
      <c r="J225" s="185" t="s">
        <v>649</v>
      </c>
      <c r="K225" s="185" t="s">
        <v>639</v>
      </c>
      <c r="L225" s="185" t="s">
        <v>640</v>
      </c>
      <c r="M225" s="113" t="s">
        <v>406</v>
      </c>
      <c r="N225" s="186">
        <v>44986</v>
      </c>
      <c r="O225" s="186">
        <v>45261</v>
      </c>
      <c r="P225" s="117" t="s">
        <v>90</v>
      </c>
      <c r="Q225" s="187"/>
      <c r="R225" s="187"/>
      <c r="S225" s="187">
        <v>0.25</v>
      </c>
      <c r="T225" s="187"/>
      <c r="U225" s="187"/>
      <c r="V225" s="187">
        <v>0.5</v>
      </c>
      <c r="W225" s="187"/>
      <c r="X225" s="187"/>
      <c r="Y225" s="187">
        <v>0.75</v>
      </c>
      <c r="Z225" s="187"/>
      <c r="AA225" s="187"/>
      <c r="AB225" s="187">
        <v>1</v>
      </c>
      <c r="AC225" s="119" t="s">
        <v>112</v>
      </c>
      <c r="AD225" s="120" t="s">
        <v>92</v>
      </c>
      <c r="AE225" s="121" t="s">
        <v>882</v>
      </c>
      <c r="AF225" s="51"/>
      <c r="AG225" s="54"/>
      <c r="AH225" s="51"/>
      <c r="AI225" s="188">
        <v>42000000</v>
      </c>
      <c r="AJ225" s="188">
        <v>0</v>
      </c>
    </row>
    <row r="226" spans="2:36" ht="51" customHeight="1" x14ac:dyDescent="0.25">
      <c r="B226" s="112" t="s">
        <v>606</v>
      </c>
      <c r="C226" s="113" t="s">
        <v>124</v>
      </c>
      <c r="D226" s="113" t="s">
        <v>650</v>
      </c>
      <c r="E226" s="52">
        <v>190</v>
      </c>
      <c r="F226" s="113" t="s">
        <v>130</v>
      </c>
      <c r="G226" s="184">
        <v>1</v>
      </c>
      <c r="H226" s="185" t="s">
        <v>651</v>
      </c>
      <c r="I226" s="116" t="s">
        <v>95</v>
      </c>
      <c r="J226" s="185" t="s">
        <v>950</v>
      </c>
      <c r="K226" s="185" t="s">
        <v>109</v>
      </c>
      <c r="L226" s="185" t="s">
        <v>92</v>
      </c>
      <c r="M226" s="113" t="s">
        <v>89</v>
      </c>
      <c r="N226" s="186">
        <v>44967</v>
      </c>
      <c r="O226" s="186">
        <v>45076</v>
      </c>
      <c r="P226" s="117" t="s">
        <v>181</v>
      </c>
      <c r="Q226" s="187"/>
      <c r="R226" s="187"/>
      <c r="S226" s="187"/>
      <c r="T226" s="187"/>
      <c r="U226" s="187">
        <v>1</v>
      </c>
      <c r="V226" s="187"/>
      <c r="W226" s="187"/>
      <c r="X226" s="187"/>
      <c r="Y226" s="187"/>
      <c r="Z226" s="187"/>
      <c r="AA226" s="187"/>
      <c r="AB226" s="187"/>
      <c r="AC226" s="119" t="s">
        <v>112</v>
      </c>
      <c r="AD226" s="120" t="s">
        <v>92</v>
      </c>
      <c r="AE226" s="121" t="s">
        <v>882</v>
      </c>
      <c r="AF226" s="51"/>
      <c r="AG226" s="54"/>
      <c r="AH226" s="51"/>
      <c r="AI226" s="188">
        <v>12018345</v>
      </c>
      <c r="AJ226" s="188">
        <v>35251500</v>
      </c>
    </row>
    <row r="227" spans="2:36" ht="51" customHeight="1" x14ac:dyDescent="0.25">
      <c r="B227" s="112" t="s">
        <v>606</v>
      </c>
      <c r="C227" s="113" t="s">
        <v>124</v>
      </c>
      <c r="D227" s="113" t="s">
        <v>650</v>
      </c>
      <c r="E227" s="52">
        <v>191</v>
      </c>
      <c r="F227" s="113" t="s">
        <v>130</v>
      </c>
      <c r="G227" s="184">
        <v>1</v>
      </c>
      <c r="H227" s="185" t="s">
        <v>652</v>
      </c>
      <c r="I227" s="116" t="s">
        <v>95</v>
      </c>
      <c r="J227" s="185" t="s">
        <v>950</v>
      </c>
      <c r="K227" s="185" t="s">
        <v>109</v>
      </c>
      <c r="L227" s="185" t="s">
        <v>92</v>
      </c>
      <c r="M227" s="113" t="s">
        <v>89</v>
      </c>
      <c r="N227" s="186">
        <v>44967</v>
      </c>
      <c r="O227" s="186">
        <v>45107</v>
      </c>
      <c r="P227" s="117" t="s">
        <v>181</v>
      </c>
      <c r="Q227" s="187"/>
      <c r="R227" s="187"/>
      <c r="S227" s="187"/>
      <c r="T227" s="187"/>
      <c r="U227" s="187"/>
      <c r="V227" s="187">
        <v>1</v>
      </c>
      <c r="W227" s="187"/>
      <c r="X227" s="187"/>
      <c r="Y227" s="187"/>
      <c r="Z227" s="187"/>
      <c r="AA227" s="187"/>
      <c r="AB227" s="187"/>
      <c r="AC227" s="119" t="s">
        <v>112</v>
      </c>
      <c r="AD227" s="120" t="s">
        <v>92</v>
      </c>
      <c r="AE227" s="121" t="s">
        <v>882</v>
      </c>
      <c r="AF227" s="51"/>
      <c r="AG227" s="54"/>
      <c r="AH227" s="51"/>
      <c r="AI227" s="188">
        <v>10422152</v>
      </c>
      <c r="AJ227" s="188">
        <v>30845062.5</v>
      </c>
    </row>
    <row r="228" spans="2:36" ht="51" customHeight="1" x14ac:dyDescent="0.25">
      <c r="B228" s="112" t="s">
        <v>606</v>
      </c>
      <c r="C228" s="113" t="s">
        <v>124</v>
      </c>
      <c r="D228" s="113" t="s">
        <v>650</v>
      </c>
      <c r="E228" s="52">
        <v>192</v>
      </c>
      <c r="F228" s="113" t="s">
        <v>130</v>
      </c>
      <c r="G228" s="184">
        <v>1</v>
      </c>
      <c r="H228" s="185" t="s">
        <v>653</v>
      </c>
      <c r="I228" s="116" t="s">
        <v>95</v>
      </c>
      <c r="J228" s="185" t="s">
        <v>950</v>
      </c>
      <c r="K228" s="185" t="s">
        <v>109</v>
      </c>
      <c r="L228" s="185" t="s">
        <v>92</v>
      </c>
      <c r="M228" s="113" t="s">
        <v>89</v>
      </c>
      <c r="N228" s="186">
        <v>44967</v>
      </c>
      <c r="O228" s="186">
        <v>45107</v>
      </c>
      <c r="P228" s="117" t="s">
        <v>181</v>
      </c>
      <c r="Q228" s="187"/>
      <c r="R228" s="187"/>
      <c r="S228" s="187"/>
      <c r="T228" s="187"/>
      <c r="U228" s="187"/>
      <c r="V228" s="187">
        <v>1</v>
      </c>
      <c r="W228" s="187"/>
      <c r="X228" s="187"/>
      <c r="Y228" s="187"/>
      <c r="Z228" s="187"/>
      <c r="AA228" s="187"/>
      <c r="AB228" s="187"/>
      <c r="AC228" s="119" t="s">
        <v>112</v>
      </c>
      <c r="AD228" s="120" t="s">
        <v>92</v>
      </c>
      <c r="AE228" s="121" t="s">
        <v>882</v>
      </c>
      <c r="AF228" s="51"/>
      <c r="AG228" s="54"/>
      <c r="AH228" s="51"/>
      <c r="AI228" s="188"/>
      <c r="AJ228" s="188">
        <v>4406437.5</v>
      </c>
    </row>
    <row r="229" spans="2:36" ht="51" customHeight="1" x14ac:dyDescent="0.25">
      <c r="B229" s="112" t="s">
        <v>606</v>
      </c>
      <c r="C229" s="113" t="s">
        <v>124</v>
      </c>
      <c r="D229" s="113" t="s">
        <v>650</v>
      </c>
      <c r="E229" s="52">
        <v>193</v>
      </c>
      <c r="F229" s="113" t="s">
        <v>130</v>
      </c>
      <c r="G229" s="184">
        <v>1</v>
      </c>
      <c r="H229" s="185" t="s">
        <v>951</v>
      </c>
      <c r="I229" s="116" t="s">
        <v>95</v>
      </c>
      <c r="J229" s="185" t="s">
        <v>950</v>
      </c>
      <c r="K229" s="185" t="s">
        <v>109</v>
      </c>
      <c r="L229" s="185" t="s">
        <v>92</v>
      </c>
      <c r="M229" s="113" t="s">
        <v>89</v>
      </c>
      <c r="N229" s="186">
        <v>44967</v>
      </c>
      <c r="O229" s="186">
        <v>45107</v>
      </c>
      <c r="P229" s="117" t="s">
        <v>181</v>
      </c>
      <c r="Q229" s="187"/>
      <c r="R229" s="187"/>
      <c r="S229" s="187"/>
      <c r="T229" s="187"/>
      <c r="U229" s="187"/>
      <c r="V229" s="187">
        <v>1</v>
      </c>
      <c r="W229" s="187"/>
      <c r="X229" s="187"/>
      <c r="Y229" s="187"/>
      <c r="Z229" s="187"/>
      <c r="AA229" s="187"/>
      <c r="AB229" s="187"/>
      <c r="AC229" s="119" t="s">
        <v>112</v>
      </c>
      <c r="AD229" s="120" t="s">
        <v>92</v>
      </c>
      <c r="AE229" s="121" t="s">
        <v>882</v>
      </c>
      <c r="AF229" s="51"/>
      <c r="AG229" s="54"/>
      <c r="AH229" s="51"/>
      <c r="AI229" s="188">
        <v>0</v>
      </c>
      <c r="AJ229" s="188">
        <v>8812875</v>
      </c>
    </row>
    <row r="230" spans="2:36" ht="51" customHeight="1" x14ac:dyDescent="0.25">
      <c r="B230" s="112" t="s">
        <v>606</v>
      </c>
      <c r="C230" s="113" t="s">
        <v>124</v>
      </c>
      <c r="D230" s="113" t="s">
        <v>650</v>
      </c>
      <c r="E230" s="52">
        <v>194</v>
      </c>
      <c r="F230" s="113" t="s">
        <v>130</v>
      </c>
      <c r="G230" s="184">
        <v>1</v>
      </c>
      <c r="H230" s="185" t="s">
        <v>654</v>
      </c>
      <c r="I230" s="116" t="s">
        <v>95</v>
      </c>
      <c r="J230" s="185" t="s">
        <v>950</v>
      </c>
      <c r="K230" s="185" t="s">
        <v>109</v>
      </c>
      <c r="L230" s="185" t="s">
        <v>92</v>
      </c>
      <c r="M230" s="113" t="s">
        <v>89</v>
      </c>
      <c r="N230" s="186">
        <v>44967</v>
      </c>
      <c r="O230" s="186">
        <v>45076</v>
      </c>
      <c r="P230" s="117" t="s">
        <v>181</v>
      </c>
      <c r="Q230" s="187"/>
      <c r="R230" s="187"/>
      <c r="S230" s="187"/>
      <c r="T230" s="187"/>
      <c r="U230" s="187">
        <v>1</v>
      </c>
      <c r="V230" s="187"/>
      <c r="W230" s="187"/>
      <c r="X230" s="187"/>
      <c r="Y230" s="187"/>
      <c r="Z230" s="187"/>
      <c r="AA230" s="187"/>
      <c r="AB230" s="187"/>
      <c r="AC230" s="119" t="s">
        <v>112</v>
      </c>
      <c r="AD230" s="120" t="s">
        <v>92</v>
      </c>
      <c r="AE230" s="121" t="s">
        <v>882</v>
      </c>
      <c r="AF230" s="51"/>
      <c r="AG230" s="54"/>
      <c r="AH230" s="51"/>
      <c r="AI230" s="188">
        <v>0</v>
      </c>
      <c r="AJ230" s="188">
        <v>14100600</v>
      </c>
    </row>
    <row r="231" spans="2:36" ht="51" customHeight="1" x14ac:dyDescent="0.25">
      <c r="B231" s="112" t="s">
        <v>606</v>
      </c>
      <c r="C231" s="113" t="s">
        <v>124</v>
      </c>
      <c r="D231" s="113" t="s">
        <v>655</v>
      </c>
      <c r="E231" s="52">
        <v>195</v>
      </c>
      <c r="F231" s="113" t="s">
        <v>130</v>
      </c>
      <c r="G231" s="184">
        <v>1</v>
      </c>
      <c r="H231" s="185" t="s">
        <v>656</v>
      </c>
      <c r="I231" s="116" t="s">
        <v>95</v>
      </c>
      <c r="J231" s="185" t="s">
        <v>950</v>
      </c>
      <c r="K231" s="185" t="s">
        <v>109</v>
      </c>
      <c r="L231" s="185" t="s">
        <v>92</v>
      </c>
      <c r="M231" s="113" t="s">
        <v>89</v>
      </c>
      <c r="N231" s="186">
        <v>44967</v>
      </c>
      <c r="O231" s="186">
        <v>45107</v>
      </c>
      <c r="P231" s="117" t="s">
        <v>181</v>
      </c>
      <c r="Q231" s="187"/>
      <c r="R231" s="187"/>
      <c r="S231" s="187"/>
      <c r="T231" s="187"/>
      <c r="U231" s="187"/>
      <c r="V231" s="187">
        <v>1</v>
      </c>
      <c r="W231" s="187"/>
      <c r="X231" s="187"/>
      <c r="Y231" s="187"/>
      <c r="Z231" s="187"/>
      <c r="AA231" s="187"/>
      <c r="AB231" s="187"/>
      <c r="AC231" s="119" t="s">
        <v>112</v>
      </c>
      <c r="AD231" s="120" t="s">
        <v>92</v>
      </c>
      <c r="AE231" s="121" t="s">
        <v>882</v>
      </c>
      <c r="AF231" s="51"/>
      <c r="AG231" s="54"/>
      <c r="AH231" s="51"/>
      <c r="AI231" s="188">
        <v>4687730</v>
      </c>
      <c r="AJ231" s="188">
        <v>5000000</v>
      </c>
    </row>
    <row r="232" spans="2:36" ht="51" customHeight="1" x14ac:dyDescent="0.25">
      <c r="B232" s="112" t="s">
        <v>606</v>
      </c>
      <c r="C232" s="113" t="s">
        <v>124</v>
      </c>
      <c r="D232" s="113" t="s">
        <v>655</v>
      </c>
      <c r="E232" s="52">
        <v>196</v>
      </c>
      <c r="F232" s="113" t="s">
        <v>130</v>
      </c>
      <c r="G232" s="184">
        <v>1</v>
      </c>
      <c r="H232" s="185" t="s">
        <v>657</v>
      </c>
      <c r="I232" s="116" t="s">
        <v>95</v>
      </c>
      <c r="J232" s="185" t="s">
        <v>950</v>
      </c>
      <c r="K232" s="185" t="s">
        <v>109</v>
      </c>
      <c r="L232" s="185" t="s">
        <v>92</v>
      </c>
      <c r="M232" s="113" t="s">
        <v>89</v>
      </c>
      <c r="N232" s="186">
        <v>44967</v>
      </c>
      <c r="O232" s="186">
        <v>45107</v>
      </c>
      <c r="P232" s="117" t="s">
        <v>181</v>
      </c>
      <c r="Q232" s="187"/>
      <c r="R232" s="187"/>
      <c r="S232" s="187"/>
      <c r="T232" s="187"/>
      <c r="U232" s="187"/>
      <c r="V232" s="187">
        <v>1</v>
      </c>
      <c r="W232" s="187"/>
      <c r="X232" s="187"/>
      <c r="Y232" s="187"/>
      <c r="Z232" s="187"/>
      <c r="AA232" s="187"/>
      <c r="AB232" s="187"/>
      <c r="AC232" s="119" t="s">
        <v>112</v>
      </c>
      <c r="AD232" s="120" t="s">
        <v>92</v>
      </c>
      <c r="AE232" s="121" t="s">
        <v>882</v>
      </c>
      <c r="AF232" s="51"/>
      <c r="AG232" s="54"/>
      <c r="AH232" s="51"/>
      <c r="AI232" s="188">
        <v>4687730</v>
      </c>
      <c r="AJ232" s="188">
        <v>5000000</v>
      </c>
    </row>
    <row r="233" spans="2:36" ht="51" customHeight="1" x14ac:dyDescent="0.25">
      <c r="B233" s="112" t="s">
        <v>606</v>
      </c>
      <c r="C233" s="113" t="s">
        <v>124</v>
      </c>
      <c r="D233" s="113" t="s">
        <v>655</v>
      </c>
      <c r="E233" s="52">
        <v>197</v>
      </c>
      <c r="F233" s="113" t="s">
        <v>130</v>
      </c>
      <c r="G233" s="184">
        <v>1</v>
      </c>
      <c r="H233" s="185" t="s">
        <v>658</v>
      </c>
      <c r="I233" s="116" t="s">
        <v>95</v>
      </c>
      <c r="J233" s="185" t="s">
        <v>950</v>
      </c>
      <c r="K233" s="185" t="s">
        <v>109</v>
      </c>
      <c r="L233" s="185" t="s">
        <v>92</v>
      </c>
      <c r="M233" s="113" t="s">
        <v>89</v>
      </c>
      <c r="N233" s="186">
        <v>44967</v>
      </c>
      <c r="O233" s="186">
        <v>45107</v>
      </c>
      <c r="P233" s="117" t="s">
        <v>181</v>
      </c>
      <c r="Q233" s="187"/>
      <c r="R233" s="187"/>
      <c r="S233" s="187"/>
      <c r="T233" s="187"/>
      <c r="U233" s="187"/>
      <c r="V233" s="187">
        <v>1</v>
      </c>
      <c r="W233" s="187"/>
      <c r="X233" s="187"/>
      <c r="Y233" s="187"/>
      <c r="Z233" s="187"/>
      <c r="AA233" s="187"/>
      <c r="AB233" s="187"/>
      <c r="AC233" s="119" t="s">
        <v>112</v>
      </c>
      <c r="AD233" s="120" t="s">
        <v>92</v>
      </c>
      <c r="AE233" s="121" t="s">
        <v>882</v>
      </c>
      <c r="AF233" s="51"/>
      <c r="AG233" s="54"/>
      <c r="AH233" s="51"/>
      <c r="AI233" s="188">
        <v>6009172.5</v>
      </c>
      <c r="AJ233" s="188">
        <v>3525150</v>
      </c>
    </row>
    <row r="234" spans="2:36" ht="51" customHeight="1" x14ac:dyDescent="0.25">
      <c r="B234" s="112" t="s">
        <v>606</v>
      </c>
      <c r="C234" s="113" t="s">
        <v>124</v>
      </c>
      <c r="D234" s="113" t="s">
        <v>659</v>
      </c>
      <c r="E234" s="52">
        <v>198</v>
      </c>
      <c r="F234" s="113" t="s">
        <v>130</v>
      </c>
      <c r="G234" s="184">
        <v>1</v>
      </c>
      <c r="H234" s="185" t="s">
        <v>660</v>
      </c>
      <c r="I234" s="116" t="s">
        <v>95</v>
      </c>
      <c r="J234" s="185" t="s">
        <v>950</v>
      </c>
      <c r="K234" s="185" t="s">
        <v>109</v>
      </c>
      <c r="L234" s="185" t="s">
        <v>92</v>
      </c>
      <c r="M234" s="113" t="s">
        <v>89</v>
      </c>
      <c r="N234" s="186">
        <v>44967</v>
      </c>
      <c r="O234" s="186">
        <v>45107</v>
      </c>
      <c r="P234" s="117" t="s">
        <v>181</v>
      </c>
      <c r="Q234" s="187"/>
      <c r="R234" s="187"/>
      <c r="S234" s="187"/>
      <c r="T234" s="187"/>
      <c r="U234" s="187"/>
      <c r="V234" s="187">
        <v>1</v>
      </c>
      <c r="W234" s="187"/>
      <c r="X234" s="187"/>
      <c r="Y234" s="187"/>
      <c r="Z234" s="187"/>
      <c r="AA234" s="187"/>
      <c r="AB234" s="187"/>
      <c r="AC234" s="119" t="s">
        <v>112</v>
      </c>
      <c r="AD234" s="120" t="s">
        <v>92</v>
      </c>
      <c r="AE234" s="121" t="s">
        <v>882</v>
      </c>
      <c r="AF234" s="51"/>
      <c r="AG234" s="54"/>
      <c r="AH234" s="51"/>
      <c r="AI234" s="188">
        <v>0</v>
      </c>
      <c r="AJ234" s="188">
        <v>57283687.5</v>
      </c>
    </row>
    <row r="235" spans="2:36" ht="51" customHeight="1" x14ac:dyDescent="0.25">
      <c r="B235" s="112" t="s">
        <v>606</v>
      </c>
      <c r="C235" s="113" t="s">
        <v>124</v>
      </c>
      <c r="D235" s="113" t="s">
        <v>659</v>
      </c>
      <c r="E235" s="52">
        <v>199</v>
      </c>
      <c r="F235" s="113" t="s">
        <v>130</v>
      </c>
      <c r="G235" s="184">
        <v>1</v>
      </c>
      <c r="H235" s="185" t="s">
        <v>661</v>
      </c>
      <c r="I235" s="116" t="s">
        <v>95</v>
      </c>
      <c r="J235" s="185" t="s">
        <v>950</v>
      </c>
      <c r="K235" s="185" t="s">
        <v>109</v>
      </c>
      <c r="L235" s="185" t="s">
        <v>92</v>
      </c>
      <c r="M235" s="113" t="s">
        <v>89</v>
      </c>
      <c r="N235" s="186">
        <v>44967</v>
      </c>
      <c r="O235" s="186">
        <v>45076</v>
      </c>
      <c r="P235" s="117" t="s">
        <v>181</v>
      </c>
      <c r="Q235" s="187"/>
      <c r="R235" s="187"/>
      <c r="S235" s="187"/>
      <c r="T235" s="187"/>
      <c r="U235" s="187">
        <v>1</v>
      </c>
      <c r="V235" s="187"/>
      <c r="W235" s="187"/>
      <c r="X235" s="187"/>
      <c r="Y235" s="187"/>
      <c r="Z235" s="187"/>
      <c r="AA235" s="187"/>
      <c r="AB235" s="187"/>
      <c r="AC235" s="119" t="s">
        <v>112</v>
      </c>
      <c r="AD235" s="120" t="s">
        <v>92</v>
      </c>
      <c r="AE235" s="121" t="s">
        <v>882</v>
      </c>
      <c r="AF235" s="51"/>
      <c r="AG235" s="54"/>
      <c r="AH235" s="51"/>
      <c r="AI235" s="188">
        <v>19105921</v>
      </c>
      <c r="AJ235" s="188">
        <v>35251500</v>
      </c>
    </row>
    <row r="236" spans="2:36" ht="51" customHeight="1" x14ac:dyDescent="0.25">
      <c r="B236" s="112" t="s">
        <v>606</v>
      </c>
      <c r="C236" s="113" t="s">
        <v>124</v>
      </c>
      <c r="D236" s="113" t="s">
        <v>659</v>
      </c>
      <c r="E236" s="52">
        <v>200</v>
      </c>
      <c r="F236" s="113" t="s">
        <v>130</v>
      </c>
      <c r="G236" s="184">
        <v>1</v>
      </c>
      <c r="H236" s="185" t="s">
        <v>662</v>
      </c>
      <c r="I236" s="116" t="s">
        <v>95</v>
      </c>
      <c r="J236" s="185" t="s">
        <v>950</v>
      </c>
      <c r="K236" s="185" t="s">
        <v>109</v>
      </c>
      <c r="L236" s="185" t="s">
        <v>92</v>
      </c>
      <c r="M236" s="113" t="s">
        <v>89</v>
      </c>
      <c r="N236" s="186">
        <v>44967</v>
      </c>
      <c r="O236" s="186">
        <v>45107</v>
      </c>
      <c r="P236" s="117" t="s">
        <v>181</v>
      </c>
      <c r="Q236" s="187"/>
      <c r="R236" s="187"/>
      <c r="S236" s="187"/>
      <c r="T236" s="187"/>
      <c r="U236" s="187"/>
      <c r="V236" s="187">
        <v>1</v>
      </c>
      <c r="W236" s="187"/>
      <c r="X236" s="187"/>
      <c r="Y236" s="187"/>
      <c r="Z236" s="187"/>
      <c r="AA236" s="187"/>
      <c r="AB236" s="187"/>
      <c r="AC236" s="119" t="s">
        <v>112</v>
      </c>
      <c r="AD236" s="120" t="s">
        <v>92</v>
      </c>
      <c r="AE236" s="121" t="s">
        <v>882</v>
      </c>
      <c r="AF236" s="51"/>
      <c r="AG236" s="54"/>
      <c r="AH236" s="51"/>
      <c r="AI236" s="188">
        <v>4100028.75</v>
      </c>
      <c r="AJ236" s="188">
        <v>0</v>
      </c>
    </row>
    <row r="237" spans="2:36" ht="51" customHeight="1" x14ac:dyDescent="0.25">
      <c r="B237" s="112" t="s">
        <v>606</v>
      </c>
      <c r="C237" s="113" t="s">
        <v>124</v>
      </c>
      <c r="D237" s="113" t="s">
        <v>663</v>
      </c>
      <c r="E237" s="52">
        <v>201</v>
      </c>
      <c r="F237" s="113" t="s">
        <v>130</v>
      </c>
      <c r="G237" s="184">
        <v>1</v>
      </c>
      <c r="H237" s="185" t="s">
        <v>664</v>
      </c>
      <c r="I237" s="116" t="s">
        <v>95</v>
      </c>
      <c r="J237" s="185" t="s">
        <v>950</v>
      </c>
      <c r="K237" s="185" t="s">
        <v>109</v>
      </c>
      <c r="L237" s="185" t="s">
        <v>92</v>
      </c>
      <c r="M237" s="113" t="s">
        <v>89</v>
      </c>
      <c r="N237" s="186">
        <v>44967</v>
      </c>
      <c r="O237" s="186">
        <v>45076</v>
      </c>
      <c r="P237" s="117" t="s">
        <v>181</v>
      </c>
      <c r="Q237" s="187"/>
      <c r="R237" s="187"/>
      <c r="S237" s="187"/>
      <c r="T237" s="187"/>
      <c r="U237" s="187">
        <v>1</v>
      </c>
      <c r="V237" s="187"/>
      <c r="W237" s="187"/>
      <c r="X237" s="187"/>
      <c r="Y237" s="187"/>
      <c r="Z237" s="187"/>
      <c r="AA237" s="187"/>
      <c r="AB237" s="187"/>
      <c r="AC237" s="119" t="s">
        <v>112</v>
      </c>
      <c r="AD237" s="120" t="s">
        <v>92</v>
      </c>
      <c r="AE237" s="121" t="s">
        <v>882</v>
      </c>
      <c r="AF237" s="51"/>
      <c r="AG237" s="54"/>
      <c r="AH237" s="51"/>
      <c r="AI237" s="188">
        <f>(4807388*12)+(1832406*12)</f>
        <v>79677528</v>
      </c>
      <c r="AJ237" s="188">
        <v>414673103.31999999</v>
      </c>
    </row>
    <row r="238" spans="2:36" ht="51" customHeight="1" x14ac:dyDescent="0.25">
      <c r="B238" s="112" t="s">
        <v>606</v>
      </c>
      <c r="C238" s="113" t="s">
        <v>124</v>
      </c>
      <c r="D238" s="113" t="s">
        <v>663</v>
      </c>
      <c r="E238" s="52">
        <v>202</v>
      </c>
      <c r="F238" s="113" t="s">
        <v>130</v>
      </c>
      <c r="G238" s="184">
        <v>1</v>
      </c>
      <c r="H238" s="185" t="s">
        <v>665</v>
      </c>
      <c r="I238" s="116" t="s">
        <v>95</v>
      </c>
      <c r="J238" s="185" t="s">
        <v>950</v>
      </c>
      <c r="K238" s="185" t="s">
        <v>109</v>
      </c>
      <c r="L238" s="185" t="s">
        <v>92</v>
      </c>
      <c r="M238" s="113" t="s">
        <v>89</v>
      </c>
      <c r="N238" s="186">
        <v>44967</v>
      </c>
      <c r="O238" s="186">
        <v>45107</v>
      </c>
      <c r="P238" s="117" t="s">
        <v>181</v>
      </c>
      <c r="Q238" s="187"/>
      <c r="R238" s="187"/>
      <c r="S238" s="187"/>
      <c r="T238" s="187"/>
      <c r="U238" s="187"/>
      <c r="V238" s="187">
        <v>1</v>
      </c>
      <c r="W238" s="187"/>
      <c r="X238" s="187"/>
      <c r="Y238" s="187"/>
      <c r="Z238" s="187"/>
      <c r="AA238" s="187"/>
      <c r="AB238" s="187"/>
      <c r="AC238" s="119" t="s">
        <v>112</v>
      </c>
      <c r="AD238" s="120" t="s">
        <v>92</v>
      </c>
      <c r="AE238" s="121" t="s">
        <v>882</v>
      </c>
      <c r="AF238" s="51"/>
      <c r="AG238" s="54"/>
      <c r="AH238" s="51"/>
      <c r="AI238" s="188">
        <v>0</v>
      </c>
      <c r="AJ238" s="188">
        <v>207190000</v>
      </c>
    </row>
    <row r="239" spans="2:36" ht="51" customHeight="1" x14ac:dyDescent="0.25">
      <c r="B239" s="112" t="s">
        <v>606</v>
      </c>
      <c r="C239" s="113" t="s">
        <v>124</v>
      </c>
      <c r="D239" s="113" t="s">
        <v>663</v>
      </c>
      <c r="E239" s="52">
        <v>203</v>
      </c>
      <c r="F239" s="113" t="s">
        <v>130</v>
      </c>
      <c r="G239" s="184">
        <v>1</v>
      </c>
      <c r="H239" s="185" t="s">
        <v>666</v>
      </c>
      <c r="I239" s="116" t="s">
        <v>95</v>
      </c>
      <c r="J239" s="185" t="s">
        <v>950</v>
      </c>
      <c r="K239" s="185" t="s">
        <v>109</v>
      </c>
      <c r="L239" s="185" t="s">
        <v>92</v>
      </c>
      <c r="M239" s="113" t="s">
        <v>89</v>
      </c>
      <c r="N239" s="186">
        <v>44967</v>
      </c>
      <c r="O239" s="186">
        <v>45107</v>
      </c>
      <c r="P239" s="117" t="s">
        <v>181</v>
      </c>
      <c r="Q239" s="187"/>
      <c r="R239" s="187"/>
      <c r="S239" s="187"/>
      <c r="T239" s="187"/>
      <c r="U239" s="187"/>
      <c r="V239" s="187">
        <v>1</v>
      </c>
      <c r="W239" s="187"/>
      <c r="X239" s="187"/>
      <c r="Y239" s="187"/>
      <c r="Z239" s="187"/>
      <c r="AA239" s="187"/>
      <c r="AB239" s="187"/>
      <c r="AC239" s="119" t="s">
        <v>112</v>
      </c>
      <c r="AD239" s="120" t="s">
        <v>92</v>
      </c>
      <c r="AE239" s="121" t="s">
        <v>882</v>
      </c>
      <c r="AF239" s="51"/>
      <c r="AG239" s="54"/>
      <c r="AH239" s="51"/>
      <c r="AI239" s="188">
        <v>0</v>
      </c>
      <c r="AJ239" s="188">
        <v>249436365</v>
      </c>
    </row>
    <row r="240" spans="2:36" ht="51" customHeight="1" x14ac:dyDescent="0.25">
      <c r="B240" s="112" t="s">
        <v>606</v>
      </c>
      <c r="C240" s="113" t="s">
        <v>124</v>
      </c>
      <c r="D240" s="113" t="s">
        <v>663</v>
      </c>
      <c r="E240" s="52">
        <v>204</v>
      </c>
      <c r="F240" s="113" t="s">
        <v>130</v>
      </c>
      <c r="G240" s="184">
        <v>1</v>
      </c>
      <c r="H240" s="185" t="s">
        <v>667</v>
      </c>
      <c r="I240" s="116" t="s">
        <v>95</v>
      </c>
      <c r="J240" s="185" t="s">
        <v>950</v>
      </c>
      <c r="K240" s="185" t="s">
        <v>109</v>
      </c>
      <c r="L240" s="185" t="s">
        <v>92</v>
      </c>
      <c r="M240" s="113" t="s">
        <v>89</v>
      </c>
      <c r="N240" s="186">
        <v>44967</v>
      </c>
      <c r="O240" s="186">
        <v>45107</v>
      </c>
      <c r="P240" s="117" t="s">
        <v>181</v>
      </c>
      <c r="Q240" s="187"/>
      <c r="R240" s="187"/>
      <c r="S240" s="187"/>
      <c r="T240" s="187"/>
      <c r="U240" s="187"/>
      <c r="V240" s="187">
        <v>1</v>
      </c>
      <c r="W240" s="187"/>
      <c r="X240" s="187"/>
      <c r="Y240" s="187"/>
      <c r="Z240" s="187"/>
      <c r="AA240" s="187"/>
      <c r="AB240" s="187"/>
      <c r="AC240" s="119" t="s">
        <v>112</v>
      </c>
      <c r="AD240" s="120" t="s">
        <v>92</v>
      </c>
      <c r="AE240" s="121" t="s">
        <v>882</v>
      </c>
      <c r="AF240" s="51"/>
      <c r="AG240" s="54"/>
      <c r="AH240" s="51"/>
      <c r="AI240" s="188">
        <v>0</v>
      </c>
      <c r="AJ240" s="188">
        <v>260829720</v>
      </c>
    </row>
    <row r="241" spans="2:36" ht="51" customHeight="1" x14ac:dyDescent="0.25">
      <c r="B241" s="112" t="s">
        <v>606</v>
      </c>
      <c r="C241" s="113" t="s">
        <v>124</v>
      </c>
      <c r="D241" s="113" t="s">
        <v>663</v>
      </c>
      <c r="E241" s="52">
        <v>205</v>
      </c>
      <c r="F241" s="113" t="s">
        <v>130</v>
      </c>
      <c r="G241" s="184">
        <v>1</v>
      </c>
      <c r="H241" s="185" t="s">
        <v>668</v>
      </c>
      <c r="I241" s="116" t="s">
        <v>95</v>
      </c>
      <c r="J241" s="185" t="s">
        <v>950</v>
      </c>
      <c r="K241" s="185" t="s">
        <v>109</v>
      </c>
      <c r="L241" s="185" t="s">
        <v>92</v>
      </c>
      <c r="M241" s="113" t="s">
        <v>89</v>
      </c>
      <c r="N241" s="186">
        <v>44967</v>
      </c>
      <c r="O241" s="186">
        <v>45107</v>
      </c>
      <c r="P241" s="117" t="s">
        <v>181</v>
      </c>
      <c r="Q241" s="187"/>
      <c r="R241" s="187"/>
      <c r="S241" s="187"/>
      <c r="T241" s="187"/>
      <c r="U241" s="187"/>
      <c r="V241" s="187">
        <v>1</v>
      </c>
      <c r="W241" s="187"/>
      <c r="X241" s="187"/>
      <c r="Y241" s="187"/>
      <c r="Z241" s="187"/>
      <c r="AA241" s="187"/>
      <c r="AB241" s="187"/>
      <c r="AC241" s="119" t="s">
        <v>112</v>
      </c>
      <c r="AD241" s="120" t="s">
        <v>92</v>
      </c>
      <c r="AE241" s="121" t="s">
        <v>882</v>
      </c>
      <c r="AF241" s="51"/>
      <c r="AG241" s="54"/>
      <c r="AH241" s="51"/>
      <c r="AI241" s="188">
        <v>0</v>
      </c>
      <c r="AJ241" s="188">
        <v>278609000</v>
      </c>
    </row>
    <row r="242" spans="2:36" ht="51" customHeight="1" x14ac:dyDescent="0.25">
      <c r="B242" s="112" t="s">
        <v>606</v>
      </c>
      <c r="C242" s="113" t="s">
        <v>124</v>
      </c>
      <c r="D242" s="113" t="s">
        <v>663</v>
      </c>
      <c r="E242" s="52">
        <v>206</v>
      </c>
      <c r="F242" s="113" t="s">
        <v>130</v>
      </c>
      <c r="G242" s="184">
        <v>1</v>
      </c>
      <c r="H242" s="185" t="s">
        <v>669</v>
      </c>
      <c r="I242" s="116" t="s">
        <v>95</v>
      </c>
      <c r="J242" s="185" t="s">
        <v>950</v>
      </c>
      <c r="K242" s="185" t="s">
        <v>109</v>
      </c>
      <c r="L242" s="185" t="s">
        <v>92</v>
      </c>
      <c r="M242" s="113" t="s">
        <v>89</v>
      </c>
      <c r="N242" s="186">
        <v>44967</v>
      </c>
      <c r="O242" s="186">
        <v>45107</v>
      </c>
      <c r="P242" s="117" t="s">
        <v>181</v>
      </c>
      <c r="Q242" s="187"/>
      <c r="R242" s="187"/>
      <c r="S242" s="187"/>
      <c r="T242" s="187"/>
      <c r="U242" s="187"/>
      <c r="V242" s="187">
        <v>1</v>
      </c>
      <c r="W242" s="187"/>
      <c r="X242" s="187"/>
      <c r="Y242" s="187"/>
      <c r="Z242" s="187"/>
      <c r="AA242" s="187"/>
      <c r="AB242" s="187"/>
      <c r="AC242" s="119" t="s">
        <v>112</v>
      </c>
      <c r="AD242" s="120" t="s">
        <v>92</v>
      </c>
      <c r="AE242" s="121" t="s">
        <v>882</v>
      </c>
      <c r="AF242" s="51"/>
      <c r="AG242" s="54"/>
      <c r="AH242" s="51"/>
      <c r="AI242" s="188">
        <v>0</v>
      </c>
      <c r="AJ242" s="188">
        <f>40539225/2</f>
        <v>20269612.5</v>
      </c>
    </row>
    <row r="243" spans="2:36" ht="51" customHeight="1" x14ac:dyDescent="0.25">
      <c r="B243" s="112" t="s">
        <v>606</v>
      </c>
      <c r="C243" s="113" t="s">
        <v>124</v>
      </c>
      <c r="D243" s="113" t="s">
        <v>663</v>
      </c>
      <c r="E243" s="52">
        <v>207</v>
      </c>
      <c r="F243" s="113" t="s">
        <v>130</v>
      </c>
      <c r="G243" s="184">
        <v>1</v>
      </c>
      <c r="H243" s="185" t="s">
        <v>670</v>
      </c>
      <c r="I243" s="116" t="s">
        <v>95</v>
      </c>
      <c r="J243" s="185" t="s">
        <v>950</v>
      </c>
      <c r="K243" s="185" t="s">
        <v>109</v>
      </c>
      <c r="L243" s="185" t="s">
        <v>92</v>
      </c>
      <c r="M243" s="113" t="s">
        <v>89</v>
      </c>
      <c r="N243" s="186">
        <v>45078</v>
      </c>
      <c r="O243" s="186">
        <v>45170</v>
      </c>
      <c r="P243" s="117" t="s">
        <v>181</v>
      </c>
      <c r="Q243" s="187"/>
      <c r="R243" s="187"/>
      <c r="S243" s="187"/>
      <c r="T243" s="187"/>
      <c r="U243" s="187"/>
      <c r="V243" s="187"/>
      <c r="W243" s="187"/>
      <c r="X243" s="187"/>
      <c r="Y243" s="187">
        <v>1</v>
      </c>
      <c r="Z243" s="187"/>
      <c r="AA243" s="187"/>
      <c r="AB243" s="187"/>
      <c r="AC243" s="119" t="s">
        <v>112</v>
      </c>
      <c r="AD243" s="120" t="s">
        <v>92</v>
      </c>
      <c r="AE243" s="121" t="s">
        <v>882</v>
      </c>
      <c r="AF243" s="51"/>
      <c r="AG243" s="54"/>
      <c r="AH243" s="51"/>
      <c r="AI243" s="188">
        <v>0</v>
      </c>
      <c r="AJ243" s="188">
        <v>40997495</v>
      </c>
    </row>
    <row r="244" spans="2:36" ht="51" customHeight="1" x14ac:dyDescent="0.25">
      <c r="B244" s="112" t="s">
        <v>606</v>
      </c>
      <c r="C244" s="113" t="s">
        <v>124</v>
      </c>
      <c r="D244" s="113" t="s">
        <v>650</v>
      </c>
      <c r="E244" s="52">
        <v>208</v>
      </c>
      <c r="F244" s="113" t="s">
        <v>130</v>
      </c>
      <c r="G244" s="184">
        <v>1</v>
      </c>
      <c r="H244" s="185" t="s">
        <v>952</v>
      </c>
      <c r="I244" s="116" t="s">
        <v>95</v>
      </c>
      <c r="J244" s="185" t="s">
        <v>950</v>
      </c>
      <c r="K244" s="185" t="s">
        <v>109</v>
      </c>
      <c r="L244" s="185" t="s">
        <v>92</v>
      </c>
      <c r="M244" s="113" t="s">
        <v>89</v>
      </c>
      <c r="N244" s="186">
        <v>45078</v>
      </c>
      <c r="O244" s="186">
        <v>45170</v>
      </c>
      <c r="P244" s="117" t="s">
        <v>181</v>
      </c>
      <c r="Q244" s="187"/>
      <c r="R244" s="187"/>
      <c r="S244" s="187"/>
      <c r="T244" s="187"/>
      <c r="U244" s="187"/>
      <c r="V244" s="187"/>
      <c r="W244" s="187"/>
      <c r="X244" s="187"/>
      <c r="Y244" s="187">
        <v>1</v>
      </c>
      <c r="Z244" s="187"/>
      <c r="AA244" s="187"/>
      <c r="AB244" s="187"/>
      <c r="AC244" s="119" t="s">
        <v>112</v>
      </c>
      <c r="AD244" s="120" t="s">
        <v>92</v>
      </c>
      <c r="AE244" s="121" t="s">
        <v>882</v>
      </c>
      <c r="AF244" s="51"/>
      <c r="AG244" s="54"/>
      <c r="AH244" s="51"/>
      <c r="AI244" s="188">
        <f>(4807338*0.1*12)/2</f>
        <v>2884402.8000000003</v>
      </c>
      <c r="AJ244" s="188">
        <v>0</v>
      </c>
    </row>
    <row r="245" spans="2:36" ht="51" customHeight="1" x14ac:dyDescent="0.25">
      <c r="B245" s="112" t="s">
        <v>606</v>
      </c>
      <c r="C245" s="113" t="s">
        <v>124</v>
      </c>
      <c r="D245" s="113" t="s">
        <v>650</v>
      </c>
      <c r="E245" s="52">
        <v>209</v>
      </c>
      <c r="F245" s="113" t="s">
        <v>130</v>
      </c>
      <c r="G245" s="184">
        <v>1</v>
      </c>
      <c r="H245" s="185" t="s">
        <v>671</v>
      </c>
      <c r="I245" s="116" t="s">
        <v>95</v>
      </c>
      <c r="J245" s="185" t="s">
        <v>672</v>
      </c>
      <c r="K245" s="185" t="s">
        <v>109</v>
      </c>
      <c r="L245" s="185" t="s">
        <v>92</v>
      </c>
      <c r="M245" s="113" t="s">
        <v>89</v>
      </c>
      <c r="N245" s="186">
        <v>44958</v>
      </c>
      <c r="O245" s="186">
        <v>45289</v>
      </c>
      <c r="P245" s="117" t="s">
        <v>181</v>
      </c>
      <c r="Q245" s="187"/>
      <c r="R245" s="187"/>
      <c r="S245" s="187"/>
      <c r="T245" s="187"/>
      <c r="U245" s="187"/>
      <c r="V245" s="187"/>
      <c r="W245" s="187">
        <v>0.5</v>
      </c>
      <c r="X245" s="187"/>
      <c r="Y245" s="187"/>
      <c r="Z245" s="187"/>
      <c r="AA245" s="187"/>
      <c r="AB245" s="187">
        <v>1</v>
      </c>
      <c r="AC245" s="119" t="s">
        <v>112</v>
      </c>
      <c r="AD245" s="120" t="s">
        <v>92</v>
      </c>
      <c r="AE245" s="121" t="s">
        <v>882</v>
      </c>
      <c r="AF245" s="51"/>
      <c r="AG245" s="54"/>
      <c r="AH245" s="51"/>
      <c r="AI245" s="188">
        <v>82926580.5</v>
      </c>
      <c r="AJ245" s="188">
        <v>264386250</v>
      </c>
    </row>
    <row r="246" spans="2:36" ht="51" customHeight="1" x14ac:dyDescent="0.25">
      <c r="B246" s="112" t="s">
        <v>606</v>
      </c>
      <c r="C246" s="113" t="s">
        <v>124</v>
      </c>
      <c r="D246" s="113" t="s">
        <v>650</v>
      </c>
      <c r="E246" s="52">
        <v>210</v>
      </c>
      <c r="F246" s="113" t="s">
        <v>130</v>
      </c>
      <c r="G246" s="184">
        <v>1</v>
      </c>
      <c r="H246" s="185" t="s">
        <v>673</v>
      </c>
      <c r="I246" s="116" t="s">
        <v>95</v>
      </c>
      <c r="J246" s="185" t="s">
        <v>672</v>
      </c>
      <c r="K246" s="185" t="s">
        <v>109</v>
      </c>
      <c r="L246" s="185" t="s">
        <v>92</v>
      </c>
      <c r="M246" s="113" t="s">
        <v>89</v>
      </c>
      <c r="N246" s="186">
        <v>44927</v>
      </c>
      <c r="O246" s="186">
        <v>45289</v>
      </c>
      <c r="P246" s="117" t="s">
        <v>163</v>
      </c>
      <c r="Q246" s="187">
        <v>0.08</v>
      </c>
      <c r="R246" s="187">
        <v>0.16</v>
      </c>
      <c r="S246" s="187">
        <v>0.24</v>
      </c>
      <c r="T246" s="187">
        <v>0.32</v>
      </c>
      <c r="U246" s="187">
        <v>0.4</v>
      </c>
      <c r="V246" s="187">
        <v>0.48000000000000004</v>
      </c>
      <c r="W246" s="187">
        <v>0.56000000000000005</v>
      </c>
      <c r="X246" s="187">
        <v>0.64</v>
      </c>
      <c r="Y246" s="187">
        <v>0.72</v>
      </c>
      <c r="Z246" s="187">
        <v>0.79999999999999993</v>
      </c>
      <c r="AA246" s="187">
        <v>0.87999999999999989</v>
      </c>
      <c r="AB246" s="187">
        <v>1</v>
      </c>
      <c r="AC246" s="119" t="s">
        <v>112</v>
      </c>
      <c r="AD246" s="120" t="s">
        <v>92</v>
      </c>
      <c r="AE246" s="121" t="s">
        <v>882</v>
      </c>
      <c r="AF246" s="51"/>
      <c r="AG246" s="54"/>
      <c r="AH246" s="51"/>
      <c r="AI246" s="188">
        <v>78166140</v>
      </c>
      <c r="AJ246" s="188">
        <v>212830931.25</v>
      </c>
    </row>
    <row r="247" spans="2:36" ht="51" customHeight="1" x14ac:dyDescent="0.25">
      <c r="B247" s="112" t="s">
        <v>606</v>
      </c>
      <c r="C247" s="113" t="s">
        <v>124</v>
      </c>
      <c r="D247" s="113" t="s">
        <v>650</v>
      </c>
      <c r="E247" s="52">
        <v>211</v>
      </c>
      <c r="F247" s="113" t="s">
        <v>130</v>
      </c>
      <c r="G247" s="184">
        <v>1</v>
      </c>
      <c r="H247" s="185" t="s">
        <v>674</v>
      </c>
      <c r="I247" s="116" t="s">
        <v>95</v>
      </c>
      <c r="J247" s="185" t="s">
        <v>672</v>
      </c>
      <c r="K247" s="185" t="s">
        <v>109</v>
      </c>
      <c r="L247" s="185" t="s">
        <v>92</v>
      </c>
      <c r="M247" s="113" t="s">
        <v>89</v>
      </c>
      <c r="N247" s="186">
        <v>44927</v>
      </c>
      <c r="O247" s="186">
        <v>45289</v>
      </c>
      <c r="P247" s="117" t="s">
        <v>163</v>
      </c>
      <c r="Q247" s="187">
        <v>0.08</v>
      </c>
      <c r="R247" s="187">
        <v>0.16</v>
      </c>
      <c r="S247" s="187">
        <v>0.24</v>
      </c>
      <c r="T247" s="187">
        <v>0.32</v>
      </c>
      <c r="U247" s="187">
        <v>0.4</v>
      </c>
      <c r="V247" s="187">
        <v>0.48000000000000004</v>
      </c>
      <c r="W247" s="187">
        <v>0.56000000000000005</v>
      </c>
      <c r="X247" s="187">
        <v>0.64</v>
      </c>
      <c r="Y247" s="187">
        <v>0.72</v>
      </c>
      <c r="Z247" s="187">
        <v>0.79999999999999993</v>
      </c>
      <c r="AA247" s="187">
        <v>0.87999999999999989</v>
      </c>
      <c r="AB247" s="187">
        <v>1</v>
      </c>
      <c r="AC247" s="119" t="s">
        <v>112</v>
      </c>
      <c r="AD247" s="120" t="s">
        <v>92</v>
      </c>
      <c r="AE247" s="121" t="s">
        <v>882</v>
      </c>
      <c r="AF247" s="51"/>
      <c r="AG247" s="54"/>
      <c r="AH247" s="51"/>
      <c r="AI247" s="188"/>
      <c r="AJ247" s="188">
        <v>30404418.75</v>
      </c>
    </row>
    <row r="248" spans="2:36" ht="51" customHeight="1" x14ac:dyDescent="0.25">
      <c r="B248" s="112" t="s">
        <v>606</v>
      </c>
      <c r="C248" s="113" t="s">
        <v>124</v>
      </c>
      <c r="D248" s="113" t="s">
        <v>650</v>
      </c>
      <c r="E248" s="52">
        <v>212</v>
      </c>
      <c r="F248" s="113" t="s">
        <v>130</v>
      </c>
      <c r="G248" s="184">
        <v>1</v>
      </c>
      <c r="H248" s="185" t="s">
        <v>953</v>
      </c>
      <c r="I248" s="116" t="s">
        <v>95</v>
      </c>
      <c r="J248" s="185" t="s">
        <v>672</v>
      </c>
      <c r="K248" s="185" t="s">
        <v>109</v>
      </c>
      <c r="L248" s="185" t="s">
        <v>92</v>
      </c>
      <c r="M248" s="113" t="s">
        <v>89</v>
      </c>
      <c r="N248" s="186">
        <v>44927</v>
      </c>
      <c r="O248" s="186">
        <v>45289</v>
      </c>
      <c r="P248" s="117" t="s">
        <v>163</v>
      </c>
      <c r="Q248" s="187">
        <v>0.08</v>
      </c>
      <c r="R248" s="187">
        <v>0.16</v>
      </c>
      <c r="S248" s="187">
        <v>0.24</v>
      </c>
      <c r="T248" s="187">
        <v>0.32</v>
      </c>
      <c r="U248" s="187">
        <v>0.4</v>
      </c>
      <c r="V248" s="187">
        <v>0.48000000000000004</v>
      </c>
      <c r="W248" s="187">
        <v>0.56000000000000005</v>
      </c>
      <c r="X248" s="187">
        <v>0.64</v>
      </c>
      <c r="Y248" s="187">
        <v>0.72</v>
      </c>
      <c r="Z248" s="187">
        <v>0.79999999999999993</v>
      </c>
      <c r="AA248" s="187">
        <v>0.87999999999999989</v>
      </c>
      <c r="AB248" s="187">
        <v>1</v>
      </c>
      <c r="AC248" s="119" t="s">
        <v>112</v>
      </c>
      <c r="AD248" s="120" t="s">
        <v>92</v>
      </c>
      <c r="AE248" s="121" t="s">
        <v>882</v>
      </c>
      <c r="AF248" s="51"/>
      <c r="AG248" s="54"/>
      <c r="AH248" s="51"/>
      <c r="AI248" s="188">
        <v>0</v>
      </c>
      <c r="AJ248" s="188">
        <v>60808837.5</v>
      </c>
    </row>
    <row r="249" spans="2:36" ht="51" customHeight="1" x14ac:dyDescent="0.25">
      <c r="B249" s="112" t="s">
        <v>606</v>
      </c>
      <c r="C249" s="113" t="s">
        <v>124</v>
      </c>
      <c r="D249" s="113" t="s">
        <v>655</v>
      </c>
      <c r="E249" s="52">
        <v>213</v>
      </c>
      <c r="F249" s="113" t="s">
        <v>130</v>
      </c>
      <c r="G249" s="184">
        <v>1</v>
      </c>
      <c r="H249" s="185" t="s">
        <v>675</v>
      </c>
      <c r="I249" s="116" t="s">
        <v>95</v>
      </c>
      <c r="J249" s="185" t="s">
        <v>672</v>
      </c>
      <c r="K249" s="185" t="s">
        <v>109</v>
      </c>
      <c r="L249" s="185" t="s">
        <v>92</v>
      </c>
      <c r="M249" s="113" t="s">
        <v>89</v>
      </c>
      <c r="N249" s="186">
        <v>44958</v>
      </c>
      <c r="O249" s="186">
        <v>45289</v>
      </c>
      <c r="P249" s="117" t="s">
        <v>181</v>
      </c>
      <c r="Q249" s="187"/>
      <c r="R249" s="187"/>
      <c r="S249" s="187"/>
      <c r="T249" s="187"/>
      <c r="U249" s="187"/>
      <c r="V249" s="187"/>
      <c r="W249" s="187">
        <v>0.5</v>
      </c>
      <c r="X249" s="187"/>
      <c r="Y249" s="187"/>
      <c r="Z249" s="187"/>
      <c r="AA249" s="187"/>
      <c r="AB249" s="187">
        <v>1</v>
      </c>
      <c r="AC249" s="119" t="s">
        <v>112</v>
      </c>
      <c r="AD249" s="120" t="s">
        <v>92</v>
      </c>
      <c r="AE249" s="121" t="s">
        <v>882</v>
      </c>
      <c r="AF249" s="51"/>
      <c r="AG249" s="54"/>
      <c r="AH249" s="51"/>
      <c r="AI249" s="188">
        <v>0</v>
      </c>
      <c r="AJ249" s="188">
        <v>105754500</v>
      </c>
    </row>
    <row r="250" spans="2:36" ht="51" customHeight="1" x14ac:dyDescent="0.25">
      <c r="B250" s="112" t="s">
        <v>606</v>
      </c>
      <c r="C250" s="113" t="s">
        <v>124</v>
      </c>
      <c r="D250" s="113" t="s">
        <v>655</v>
      </c>
      <c r="E250" s="52">
        <v>214</v>
      </c>
      <c r="F250" s="113" t="s">
        <v>130</v>
      </c>
      <c r="G250" s="184">
        <v>1</v>
      </c>
      <c r="H250" s="185" t="s">
        <v>676</v>
      </c>
      <c r="I250" s="116" t="s">
        <v>95</v>
      </c>
      <c r="J250" s="185" t="s">
        <v>672</v>
      </c>
      <c r="K250" s="185" t="s">
        <v>109</v>
      </c>
      <c r="L250" s="185" t="s">
        <v>92</v>
      </c>
      <c r="M250" s="113" t="s">
        <v>89</v>
      </c>
      <c r="N250" s="186">
        <v>44927</v>
      </c>
      <c r="O250" s="186">
        <v>45289</v>
      </c>
      <c r="P250" s="117" t="s">
        <v>163</v>
      </c>
      <c r="Q250" s="187">
        <v>0.08</v>
      </c>
      <c r="R250" s="187">
        <v>0.16</v>
      </c>
      <c r="S250" s="187">
        <v>0.24</v>
      </c>
      <c r="T250" s="187">
        <v>0.32</v>
      </c>
      <c r="U250" s="187">
        <v>0.4</v>
      </c>
      <c r="V250" s="187">
        <v>0.48000000000000004</v>
      </c>
      <c r="W250" s="187">
        <v>0.56000000000000005</v>
      </c>
      <c r="X250" s="187">
        <v>0.64</v>
      </c>
      <c r="Y250" s="187">
        <v>0.72</v>
      </c>
      <c r="Z250" s="187">
        <v>0.79999999999999993</v>
      </c>
      <c r="AA250" s="187">
        <v>0.87999999999999989</v>
      </c>
      <c r="AB250" s="187">
        <v>1</v>
      </c>
      <c r="AC250" s="119" t="s">
        <v>112</v>
      </c>
      <c r="AD250" s="120" t="s">
        <v>92</v>
      </c>
      <c r="AE250" s="121" t="s">
        <v>882</v>
      </c>
      <c r="AF250" s="51"/>
      <c r="AG250" s="54"/>
      <c r="AH250" s="51"/>
      <c r="AI250" s="188">
        <v>32345337</v>
      </c>
      <c r="AJ250" s="188">
        <v>34500000</v>
      </c>
    </row>
    <row r="251" spans="2:36" ht="51" customHeight="1" x14ac:dyDescent="0.25">
      <c r="B251" s="112" t="s">
        <v>606</v>
      </c>
      <c r="C251" s="113" t="s">
        <v>124</v>
      </c>
      <c r="D251" s="113" t="s">
        <v>655</v>
      </c>
      <c r="E251" s="52">
        <v>215</v>
      </c>
      <c r="F251" s="113" t="s">
        <v>130</v>
      </c>
      <c r="G251" s="184">
        <v>1</v>
      </c>
      <c r="H251" s="185" t="s">
        <v>677</v>
      </c>
      <c r="I251" s="116" t="s">
        <v>95</v>
      </c>
      <c r="J251" s="185" t="s">
        <v>672</v>
      </c>
      <c r="K251" s="185" t="s">
        <v>109</v>
      </c>
      <c r="L251" s="185" t="s">
        <v>92</v>
      </c>
      <c r="M251" s="113" t="s">
        <v>89</v>
      </c>
      <c r="N251" s="186">
        <v>44927</v>
      </c>
      <c r="O251" s="186">
        <v>45289</v>
      </c>
      <c r="P251" s="117" t="s">
        <v>163</v>
      </c>
      <c r="Q251" s="187">
        <v>0.08</v>
      </c>
      <c r="R251" s="187">
        <v>0.16</v>
      </c>
      <c r="S251" s="187">
        <v>0.24</v>
      </c>
      <c r="T251" s="187">
        <v>0.32</v>
      </c>
      <c r="U251" s="187">
        <v>0.4</v>
      </c>
      <c r="V251" s="187">
        <v>0.48000000000000004</v>
      </c>
      <c r="W251" s="187">
        <v>0.56000000000000005</v>
      </c>
      <c r="X251" s="187">
        <v>0.64</v>
      </c>
      <c r="Y251" s="187">
        <v>0.72</v>
      </c>
      <c r="Z251" s="187">
        <v>0.79999999999999993</v>
      </c>
      <c r="AA251" s="187">
        <v>0.87999999999999989</v>
      </c>
      <c r="AB251" s="187">
        <v>1</v>
      </c>
      <c r="AC251" s="119" t="s">
        <v>112</v>
      </c>
      <c r="AD251" s="120" t="s">
        <v>92</v>
      </c>
      <c r="AE251" s="121" t="s">
        <v>882</v>
      </c>
      <c r="AF251" s="51"/>
      <c r="AG251" s="54"/>
      <c r="AH251" s="51"/>
      <c r="AI251" s="188">
        <v>32345337</v>
      </c>
      <c r="AJ251" s="188">
        <v>34500000</v>
      </c>
    </row>
    <row r="252" spans="2:36" ht="51" customHeight="1" x14ac:dyDescent="0.25">
      <c r="B252" s="112" t="s">
        <v>606</v>
      </c>
      <c r="C252" s="113" t="s">
        <v>124</v>
      </c>
      <c r="D252" s="113" t="s">
        <v>659</v>
      </c>
      <c r="E252" s="52">
        <v>216</v>
      </c>
      <c r="F252" s="113" t="s">
        <v>130</v>
      </c>
      <c r="G252" s="184">
        <v>1</v>
      </c>
      <c r="H252" s="185" t="s">
        <v>678</v>
      </c>
      <c r="I252" s="116" t="s">
        <v>95</v>
      </c>
      <c r="J252" s="185" t="s">
        <v>672</v>
      </c>
      <c r="K252" s="185" t="s">
        <v>109</v>
      </c>
      <c r="L252" s="185" t="s">
        <v>92</v>
      </c>
      <c r="M252" s="113" t="s">
        <v>89</v>
      </c>
      <c r="N252" s="186">
        <v>44927</v>
      </c>
      <c r="O252" s="186">
        <v>45289</v>
      </c>
      <c r="P252" s="117" t="s">
        <v>163</v>
      </c>
      <c r="Q252" s="187">
        <v>0.08</v>
      </c>
      <c r="R252" s="187">
        <v>0.16</v>
      </c>
      <c r="S252" s="187">
        <v>0.24</v>
      </c>
      <c r="T252" s="187">
        <v>0.32</v>
      </c>
      <c r="U252" s="187">
        <v>0.4</v>
      </c>
      <c r="V252" s="187">
        <v>0.48000000000000004</v>
      </c>
      <c r="W252" s="187">
        <v>0.56000000000000005</v>
      </c>
      <c r="X252" s="187">
        <v>0.64</v>
      </c>
      <c r="Y252" s="187">
        <v>0.72</v>
      </c>
      <c r="Z252" s="187">
        <v>0.79999999999999993</v>
      </c>
      <c r="AA252" s="187">
        <v>0.87999999999999989</v>
      </c>
      <c r="AB252" s="187">
        <v>1</v>
      </c>
      <c r="AC252" s="119" t="s">
        <v>112</v>
      </c>
      <c r="AD252" s="120" t="s">
        <v>92</v>
      </c>
      <c r="AE252" s="121" t="s">
        <v>882</v>
      </c>
      <c r="AF252" s="51"/>
      <c r="AG252" s="54"/>
      <c r="AH252" s="51"/>
      <c r="AI252" s="188">
        <v>41463290.25</v>
      </c>
      <c r="AJ252" s="188">
        <v>26438625</v>
      </c>
    </row>
    <row r="253" spans="2:36" ht="51" customHeight="1" x14ac:dyDescent="0.25">
      <c r="B253" s="112" t="s">
        <v>606</v>
      </c>
      <c r="C253" s="113" t="s">
        <v>124</v>
      </c>
      <c r="D253" s="113" t="s">
        <v>659</v>
      </c>
      <c r="E253" s="52">
        <v>217</v>
      </c>
      <c r="F253" s="113" t="s">
        <v>130</v>
      </c>
      <c r="G253" s="184">
        <v>1</v>
      </c>
      <c r="H253" s="185" t="s">
        <v>679</v>
      </c>
      <c r="I253" s="116" t="s">
        <v>95</v>
      </c>
      <c r="J253" s="185" t="s">
        <v>672</v>
      </c>
      <c r="K253" s="185" t="s">
        <v>109</v>
      </c>
      <c r="L253" s="185" t="s">
        <v>92</v>
      </c>
      <c r="M253" s="113" t="s">
        <v>89</v>
      </c>
      <c r="N253" s="186">
        <v>44927</v>
      </c>
      <c r="O253" s="186">
        <v>45289</v>
      </c>
      <c r="P253" s="117" t="s">
        <v>163</v>
      </c>
      <c r="Q253" s="187">
        <v>0.08</v>
      </c>
      <c r="R253" s="187">
        <v>0.16</v>
      </c>
      <c r="S253" s="187">
        <v>0.24</v>
      </c>
      <c r="T253" s="187">
        <v>0.32</v>
      </c>
      <c r="U253" s="187">
        <v>0.4</v>
      </c>
      <c r="V253" s="187">
        <v>0.48000000000000004</v>
      </c>
      <c r="W253" s="187">
        <v>0.56000000000000005</v>
      </c>
      <c r="X253" s="187">
        <v>0.64</v>
      </c>
      <c r="Y253" s="187">
        <v>0.72</v>
      </c>
      <c r="Z253" s="187">
        <v>0.79999999999999993</v>
      </c>
      <c r="AA253" s="187">
        <v>0.87999999999999989</v>
      </c>
      <c r="AB253" s="187">
        <v>1</v>
      </c>
      <c r="AC253" s="119" t="s">
        <v>112</v>
      </c>
      <c r="AD253" s="120" t="s">
        <v>92</v>
      </c>
      <c r="AE253" s="121" t="s">
        <v>882</v>
      </c>
      <c r="AF253" s="51"/>
      <c r="AG253" s="54"/>
      <c r="AH253" s="51"/>
      <c r="AI253" s="188">
        <v>0</v>
      </c>
      <c r="AJ253" s="188">
        <v>395257443.75</v>
      </c>
    </row>
    <row r="254" spans="2:36" ht="51" customHeight="1" x14ac:dyDescent="0.25">
      <c r="B254" s="112" t="s">
        <v>606</v>
      </c>
      <c r="C254" s="113" t="s">
        <v>124</v>
      </c>
      <c r="D254" s="113" t="s">
        <v>659</v>
      </c>
      <c r="E254" s="52">
        <v>218</v>
      </c>
      <c r="F254" s="113" t="s">
        <v>130</v>
      </c>
      <c r="G254" s="184">
        <v>1</v>
      </c>
      <c r="H254" s="185" t="s">
        <v>680</v>
      </c>
      <c r="I254" s="116" t="s">
        <v>95</v>
      </c>
      <c r="J254" s="185" t="s">
        <v>672</v>
      </c>
      <c r="K254" s="185" t="s">
        <v>109</v>
      </c>
      <c r="L254" s="185" t="s">
        <v>92</v>
      </c>
      <c r="M254" s="113" t="s">
        <v>89</v>
      </c>
      <c r="N254" s="186">
        <v>44958</v>
      </c>
      <c r="O254" s="186">
        <v>45289</v>
      </c>
      <c r="P254" s="117" t="s">
        <v>181</v>
      </c>
      <c r="Q254" s="187"/>
      <c r="R254" s="187"/>
      <c r="S254" s="187"/>
      <c r="T254" s="187"/>
      <c r="U254" s="187"/>
      <c r="V254" s="187"/>
      <c r="W254" s="187">
        <v>0.5</v>
      </c>
      <c r="X254" s="187"/>
      <c r="Y254" s="187"/>
      <c r="Z254" s="187"/>
      <c r="AA254" s="187"/>
      <c r="AB254" s="187">
        <v>1</v>
      </c>
      <c r="AC254" s="119" t="s">
        <v>112</v>
      </c>
      <c r="AD254" s="120" t="s">
        <v>92</v>
      </c>
      <c r="AE254" s="121" t="s">
        <v>882</v>
      </c>
      <c r="AF254" s="51"/>
      <c r="AG254" s="54"/>
      <c r="AH254" s="51"/>
      <c r="AI254" s="188">
        <v>143294407.5</v>
      </c>
      <c r="AJ254" s="188">
        <v>264386250</v>
      </c>
    </row>
    <row r="255" spans="2:36" ht="51" customHeight="1" x14ac:dyDescent="0.25">
      <c r="B255" s="112" t="s">
        <v>606</v>
      </c>
      <c r="C255" s="113" t="s">
        <v>124</v>
      </c>
      <c r="D255" s="113" t="s">
        <v>663</v>
      </c>
      <c r="E255" s="52">
        <v>219</v>
      </c>
      <c r="F255" s="113" t="s">
        <v>130</v>
      </c>
      <c r="G255" s="184">
        <v>1</v>
      </c>
      <c r="H255" s="185" t="s">
        <v>681</v>
      </c>
      <c r="I255" s="116" t="s">
        <v>95</v>
      </c>
      <c r="J255" s="185" t="s">
        <v>672</v>
      </c>
      <c r="K255" s="185" t="s">
        <v>109</v>
      </c>
      <c r="L255" s="185" t="s">
        <v>92</v>
      </c>
      <c r="M255" s="113" t="s">
        <v>89</v>
      </c>
      <c r="N255" s="186">
        <v>44927</v>
      </c>
      <c r="O255" s="186">
        <v>45289</v>
      </c>
      <c r="P255" s="117" t="s">
        <v>163</v>
      </c>
      <c r="Q255" s="187">
        <v>0.08</v>
      </c>
      <c r="R255" s="187">
        <v>0.16</v>
      </c>
      <c r="S255" s="187">
        <v>0.24</v>
      </c>
      <c r="T255" s="187">
        <v>0.32</v>
      </c>
      <c r="U255" s="187">
        <v>0.4</v>
      </c>
      <c r="V255" s="187">
        <v>0.48000000000000004</v>
      </c>
      <c r="W255" s="187">
        <v>0.56000000000000005</v>
      </c>
      <c r="X255" s="187">
        <v>0.64</v>
      </c>
      <c r="Y255" s="187">
        <v>0.72</v>
      </c>
      <c r="Z255" s="187">
        <v>0.79999999999999993</v>
      </c>
      <c r="AA255" s="187">
        <v>0.87999999999999989</v>
      </c>
      <c r="AB255" s="187">
        <v>1</v>
      </c>
      <c r="AC255" s="119" t="s">
        <v>112</v>
      </c>
      <c r="AD255" s="120" t="s">
        <v>92</v>
      </c>
      <c r="AE255" s="121" t="s">
        <v>882</v>
      </c>
      <c r="AF255" s="51"/>
      <c r="AG255" s="54"/>
      <c r="AH255" s="51"/>
      <c r="AI255" s="188">
        <v>28290198.375</v>
      </c>
      <c r="AJ255" s="188">
        <v>0</v>
      </c>
    </row>
    <row r="256" spans="2:36" ht="51" customHeight="1" x14ac:dyDescent="0.25">
      <c r="B256" s="112" t="s">
        <v>606</v>
      </c>
      <c r="C256" s="113" t="s">
        <v>124</v>
      </c>
      <c r="D256" s="113" t="s">
        <v>663</v>
      </c>
      <c r="E256" s="52">
        <v>220</v>
      </c>
      <c r="F256" s="113" t="s">
        <v>130</v>
      </c>
      <c r="G256" s="184">
        <v>1</v>
      </c>
      <c r="H256" s="185" t="s">
        <v>682</v>
      </c>
      <c r="I256" s="116" t="s">
        <v>95</v>
      </c>
      <c r="J256" s="185" t="s">
        <v>672</v>
      </c>
      <c r="K256" s="185" t="s">
        <v>109</v>
      </c>
      <c r="L256" s="185" t="s">
        <v>92</v>
      </c>
      <c r="M256" s="113" t="s">
        <v>89</v>
      </c>
      <c r="N256" s="186">
        <v>44958</v>
      </c>
      <c r="O256" s="186">
        <v>45289</v>
      </c>
      <c r="P256" s="117" t="s">
        <v>181</v>
      </c>
      <c r="Q256" s="187"/>
      <c r="R256" s="187"/>
      <c r="S256" s="187"/>
      <c r="T256" s="187"/>
      <c r="U256" s="187"/>
      <c r="V256" s="187"/>
      <c r="W256" s="187">
        <v>0.5</v>
      </c>
      <c r="X256" s="187"/>
      <c r="Y256" s="187"/>
      <c r="Z256" s="187"/>
      <c r="AA256" s="187"/>
      <c r="AB256" s="187">
        <v>1</v>
      </c>
      <c r="AC256" s="119" t="s">
        <v>112</v>
      </c>
      <c r="AD256" s="120" t="s">
        <v>92</v>
      </c>
      <c r="AE256" s="121" t="s">
        <v>882</v>
      </c>
      <c r="AF256" s="51"/>
      <c r="AG256" s="54"/>
      <c r="AH256" s="51"/>
      <c r="AI256" s="188">
        <v>0</v>
      </c>
      <c r="AJ256" s="188">
        <v>1892130000</v>
      </c>
    </row>
    <row r="257" spans="2:36" ht="51" customHeight="1" x14ac:dyDescent="0.25">
      <c r="B257" s="112" t="s">
        <v>606</v>
      </c>
      <c r="C257" s="113" t="s">
        <v>124</v>
      </c>
      <c r="D257" s="113" t="s">
        <v>663</v>
      </c>
      <c r="E257" s="52">
        <v>221</v>
      </c>
      <c r="F257" s="113" t="s">
        <v>130</v>
      </c>
      <c r="G257" s="184">
        <v>1</v>
      </c>
      <c r="H257" s="185" t="s">
        <v>683</v>
      </c>
      <c r="I257" s="116" t="s">
        <v>95</v>
      </c>
      <c r="J257" s="185" t="s">
        <v>672</v>
      </c>
      <c r="K257" s="185" t="s">
        <v>109</v>
      </c>
      <c r="L257" s="185" t="s">
        <v>92</v>
      </c>
      <c r="M257" s="113" t="s">
        <v>89</v>
      </c>
      <c r="N257" s="186">
        <v>44927</v>
      </c>
      <c r="O257" s="186">
        <v>45289</v>
      </c>
      <c r="P257" s="117" t="s">
        <v>163</v>
      </c>
      <c r="Q257" s="187">
        <v>0.08</v>
      </c>
      <c r="R257" s="187">
        <v>0.16</v>
      </c>
      <c r="S257" s="187">
        <v>0.24</v>
      </c>
      <c r="T257" s="187">
        <v>0.32</v>
      </c>
      <c r="U257" s="187">
        <v>0.4</v>
      </c>
      <c r="V257" s="187">
        <v>0.48000000000000004</v>
      </c>
      <c r="W257" s="187">
        <v>0.56000000000000005</v>
      </c>
      <c r="X257" s="187">
        <v>0.64</v>
      </c>
      <c r="Y257" s="187">
        <v>0.72</v>
      </c>
      <c r="Z257" s="187">
        <v>0.79999999999999993</v>
      </c>
      <c r="AA257" s="187">
        <v>0.87999999999999989</v>
      </c>
      <c r="AB257" s="187">
        <v>1</v>
      </c>
      <c r="AC257" s="119" t="s">
        <v>112</v>
      </c>
      <c r="AD257" s="120" t="s">
        <v>92</v>
      </c>
      <c r="AE257" s="121" t="s">
        <v>882</v>
      </c>
      <c r="AF257" s="51"/>
      <c r="AG257" s="54"/>
      <c r="AH257" s="51"/>
      <c r="AI257" s="188">
        <v>0</v>
      </c>
      <c r="AJ257" s="188">
        <v>765349594</v>
      </c>
    </row>
    <row r="258" spans="2:36" ht="51" customHeight="1" x14ac:dyDescent="0.25">
      <c r="B258" s="112" t="s">
        <v>606</v>
      </c>
      <c r="C258" s="113" t="s">
        <v>124</v>
      </c>
      <c r="D258" s="113" t="s">
        <v>663</v>
      </c>
      <c r="E258" s="52">
        <v>222</v>
      </c>
      <c r="F258" s="113" t="s">
        <v>130</v>
      </c>
      <c r="G258" s="184">
        <v>1</v>
      </c>
      <c r="H258" s="185" t="s">
        <v>684</v>
      </c>
      <c r="I258" s="116" t="s">
        <v>95</v>
      </c>
      <c r="J258" s="185" t="s">
        <v>672</v>
      </c>
      <c r="K258" s="185" t="s">
        <v>109</v>
      </c>
      <c r="L258" s="185" t="s">
        <v>92</v>
      </c>
      <c r="M258" s="113" t="s">
        <v>89</v>
      </c>
      <c r="N258" s="186">
        <v>44927</v>
      </c>
      <c r="O258" s="186">
        <v>45289</v>
      </c>
      <c r="P258" s="117" t="s">
        <v>163</v>
      </c>
      <c r="Q258" s="187">
        <v>0.08</v>
      </c>
      <c r="R258" s="187">
        <v>0.16</v>
      </c>
      <c r="S258" s="187">
        <v>0.24</v>
      </c>
      <c r="T258" s="187">
        <v>0.32</v>
      </c>
      <c r="U258" s="187">
        <v>0.4</v>
      </c>
      <c r="V258" s="187">
        <v>0.48000000000000004</v>
      </c>
      <c r="W258" s="187">
        <v>0.56000000000000005</v>
      </c>
      <c r="X258" s="187">
        <v>0.64</v>
      </c>
      <c r="Y258" s="187">
        <v>0.72</v>
      </c>
      <c r="Z258" s="187">
        <v>0.79999999999999993</v>
      </c>
      <c r="AA258" s="187">
        <v>0.87999999999999989</v>
      </c>
      <c r="AB258" s="187">
        <v>1</v>
      </c>
      <c r="AC258" s="119" t="s">
        <v>112</v>
      </c>
      <c r="AD258" s="120" t="s">
        <v>92</v>
      </c>
      <c r="AE258" s="121" t="s">
        <v>882</v>
      </c>
      <c r="AF258" s="51"/>
      <c r="AG258" s="54"/>
      <c r="AH258" s="51"/>
      <c r="AI258" s="188">
        <v>0</v>
      </c>
      <c r="AJ258" s="188">
        <v>841046028</v>
      </c>
    </row>
    <row r="259" spans="2:36" ht="51" customHeight="1" x14ac:dyDescent="0.25">
      <c r="B259" s="112" t="s">
        <v>606</v>
      </c>
      <c r="C259" s="113" t="s">
        <v>124</v>
      </c>
      <c r="D259" s="113" t="s">
        <v>663</v>
      </c>
      <c r="E259" s="52">
        <v>223</v>
      </c>
      <c r="F259" s="113" t="s">
        <v>130</v>
      </c>
      <c r="G259" s="184">
        <v>1</v>
      </c>
      <c r="H259" s="185" t="s">
        <v>685</v>
      </c>
      <c r="I259" s="116" t="s">
        <v>95</v>
      </c>
      <c r="J259" s="185" t="s">
        <v>672</v>
      </c>
      <c r="K259" s="185" t="s">
        <v>109</v>
      </c>
      <c r="L259" s="185" t="s">
        <v>92</v>
      </c>
      <c r="M259" s="113" t="s">
        <v>89</v>
      </c>
      <c r="N259" s="186">
        <v>44927</v>
      </c>
      <c r="O259" s="186">
        <v>45289</v>
      </c>
      <c r="P259" s="117" t="s">
        <v>163</v>
      </c>
      <c r="Q259" s="187">
        <v>0.08</v>
      </c>
      <c r="R259" s="187">
        <v>0.16</v>
      </c>
      <c r="S259" s="187">
        <v>0.24</v>
      </c>
      <c r="T259" s="187">
        <v>0.32</v>
      </c>
      <c r="U259" s="187">
        <v>0.4</v>
      </c>
      <c r="V259" s="187">
        <v>0.48000000000000004</v>
      </c>
      <c r="W259" s="187">
        <v>0.56000000000000005</v>
      </c>
      <c r="X259" s="187">
        <v>0.64</v>
      </c>
      <c r="Y259" s="187">
        <v>0.72</v>
      </c>
      <c r="Z259" s="187">
        <v>0.79999999999999993</v>
      </c>
      <c r="AA259" s="187">
        <v>0.87999999999999989</v>
      </c>
      <c r="AB259" s="187">
        <v>1</v>
      </c>
      <c r="AC259" s="119" t="s">
        <v>112</v>
      </c>
      <c r="AD259" s="120" t="s">
        <v>92</v>
      </c>
      <c r="AE259" s="121" t="s">
        <v>882</v>
      </c>
      <c r="AF259" s="51"/>
      <c r="AG259" s="54"/>
      <c r="AH259" s="51"/>
      <c r="AI259" s="188">
        <v>0</v>
      </c>
      <c r="AJ259" s="188">
        <v>954420343.20000005</v>
      </c>
    </row>
    <row r="260" spans="2:36" ht="51" customHeight="1" x14ac:dyDescent="0.25">
      <c r="B260" s="112" t="s">
        <v>606</v>
      </c>
      <c r="C260" s="113" t="s">
        <v>124</v>
      </c>
      <c r="D260" s="113" t="s">
        <v>663</v>
      </c>
      <c r="E260" s="52">
        <v>224</v>
      </c>
      <c r="F260" s="113" t="s">
        <v>130</v>
      </c>
      <c r="G260" s="184">
        <v>1</v>
      </c>
      <c r="H260" s="185" t="s">
        <v>686</v>
      </c>
      <c r="I260" s="116" t="s">
        <v>95</v>
      </c>
      <c r="J260" s="185" t="s">
        <v>672</v>
      </c>
      <c r="K260" s="185" t="s">
        <v>109</v>
      </c>
      <c r="L260" s="185" t="s">
        <v>92</v>
      </c>
      <c r="M260" s="113" t="s">
        <v>89</v>
      </c>
      <c r="N260" s="186">
        <v>44927</v>
      </c>
      <c r="O260" s="186">
        <v>45289</v>
      </c>
      <c r="P260" s="117" t="s">
        <v>163</v>
      </c>
      <c r="Q260" s="187">
        <v>0.08</v>
      </c>
      <c r="R260" s="187">
        <v>0.16</v>
      </c>
      <c r="S260" s="187">
        <v>0.24</v>
      </c>
      <c r="T260" s="187">
        <v>0.32</v>
      </c>
      <c r="U260" s="187">
        <v>0.4</v>
      </c>
      <c r="V260" s="187">
        <v>0.48000000000000004</v>
      </c>
      <c r="W260" s="187">
        <v>0.56000000000000005</v>
      </c>
      <c r="X260" s="187">
        <v>0.64</v>
      </c>
      <c r="Y260" s="187">
        <v>0.72</v>
      </c>
      <c r="Z260" s="187">
        <v>0.79999999999999993</v>
      </c>
      <c r="AA260" s="187">
        <v>0.87999999999999989</v>
      </c>
      <c r="AB260" s="187">
        <v>1</v>
      </c>
      <c r="AC260" s="119" t="s">
        <v>112</v>
      </c>
      <c r="AD260" s="120" t="s">
        <v>92</v>
      </c>
      <c r="AE260" s="121" t="s">
        <v>882</v>
      </c>
      <c r="AF260" s="51"/>
      <c r="AG260" s="54"/>
      <c r="AH260" s="51"/>
      <c r="AI260" s="188">
        <v>0</v>
      </c>
      <c r="AJ260" s="188">
        <v>337461020</v>
      </c>
    </row>
    <row r="261" spans="2:36" ht="51" customHeight="1" x14ac:dyDescent="0.25">
      <c r="B261" s="112" t="s">
        <v>606</v>
      </c>
      <c r="C261" s="113" t="s">
        <v>124</v>
      </c>
      <c r="D261" s="113" t="s">
        <v>663</v>
      </c>
      <c r="E261" s="52">
        <v>225</v>
      </c>
      <c r="F261" s="113" t="s">
        <v>130</v>
      </c>
      <c r="G261" s="184">
        <v>1</v>
      </c>
      <c r="H261" s="185" t="s">
        <v>687</v>
      </c>
      <c r="I261" s="116" t="s">
        <v>95</v>
      </c>
      <c r="J261" s="185" t="s">
        <v>672</v>
      </c>
      <c r="K261" s="185" t="s">
        <v>109</v>
      </c>
      <c r="L261" s="185" t="s">
        <v>92</v>
      </c>
      <c r="M261" s="113" t="s">
        <v>89</v>
      </c>
      <c r="N261" s="186">
        <v>44927</v>
      </c>
      <c r="O261" s="186">
        <v>45289</v>
      </c>
      <c r="P261" s="117" t="s">
        <v>163</v>
      </c>
      <c r="Q261" s="187">
        <v>0.08</v>
      </c>
      <c r="R261" s="187">
        <v>0.16</v>
      </c>
      <c r="S261" s="187">
        <v>0.24</v>
      </c>
      <c r="T261" s="187">
        <v>0.32</v>
      </c>
      <c r="U261" s="187">
        <v>0.4</v>
      </c>
      <c r="V261" s="187">
        <v>0.48000000000000004</v>
      </c>
      <c r="W261" s="187">
        <v>0.56000000000000005</v>
      </c>
      <c r="X261" s="187">
        <v>0.64</v>
      </c>
      <c r="Y261" s="187">
        <v>0.72</v>
      </c>
      <c r="Z261" s="187">
        <v>0.79999999999999993</v>
      </c>
      <c r="AA261" s="187">
        <v>0.87999999999999989</v>
      </c>
      <c r="AB261" s="187">
        <v>1</v>
      </c>
      <c r="AC261" s="119" t="s">
        <v>112</v>
      </c>
      <c r="AD261" s="120" t="s">
        <v>92</v>
      </c>
      <c r="AE261" s="121" t="s">
        <v>882</v>
      </c>
      <c r="AF261" s="51"/>
      <c r="AG261" s="54"/>
      <c r="AH261" s="51"/>
      <c r="AI261" s="188">
        <v>0</v>
      </c>
      <c r="AJ261" s="188">
        <v>20269612.5</v>
      </c>
    </row>
    <row r="262" spans="2:36" ht="51" customHeight="1" x14ac:dyDescent="0.25">
      <c r="B262" s="112" t="s">
        <v>606</v>
      </c>
      <c r="C262" s="113" t="s">
        <v>124</v>
      </c>
      <c r="D262" s="113" t="s">
        <v>663</v>
      </c>
      <c r="E262" s="52">
        <v>226</v>
      </c>
      <c r="F262" s="113" t="s">
        <v>130</v>
      </c>
      <c r="G262" s="184">
        <v>1</v>
      </c>
      <c r="H262" s="185" t="s">
        <v>688</v>
      </c>
      <c r="I262" s="116" t="s">
        <v>95</v>
      </c>
      <c r="J262" s="185" t="s">
        <v>672</v>
      </c>
      <c r="K262" s="185" t="s">
        <v>109</v>
      </c>
      <c r="L262" s="185" t="s">
        <v>92</v>
      </c>
      <c r="M262" s="113" t="s">
        <v>89</v>
      </c>
      <c r="N262" s="186">
        <v>45017</v>
      </c>
      <c r="O262" s="186">
        <v>45289</v>
      </c>
      <c r="P262" s="117" t="s">
        <v>90</v>
      </c>
      <c r="Q262" s="187">
        <v>0.25</v>
      </c>
      <c r="R262" s="187"/>
      <c r="S262" s="187"/>
      <c r="T262" s="187">
        <v>0.5</v>
      </c>
      <c r="U262" s="187"/>
      <c r="V262" s="187"/>
      <c r="W262" s="187"/>
      <c r="X262" s="187">
        <v>0.75</v>
      </c>
      <c r="Y262" s="187"/>
      <c r="Z262" s="187"/>
      <c r="AA262" s="187"/>
      <c r="AB262" s="187">
        <v>1</v>
      </c>
      <c r="AC262" s="119" t="s">
        <v>112</v>
      </c>
      <c r="AD262" s="120" t="s">
        <v>92</v>
      </c>
      <c r="AE262" s="121" t="s">
        <v>882</v>
      </c>
      <c r="AF262" s="51"/>
      <c r="AG262" s="54"/>
      <c r="AH262" s="51"/>
      <c r="AI262" s="188">
        <v>0</v>
      </c>
      <c r="AJ262" s="188">
        <v>141022852</v>
      </c>
    </row>
    <row r="263" spans="2:36" ht="51" customHeight="1" x14ac:dyDescent="0.25">
      <c r="B263" s="112" t="s">
        <v>606</v>
      </c>
      <c r="C263" s="113" t="s">
        <v>124</v>
      </c>
      <c r="D263" s="113" t="s">
        <v>663</v>
      </c>
      <c r="E263" s="52">
        <v>227</v>
      </c>
      <c r="F263" s="113" t="s">
        <v>130</v>
      </c>
      <c r="G263" s="184">
        <v>1</v>
      </c>
      <c r="H263" s="185" t="s">
        <v>954</v>
      </c>
      <c r="I263" s="116" t="s">
        <v>95</v>
      </c>
      <c r="J263" s="185" t="s">
        <v>672</v>
      </c>
      <c r="K263" s="185" t="s">
        <v>109</v>
      </c>
      <c r="L263" s="185" t="s">
        <v>92</v>
      </c>
      <c r="M263" s="113" t="s">
        <v>89</v>
      </c>
      <c r="N263" s="186">
        <v>44927</v>
      </c>
      <c r="O263" s="186">
        <v>45289</v>
      </c>
      <c r="P263" s="117" t="s">
        <v>90</v>
      </c>
      <c r="Q263" s="187">
        <v>0.25</v>
      </c>
      <c r="R263" s="187"/>
      <c r="S263" s="187"/>
      <c r="T263" s="187">
        <v>0.5</v>
      </c>
      <c r="U263" s="187"/>
      <c r="V263" s="187"/>
      <c r="W263" s="187"/>
      <c r="X263" s="187">
        <v>0.75</v>
      </c>
      <c r="Y263" s="187"/>
      <c r="Z263" s="187"/>
      <c r="AA263" s="187"/>
      <c r="AB263" s="187">
        <v>1</v>
      </c>
      <c r="AC263" s="119" t="s">
        <v>112</v>
      </c>
      <c r="AD263" s="120" t="s">
        <v>92</v>
      </c>
      <c r="AE263" s="121" t="s">
        <v>882</v>
      </c>
      <c r="AF263" s="51"/>
      <c r="AG263" s="54"/>
      <c r="AH263" s="51"/>
      <c r="AI263" s="188">
        <f>(4807338*0.1*12)/2</f>
        <v>2884402.8000000003</v>
      </c>
      <c r="AJ263" s="188">
        <v>0</v>
      </c>
    </row>
    <row r="264" spans="2:36" ht="150.75" customHeight="1" x14ac:dyDescent="0.25">
      <c r="B264" s="18" t="s">
        <v>689</v>
      </c>
      <c r="C264" s="22" t="s">
        <v>81</v>
      </c>
      <c r="D264" s="22" t="s">
        <v>136</v>
      </c>
      <c r="E264" s="52">
        <v>228</v>
      </c>
      <c r="F264" s="22" t="s">
        <v>126</v>
      </c>
      <c r="G264" s="56">
        <v>7</v>
      </c>
      <c r="H264" s="19" t="s">
        <v>690</v>
      </c>
      <c r="I264" s="19" t="s">
        <v>85</v>
      </c>
      <c r="J264" s="19" t="s">
        <v>691</v>
      </c>
      <c r="K264" s="19" t="s">
        <v>109</v>
      </c>
      <c r="L264" s="19" t="s">
        <v>692</v>
      </c>
      <c r="M264" s="22" t="s">
        <v>111</v>
      </c>
      <c r="N264" s="20">
        <v>44941</v>
      </c>
      <c r="O264" s="20">
        <v>45289</v>
      </c>
      <c r="P264" s="20" t="s">
        <v>133</v>
      </c>
      <c r="Q264" s="21"/>
      <c r="R264" s="21"/>
      <c r="S264" s="21"/>
      <c r="T264" s="21">
        <v>0.3</v>
      </c>
      <c r="U264" s="21"/>
      <c r="V264" s="21"/>
      <c r="W264" s="21"/>
      <c r="X264" s="21">
        <v>0.6</v>
      </c>
      <c r="Y264" s="21"/>
      <c r="Z264" s="21"/>
      <c r="AA264" s="21"/>
      <c r="AB264" s="21">
        <v>1</v>
      </c>
      <c r="AC264" s="24" t="s">
        <v>112</v>
      </c>
      <c r="AD264" s="25" t="s">
        <v>92</v>
      </c>
      <c r="AE264" s="50" t="s">
        <v>882</v>
      </c>
      <c r="AF264" s="51"/>
      <c r="AG264" s="54"/>
      <c r="AH264" s="51"/>
      <c r="AI264" s="49">
        <v>0</v>
      </c>
      <c r="AJ264" s="49">
        <v>0</v>
      </c>
    </row>
    <row r="265" spans="2:36" ht="51" customHeight="1" x14ac:dyDescent="0.25">
      <c r="B265" s="18" t="s">
        <v>689</v>
      </c>
      <c r="C265" s="22" t="s">
        <v>176</v>
      </c>
      <c r="D265" s="22" t="s">
        <v>177</v>
      </c>
      <c r="E265" s="52">
        <v>229</v>
      </c>
      <c r="F265" s="22" t="s">
        <v>83</v>
      </c>
      <c r="G265" s="42">
        <v>1</v>
      </c>
      <c r="H265" s="19" t="s">
        <v>693</v>
      </c>
      <c r="I265" s="19" t="s">
        <v>85</v>
      </c>
      <c r="J265" s="19" t="s">
        <v>694</v>
      </c>
      <c r="K265" s="19" t="s">
        <v>109</v>
      </c>
      <c r="L265" s="19" t="s">
        <v>695</v>
      </c>
      <c r="M265" s="22" t="s">
        <v>89</v>
      </c>
      <c r="N265" s="20">
        <v>44941</v>
      </c>
      <c r="O265" s="20">
        <v>45289</v>
      </c>
      <c r="P265" s="20" t="s">
        <v>133</v>
      </c>
      <c r="Q265" s="21"/>
      <c r="R265" s="21"/>
      <c r="S265" s="21"/>
      <c r="T265" s="21">
        <v>0.3</v>
      </c>
      <c r="U265" s="21"/>
      <c r="V265" s="21"/>
      <c r="W265" s="21"/>
      <c r="X265" s="21">
        <v>0.6</v>
      </c>
      <c r="Y265" s="21"/>
      <c r="Z265" s="21"/>
      <c r="AA265" s="21"/>
      <c r="AB265" s="21">
        <v>1</v>
      </c>
      <c r="AC265" s="24" t="s">
        <v>112</v>
      </c>
      <c r="AD265" s="25" t="s">
        <v>92</v>
      </c>
      <c r="AE265" s="50" t="s">
        <v>882</v>
      </c>
      <c r="AF265" s="51"/>
      <c r="AG265" s="54"/>
      <c r="AH265" s="51"/>
      <c r="AI265" s="49">
        <v>0</v>
      </c>
      <c r="AJ265" s="49">
        <v>0</v>
      </c>
    </row>
    <row r="266" spans="2:36" ht="51" customHeight="1" x14ac:dyDescent="0.25">
      <c r="B266" s="18" t="s">
        <v>689</v>
      </c>
      <c r="C266" s="22" t="s">
        <v>124</v>
      </c>
      <c r="D266" s="22" t="s">
        <v>125</v>
      </c>
      <c r="E266" s="52">
        <v>230</v>
      </c>
      <c r="F266" s="22" t="s">
        <v>83</v>
      </c>
      <c r="G266" s="56">
        <v>3</v>
      </c>
      <c r="H266" s="19" t="s">
        <v>955</v>
      </c>
      <c r="I266" s="19" t="s">
        <v>85</v>
      </c>
      <c r="J266" s="19" t="s">
        <v>956</v>
      </c>
      <c r="K266" s="19" t="s">
        <v>109</v>
      </c>
      <c r="L266" s="19" t="s">
        <v>696</v>
      </c>
      <c r="M266" s="22" t="s">
        <v>89</v>
      </c>
      <c r="N266" s="20">
        <v>44941</v>
      </c>
      <c r="O266" s="20">
        <v>45289</v>
      </c>
      <c r="P266" s="20" t="s">
        <v>133</v>
      </c>
      <c r="Q266" s="21"/>
      <c r="R266" s="21"/>
      <c r="S266" s="21"/>
      <c r="T266" s="21">
        <v>0.3</v>
      </c>
      <c r="U266" s="21"/>
      <c r="V266" s="21"/>
      <c r="W266" s="21"/>
      <c r="X266" s="21">
        <v>0.6</v>
      </c>
      <c r="Y266" s="21"/>
      <c r="Z266" s="21"/>
      <c r="AA266" s="21"/>
      <c r="AB266" s="21">
        <v>1</v>
      </c>
      <c r="AC266" s="24" t="s">
        <v>112</v>
      </c>
      <c r="AD266" s="25" t="s">
        <v>92</v>
      </c>
      <c r="AE266" s="50" t="s">
        <v>882</v>
      </c>
      <c r="AF266" s="51"/>
      <c r="AG266" s="54"/>
      <c r="AH266" s="51"/>
      <c r="AI266" s="49">
        <v>0</v>
      </c>
      <c r="AJ266" s="49">
        <v>0</v>
      </c>
    </row>
    <row r="267" spans="2:36" ht="51" customHeight="1" x14ac:dyDescent="0.25">
      <c r="B267" s="18" t="s">
        <v>689</v>
      </c>
      <c r="C267" s="22" t="s">
        <v>81</v>
      </c>
      <c r="D267" s="22" t="s">
        <v>136</v>
      </c>
      <c r="E267" s="52">
        <v>231</v>
      </c>
      <c r="F267" s="22" t="s">
        <v>83</v>
      </c>
      <c r="G267" s="42">
        <v>1</v>
      </c>
      <c r="H267" s="19" t="s">
        <v>697</v>
      </c>
      <c r="I267" s="19" t="s">
        <v>120</v>
      </c>
      <c r="J267" s="19" t="s">
        <v>698</v>
      </c>
      <c r="K267" s="19" t="s">
        <v>109</v>
      </c>
      <c r="L267" s="19" t="s">
        <v>699</v>
      </c>
      <c r="M267" s="22" t="s">
        <v>89</v>
      </c>
      <c r="N267" s="20">
        <v>44941</v>
      </c>
      <c r="O267" s="20">
        <v>45289</v>
      </c>
      <c r="P267" s="20" t="s">
        <v>133</v>
      </c>
      <c r="Q267" s="21"/>
      <c r="R267" s="21"/>
      <c r="S267" s="21"/>
      <c r="T267" s="21">
        <v>0.3</v>
      </c>
      <c r="U267" s="21"/>
      <c r="V267" s="21"/>
      <c r="W267" s="21"/>
      <c r="X267" s="21">
        <v>0.6</v>
      </c>
      <c r="Y267" s="21"/>
      <c r="Z267" s="21"/>
      <c r="AA267" s="21"/>
      <c r="AB267" s="21">
        <v>1</v>
      </c>
      <c r="AC267" s="24" t="s">
        <v>700</v>
      </c>
      <c r="AD267" s="25" t="s">
        <v>92</v>
      </c>
      <c r="AE267" s="50" t="s">
        <v>902</v>
      </c>
      <c r="AF267" s="51"/>
      <c r="AG267" s="54"/>
      <c r="AH267" s="51"/>
      <c r="AI267" s="49">
        <v>0</v>
      </c>
      <c r="AJ267" s="49">
        <v>0</v>
      </c>
    </row>
    <row r="268" spans="2:36" ht="51" customHeight="1" x14ac:dyDescent="0.25">
      <c r="B268" s="112" t="s">
        <v>836</v>
      </c>
      <c r="C268" s="113" t="s">
        <v>705</v>
      </c>
      <c r="D268" s="113" t="s">
        <v>733</v>
      </c>
      <c r="E268" s="52">
        <v>232</v>
      </c>
      <c r="F268" s="113" t="s">
        <v>332</v>
      </c>
      <c r="G268" s="114" t="s">
        <v>837</v>
      </c>
      <c r="H268" s="116" t="s">
        <v>839</v>
      </c>
      <c r="I268" s="116" t="s">
        <v>95</v>
      </c>
      <c r="J268" s="116" t="s">
        <v>841</v>
      </c>
      <c r="K268" s="116" t="s">
        <v>259</v>
      </c>
      <c r="L268" s="116" t="s">
        <v>842</v>
      </c>
      <c r="M268" s="113" t="s">
        <v>89</v>
      </c>
      <c r="N268" s="117">
        <v>44972</v>
      </c>
      <c r="O268" s="117">
        <v>45291</v>
      </c>
      <c r="P268" s="117" t="s">
        <v>209</v>
      </c>
      <c r="Q268" s="118"/>
      <c r="R268" s="118"/>
      <c r="S268" s="118"/>
      <c r="T268" s="118"/>
      <c r="U268" s="118"/>
      <c r="V268" s="189">
        <v>3</v>
      </c>
      <c r="W268" s="118"/>
      <c r="X268" s="118"/>
      <c r="Y268" s="118"/>
      <c r="Z268" s="118"/>
      <c r="AA268" s="118"/>
      <c r="AB268" s="189">
        <v>5</v>
      </c>
      <c r="AC268" s="119" t="s">
        <v>112</v>
      </c>
      <c r="AD268" s="120" t="s">
        <v>92</v>
      </c>
      <c r="AE268" s="121" t="s">
        <v>882</v>
      </c>
      <c r="AF268" s="51"/>
      <c r="AG268" s="54"/>
      <c r="AH268" s="51"/>
      <c r="AI268" s="122">
        <v>0</v>
      </c>
      <c r="AJ268" s="122">
        <v>0</v>
      </c>
    </row>
    <row r="269" spans="2:36" ht="51" customHeight="1" x14ac:dyDescent="0.25">
      <c r="B269" s="112" t="s">
        <v>836</v>
      </c>
      <c r="C269" s="113" t="s">
        <v>705</v>
      </c>
      <c r="D269" s="113" t="s">
        <v>742</v>
      </c>
      <c r="E269" s="52">
        <v>233</v>
      </c>
      <c r="F269" s="113" t="s">
        <v>332</v>
      </c>
      <c r="G269" s="114" t="s">
        <v>838</v>
      </c>
      <c r="H269" s="116" t="s">
        <v>840</v>
      </c>
      <c r="I269" s="116" t="s">
        <v>95</v>
      </c>
      <c r="J269" s="116" t="s">
        <v>843</v>
      </c>
      <c r="K269" s="116" t="s">
        <v>259</v>
      </c>
      <c r="L269" s="116" t="s">
        <v>844</v>
      </c>
      <c r="M269" s="113" t="s">
        <v>89</v>
      </c>
      <c r="N269" s="117">
        <v>45122</v>
      </c>
      <c r="O269" s="117">
        <v>45291</v>
      </c>
      <c r="P269" s="117" t="s">
        <v>181</v>
      </c>
      <c r="Q269" s="118"/>
      <c r="R269" s="118"/>
      <c r="S269" s="118"/>
      <c r="T269" s="118"/>
      <c r="U269" s="118"/>
      <c r="V269" s="118"/>
      <c r="W269" s="118"/>
      <c r="X269" s="118"/>
      <c r="Y269" s="118"/>
      <c r="Z269" s="118"/>
      <c r="AA269" s="118"/>
      <c r="AB269" s="189">
        <v>5</v>
      </c>
      <c r="AC269" s="119" t="s">
        <v>112</v>
      </c>
      <c r="AD269" s="120" t="s">
        <v>92</v>
      </c>
      <c r="AE269" s="121" t="s">
        <v>882</v>
      </c>
      <c r="AF269" s="51"/>
      <c r="AG269" s="54"/>
      <c r="AH269" s="51"/>
      <c r="AI269" s="122">
        <v>0</v>
      </c>
      <c r="AJ269" s="122">
        <v>0</v>
      </c>
    </row>
  </sheetData>
  <sheetProtection formatCells="0" formatColumns="0" formatRows="0" insertColumns="0" insertRows="0" insertHyperlinks="0" deleteColumns="0" deleteRows="0" sort="0" autoFilter="0" pivotTables="0"/>
  <mergeCells count="204">
    <mergeCell ref="B157:B165"/>
    <mergeCell ref="C157:C165"/>
    <mergeCell ref="E157:E165"/>
    <mergeCell ref="F157:F165"/>
    <mergeCell ref="F166:F170"/>
    <mergeCell ref="G166:G170"/>
    <mergeCell ref="C2:K2"/>
    <mergeCell ref="AI4:AJ4"/>
    <mergeCell ref="Q6:AB6"/>
    <mergeCell ref="B4:D4"/>
    <mergeCell ref="E4:O4"/>
    <mergeCell ref="P4:AB4"/>
    <mergeCell ref="AC4:AH4"/>
    <mergeCell ref="N166:N170"/>
    <mergeCell ref="O166:O170"/>
    <mergeCell ref="P166:P170"/>
    <mergeCell ref="Q166:Q170"/>
    <mergeCell ref="H166:H170"/>
    <mergeCell ref="I166:I170"/>
    <mergeCell ref="J166:J170"/>
    <mergeCell ref="K166:K170"/>
    <mergeCell ref="L166:L170"/>
    <mergeCell ref="Y157:Y165"/>
    <mergeCell ref="Z157:Z165"/>
    <mergeCell ref="AA157:AA165"/>
    <mergeCell ref="W166:W170"/>
    <mergeCell ref="X166:X170"/>
    <mergeCell ref="Y166:Y170"/>
    <mergeCell ref="Z166:Z170"/>
    <mergeCell ref="AA166:AA170"/>
    <mergeCell ref="S157:S165"/>
    <mergeCell ref="T157:T165"/>
    <mergeCell ref="U157:U165"/>
    <mergeCell ref="V157:V165"/>
    <mergeCell ref="S166:S170"/>
    <mergeCell ref="T166:T170"/>
    <mergeCell ref="U166:U170"/>
    <mergeCell ref="V166:V170"/>
    <mergeCell ref="AG157:AG165"/>
    <mergeCell ref="AH157:AH165"/>
    <mergeCell ref="B166:B170"/>
    <mergeCell ref="C166:C170"/>
    <mergeCell ref="E166:E170"/>
    <mergeCell ref="AB157:AB165"/>
    <mergeCell ref="AC157:AC165"/>
    <mergeCell ref="AD157:AD165"/>
    <mergeCell ref="AE157:AE165"/>
    <mergeCell ref="AF157:AF165"/>
    <mergeCell ref="G157:G165"/>
    <mergeCell ref="H157:H165"/>
    <mergeCell ref="I157:I165"/>
    <mergeCell ref="J157:J165"/>
    <mergeCell ref="K157:K165"/>
    <mergeCell ref="L157:L165"/>
    <mergeCell ref="M157:M165"/>
    <mergeCell ref="N157:N165"/>
    <mergeCell ref="O157:O165"/>
    <mergeCell ref="P157:P165"/>
    <mergeCell ref="Q157:Q165"/>
    <mergeCell ref="R157:R165"/>
    <mergeCell ref="W157:W165"/>
    <mergeCell ref="X157:X165"/>
    <mergeCell ref="AG166:AG170"/>
    <mergeCell ref="AH166:AH170"/>
    <mergeCell ref="B171:B172"/>
    <mergeCell ref="E171:E172"/>
    <mergeCell ref="F171:F172"/>
    <mergeCell ref="H171:H172"/>
    <mergeCell ref="G171:G172"/>
    <mergeCell ref="I171:I172"/>
    <mergeCell ref="J171:J172"/>
    <mergeCell ref="K171:K172"/>
    <mergeCell ref="L171:L172"/>
    <mergeCell ref="M171:M172"/>
    <mergeCell ref="N171:N172"/>
    <mergeCell ref="O171:O172"/>
    <mergeCell ref="P171:P172"/>
    <mergeCell ref="AB166:AB170"/>
    <mergeCell ref="AC166:AC170"/>
    <mergeCell ref="AD166:AD170"/>
    <mergeCell ref="AE166:AE170"/>
    <mergeCell ref="AF166:AF170"/>
    <mergeCell ref="R166:R170"/>
    <mergeCell ref="M166:M170"/>
    <mergeCell ref="AF171:AF172"/>
    <mergeCell ref="D171:D172"/>
    <mergeCell ref="W173:W181"/>
    <mergeCell ref="B173:B181"/>
    <mergeCell ref="E173:E181"/>
    <mergeCell ref="F173:F181"/>
    <mergeCell ref="H173:H181"/>
    <mergeCell ref="G173:G181"/>
    <mergeCell ref="J173:J181"/>
    <mergeCell ref="I173:I181"/>
    <mergeCell ref="K173:K181"/>
    <mergeCell ref="L173:L181"/>
    <mergeCell ref="AF173:AF181"/>
    <mergeCell ref="AG171:AG172"/>
    <mergeCell ref="AH171:AH172"/>
    <mergeCell ref="C173:C181"/>
    <mergeCell ref="M173:M181"/>
    <mergeCell ref="AA171:AA172"/>
    <mergeCell ref="AB171:AB172"/>
    <mergeCell ref="AC171:AC172"/>
    <mergeCell ref="AD171:AD172"/>
    <mergeCell ref="AE171:AE172"/>
    <mergeCell ref="V171:V172"/>
    <mergeCell ref="W171:W172"/>
    <mergeCell ref="X171:X172"/>
    <mergeCell ref="Y171:Y172"/>
    <mergeCell ref="Z171:Z172"/>
    <mergeCell ref="Q171:Q172"/>
    <mergeCell ref="R171:R172"/>
    <mergeCell ref="S171:S172"/>
    <mergeCell ref="T171:T172"/>
    <mergeCell ref="U171:U172"/>
    <mergeCell ref="S173:S181"/>
    <mergeCell ref="T173:T181"/>
    <mergeCell ref="U173:U181"/>
    <mergeCell ref="V173:V181"/>
    <mergeCell ref="B182:B187"/>
    <mergeCell ref="C182:C187"/>
    <mergeCell ref="E182:E187"/>
    <mergeCell ref="F182:F187"/>
    <mergeCell ref="G182:G187"/>
    <mergeCell ref="H182:H187"/>
    <mergeCell ref="I182:I187"/>
    <mergeCell ref="J182:J187"/>
    <mergeCell ref="K182:K187"/>
    <mergeCell ref="L188:L192"/>
    <mergeCell ref="M188:M192"/>
    <mergeCell ref="N188:N192"/>
    <mergeCell ref="O188:O192"/>
    <mergeCell ref="P188:P192"/>
    <mergeCell ref="AB182:AB187"/>
    <mergeCell ref="AC182:AC187"/>
    <mergeCell ref="AD182:AD187"/>
    <mergeCell ref="AG173:AG181"/>
    <mergeCell ref="X173:X181"/>
    <mergeCell ref="Y173:Y181"/>
    <mergeCell ref="Z173:Z181"/>
    <mergeCell ref="AA173:AA181"/>
    <mergeCell ref="AB173:AB181"/>
    <mergeCell ref="Z182:Z187"/>
    <mergeCell ref="AA182:AA187"/>
    <mergeCell ref="R182:R187"/>
    <mergeCell ref="S182:S187"/>
    <mergeCell ref="T182:T187"/>
    <mergeCell ref="U182:U187"/>
    <mergeCell ref="V182:V187"/>
    <mergeCell ref="L182:L187"/>
    <mergeCell ref="M182:M187"/>
    <mergeCell ref="N173:N181"/>
    <mergeCell ref="B188:B192"/>
    <mergeCell ref="C188:C192"/>
    <mergeCell ref="E188:E192"/>
    <mergeCell ref="F188:F192"/>
    <mergeCell ref="G188:G192"/>
    <mergeCell ref="H188:H192"/>
    <mergeCell ref="I188:I192"/>
    <mergeCell ref="J188:J192"/>
    <mergeCell ref="K188:K192"/>
    <mergeCell ref="AE182:AE187"/>
    <mergeCell ref="W182:W187"/>
    <mergeCell ref="X182:X187"/>
    <mergeCell ref="Y182:Y187"/>
    <mergeCell ref="H11:H12"/>
    <mergeCell ref="H13:H14"/>
    <mergeCell ref="H15:H16"/>
    <mergeCell ref="AI28:AI29"/>
    <mergeCell ref="AJ28:AJ29"/>
    <mergeCell ref="AG182:AG187"/>
    <mergeCell ref="N182:N187"/>
    <mergeCell ref="O182:O187"/>
    <mergeCell ref="P182:P187"/>
    <mergeCell ref="Q182:Q187"/>
    <mergeCell ref="AH182:AH187"/>
    <mergeCell ref="AF182:AF187"/>
    <mergeCell ref="AH173:AH181"/>
    <mergeCell ref="O173:O181"/>
    <mergeCell ref="P173:P181"/>
    <mergeCell ref="Q173:Q181"/>
    <mergeCell ref="R173:R181"/>
    <mergeCell ref="AC173:AC181"/>
    <mergeCell ref="AD173:AD181"/>
    <mergeCell ref="AE173:AE181"/>
    <mergeCell ref="AF188:AF192"/>
    <mergeCell ref="AG188:AG192"/>
    <mergeCell ref="AH188:AH192"/>
    <mergeCell ref="AD188:AD192"/>
    <mergeCell ref="AE188:AE192"/>
    <mergeCell ref="Q188:Q192"/>
    <mergeCell ref="R188:R192"/>
    <mergeCell ref="T188:T192"/>
    <mergeCell ref="U188:U192"/>
    <mergeCell ref="W188:W192"/>
    <mergeCell ref="X188:X192"/>
    <mergeCell ref="Z188:Z192"/>
    <mergeCell ref="AA188:AA192"/>
    <mergeCell ref="S188:S192"/>
    <mergeCell ref="V188:V192"/>
    <mergeCell ref="Y188:Y192"/>
    <mergeCell ref="AB188:AB192"/>
    <mergeCell ref="AC188:AC192"/>
  </mergeCells>
  <phoneticPr fontId="38" type="noConversion"/>
  <conditionalFormatting sqref="R6:S6">
    <cfRule type="cellIs" dxfId="1" priority="3" operator="equal">
      <formula>"Otro"</formula>
    </cfRule>
  </conditionalFormatting>
  <conditionalFormatting sqref="R110:S110">
    <cfRule type="cellIs" dxfId="0" priority="1" operator="equal">
      <formula>"Otro"</formula>
    </cfRule>
  </conditionalFormatting>
  <dataValidations count="2">
    <dataValidation type="list" allowBlank="1" showInputMessage="1" showErrorMessage="1" sqref="D99 D105" xr:uid="{38414053-BFA9-4DE6-9C49-A61A7A11DD70}">
      <formula1>INDIRECT(#REF!)</formula1>
    </dataValidation>
    <dataValidation type="list" allowBlank="1" showInputMessage="1" showErrorMessage="1" sqref="D110:D133" xr:uid="{29670077-FBA1-4305-8CB5-13AB0D67B693}">
      <formula1>INDIRECT($B110)</formula1>
    </dataValidation>
  </dataValidations>
  <pageMargins left="0.7" right="0.7" top="0.75" bottom="0.75" header="0.3" footer="0.3"/>
  <pageSetup paperSize="9" scale="18"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6">
        <x14:dataValidation type="list" allowBlank="1" showInputMessage="1" showErrorMessage="1" xr:uid="{6D9BBD80-D21F-4165-8CFF-2C3C747F9BA1}">
          <x14:formula1>
            <xm:f>LISTA!$AC$2:$AC$7</xm:f>
          </x14:formula1>
          <xm:sqref>I86:I109 I157 I166 I171 I173 I182 I188 I21:I29 I31:I33 I35:I37 I193:I269 I71:I72 I76 I7:I19 I39:I68 I79:I83</xm:sqref>
        </x14:dataValidation>
        <x14:dataValidation type="list" allowBlank="1" showInputMessage="1" showErrorMessage="1" xr:uid="{ADFA4F50-12E7-4366-B9F6-0FC4B72E45B5}">
          <x14:formula1>
            <xm:f>LISTA!$AB$2:$AB$7</xm:f>
          </x14:formula1>
          <xm:sqref>F166 F171 F173 F182 F188 F105:F109 F134:F157 F193:F269 F7:F100</xm:sqref>
        </x14:dataValidation>
        <x14:dataValidation type="list" allowBlank="1" showInputMessage="1" showErrorMessage="1" xr:uid="{F5C9FF51-F717-4BCE-B5CC-820631817E24}">
          <x14:formula1>
            <xm:f>LISTA!$AE$2:$AE$6</xm:f>
          </x14:formula1>
          <xm:sqref>P103:P109 P157 P171 P166 P173 P182 P188 P193:P269 P7:P100</xm:sqref>
        </x14:dataValidation>
        <x14:dataValidation type="list" allowBlank="1" showInputMessage="1" showErrorMessage="1" xr:uid="{3AF8772B-D269-4879-B05E-C089A5EEC4CD}">
          <x14:formula1>
            <xm:f>LISTA!$AF$2:$AF$17</xm:f>
          </x14:formula1>
          <xm:sqref>AC103:AC109 AC157 AC166 AC171 AC173 AC182 AC188 AC7:AC30 AC193:AC269 AC51:AC62 AC79:AC100</xm:sqref>
        </x14:dataValidation>
        <x14:dataValidation type="list" allowBlank="1" showInputMessage="1" showErrorMessage="1" xr:uid="{B7D2B564-56D4-4F8B-99A2-B25F6AC1E12F}">
          <x14:formula1>
            <xm:f>LISTA!$AG$2:$AG$14</xm:f>
          </x14:formula1>
          <xm:sqref>AD103:AD109 AD157 AD166 AD171 AD173 AD182 AD188 AD193:AD269 AD7:AD29 AD51:AD62 AD79:AD100</xm:sqref>
        </x14:dataValidation>
        <x14:dataValidation type="list" allowBlank="1" showInputMessage="1" showErrorMessage="1" xr:uid="{CEBCF53F-47C8-4A2D-A67E-62308E78B73B}">
          <x14:formula1>
            <xm:f>LISTA!$AH$2:$AH$21</xm:f>
          </x14:formula1>
          <xm:sqref>AE7:AE10 AE103:AE109 AE157 AE166 AE171 AE173 AE182 AE188 AE21:AE29 AE193:AE269 AE51:AE62 AE79:AE100</xm:sqref>
        </x14:dataValidation>
        <x14:dataValidation type="list" allowBlank="1" showInputMessage="1" showErrorMessage="1" xr:uid="{52F7DE0A-53B8-4F3F-82C2-3A5241A1C8B8}">
          <x14:formula1>
            <xm:f>LISTA!$AI$2:$AI$9</xm:f>
          </x14:formula1>
          <xm:sqref>AG7:AG10 AG103:AG109 AG84:AG100 AG157 AG166 AG171 AG173 AG182 AG188 AG193:AG269</xm:sqref>
        </x14:dataValidation>
        <x14:dataValidation type="list" allowBlank="1" showInputMessage="1" showErrorMessage="1" xr:uid="{44B482DC-92BB-407B-8DDA-C091D53F369F}">
          <x14:formula1>
            <xm:f>LISTA!$U$1:$U$14</xm:f>
          </x14:formula1>
          <xm:sqref>C134:C157 C166 C171:C173 C182 C188 C193:C269 C7:C109</xm:sqref>
        </x14:dataValidation>
        <x14:dataValidation type="list" allowBlank="1" showInputMessage="1" showErrorMessage="1" xr:uid="{44C5AC54-EF2D-445E-AAE8-276E3FCF745F}">
          <x14:formula1>
            <xm:f>LISTA!$H$3:$H$7</xm:f>
          </x14:formula1>
          <xm:sqref>D7:D10 D267 D21:D23 D27:D29 D264 D51:D63 D66:D78</xm:sqref>
        </x14:dataValidation>
        <x14:dataValidation type="list" allowBlank="1" showInputMessage="1" showErrorMessage="1" xr:uid="{F6D7668C-628E-43EC-B77C-9E6884DC6D85}">
          <x14:formula1>
            <xm:f>LISTA!$F$3:$F$10</xm:f>
          </x14:formula1>
          <xm:sqref>D84:D98 D100:D104 D106:D109</xm:sqref>
        </x14:dataValidation>
        <x14:dataValidation type="list" allowBlank="1" showInputMessage="1" showErrorMessage="1" xr:uid="{EE8DC64F-8D11-4E26-948E-2E5D974898F8}">
          <x14:formula1>
            <xm:f>LISTA!$J$3</xm:f>
          </x14:formula1>
          <xm:sqref>D30:D50 D265</xm:sqref>
        </x14:dataValidation>
        <x14:dataValidation type="list" allowBlank="1" showInputMessage="1" showErrorMessage="1" xr:uid="{541C3439-3738-47FB-BC3F-5D6D98C8C6B1}">
          <x14:formula1>
            <xm:f>LISTA!$O$3:$O$14</xm:f>
          </x14:formula1>
          <xm:sqref>D182:D192 D166:D170 D11:D16</xm:sqref>
        </x14:dataValidation>
        <x14:dataValidation type="list" allowBlank="1" showInputMessage="1" showErrorMessage="1" xr:uid="{39846620-74C1-4F87-ADBD-491C5A989506}">
          <x14:formula1>
            <xm:f>LISTA!$R$3:$R$4</xm:f>
          </x14:formula1>
          <xm:sqref>D64</xm:sqref>
        </x14:dataValidation>
        <x14:dataValidation type="list" allowBlank="1" showInputMessage="1" showErrorMessage="1" xr:uid="{79759A1F-7485-4EAC-88F9-812D5F31D9FE}">
          <x14:formula1>
            <xm:f>LISTA!$M$3:$M$4</xm:f>
          </x14:formula1>
          <xm:sqref>D65</xm:sqref>
        </x14:dataValidation>
        <x14:dataValidation type="list" allowBlank="1" showInputMessage="1" showErrorMessage="1" xr:uid="{62633826-7103-4667-9392-6CE976BE2D17}">
          <x14:formula1>
            <xm:f>LISTA!$E$3:$E$10</xm:f>
          </x14:formula1>
          <xm:sqref>D134:D156</xm:sqref>
        </x14:dataValidation>
        <x14:dataValidation type="list" allowBlank="1" showInputMessage="1" showErrorMessage="1" xr:uid="{C94DB3E5-8D6C-4B3E-A77A-9880AC9F2823}">
          <x14:formula1>
            <xm:f>LISTA!$N$3:$N$22</xm:f>
          </x14:formula1>
          <xm:sqref>D157:D165 D171 D173:D181</xm:sqref>
        </x14:dataValidation>
        <x14:dataValidation type="list" allowBlank="1" showInputMessage="1" showErrorMessage="1" xr:uid="{D5F1A556-9201-4883-97E0-788B9D4EE998}">
          <x14:formula1>
            <xm:f>LISTA!$L$3:$L$18</xm:f>
          </x14:formula1>
          <xm:sqref>D202:D263 D17:D20 D266</xm:sqref>
        </x14:dataValidation>
        <x14:dataValidation type="list" allowBlank="1" showInputMessage="1" showErrorMessage="1" xr:uid="{06A5E60C-5AE0-42F4-943C-9C290B0C84AB}">
          <x14:formula1>
            <xm:f>LISTA!$AD$2:$AD$11</xm:f>
          </x14:formula1>
          <xm:sqref>M103:M109 M188 M182 M173 M171 M166 M157 M7:M20 M193:M269 M22:M61 M63:M100</xm:sqref>
        </x14:dataValidation>
        <x14:dataValidation type="list" allowBlank="1" showInputMessage="1" showErrorMessage="1" xr:uid="{A2A20C2D-6F7A-4300-B1CB-E5B55EA603C4}">
          <x14:formula1>
            <xm:f>LISTA!$AD$2:$AD$12</xm:f>
          </x14:formula1>
          <xm:sqref>M107:M108</xm:sqref>
        </x14:dataValidation>
        <x14:dataValidation type="list" allowBlank="1" showInputMessage="1" showErrorMessage="1" xr:uid="{7F0AE893-3811-4B1A-8C67-1922BDD4BEAC}">
          <x14:formula1>
            <xm:f>LISTA!$I$3:$I$4</xm:f>
          </x14:formula1>
          <xm:sqref>D79:D83</xm:sqref>
        </x14:dataValidation>
        <x14:dataValidation type="list" allowBlank="1" showInputMessage="1" showErrorMessage="1" xr:uid="{05F269A7-88B0-4CE9-8FCC-0E034AB3E542}">
          <x14:formula1>
            <xm:f>LISTA!$Q$3:$Q$6</xm:f>
          </x14:formula1>
          <xm:sqref>D24:D26</xm:sqref>
        </x14:dataValidation>
        <x14:dataValidation type="list" allowBlank="1" showInputMessage="1" showErrorMessage="1" xr:uid="{4C210B78-555A-4E88-9839-CFCA9E1D52CA}">
          <x14:formula1>
            <xm:f>LISTA!$A$2:$A$20</xm:f>
          </x14:formula1>
          <xm:sqref>B84:B109 B134:B157 B188 B182 B173 B171 B166 B193:B267</xm:sqref>
        </x14:dataValidation>
        <x14:dataValidation type="list" allowBlank="1" showInputMessage="1" showErrorMessage="1" xr:uid="{93D52D6E-291C-4B3B-9914-66FC616388D1}">
          <x14:formula1>
            <xm:f>LISTA!$K$3:$K$4</xm:f>
          </x14:formula1>
          <xm:sqref>D193:D201</xm:sqref>
        </x14:dataValidation>
        <x14:dataValidation type="list" allowBlank="1" showInputMessage="1" showErrorMessage="1" xr:uid="{FD13F8A5-695F-4EFC-8801-44461977B164}">
          <x14:formula1>
            <xm:f>LISTA!$A$2:$A$26</xm:f>
          </x14:formula1>
          <xm:sqref>B268:B269</xm:sqref>
        </x14:dataValidation>
        <x14:dataValidation type="list" allowBlank="1" showInputMessage="1" showErrorMessage="1" xr:uid="{A050E462-D777-4ED9-AE3C-0AC47D23311C}">
          <x14:formula1>
            <xm:f>LISTA!$P$3:$P$4</xm:f>
          </x14:formula1>
          <xm:sqref>D268:D269</xm:sqref>
        </x14:dataValidation>
        <x14:dataValidation type="list" allowBlank="1" showInputMessage="1" showErrorMessage="1" xr:uid="{8006DF33-F836-4EF7-8404-DE4EEA244312}">
          <x14:formula1>
            <xm:f>LISTA!$A$2:$A$25</xm:f>
          </x14:formula1>
          <xm:sqref>B7:B83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E352-BD2F-4EB7-9033-3DD7572B3D20}">
  <sheetPr>
    <tabColor theme="0" tint="-4.9989318521683403E-2"/>
  </sheetPr>
  <dimension ref="A1:AI31"/>
  <sheetViews>
    <sheetView showGridLines="0" topLeftCell="AC1" workbookViewId="0">
      <selection activeCell="AD13" sqref="AD13"/>
    </sheetView>
  </sheetViews>
  <sheetFormatPr baseColWidth="10" defaultColWidth="11" defaultRowHeight="15.75" x14ac:dyDescent="0.25"/>
  <cols>
    <col min="1" max="1" width="41.75" customWidth="1"/>
    <col min="2" max="2" width="13.625" customWidth="1"/>
    <col min="3" max="3" width="4.125" customWidth="1"/>
    <col min="4" max="4" width="47.5" bestFit="1" customWidth="1"/>
    <col min="5" max="5" width="16.625" customWidth="1"/>
    <col min="18" max="18" width="36.5" bestFit="1" customWidth="1"/>
    <col min="21" max="21" width="56.75" bestFit="1" customWidth="1"/>
    <col min="22" max="22" width="17.375" bestFit="1" customWidth="1"/>
    <col min="24" max="24" width="30.875" customWidth="1"/>
    <col min="26" max="26" width="31.25" customWidth="1"/>
    <col min="28" max="29" width="24.125" customWidth="1"/>
    <col min="30" max="30" width="27.125" customWidth="1"/>
    <col min="31" max="35" width="24.125" customWidth="1"/>
  </cols>
  <sheetData>
    <row r="1" spans="1:35" x14ac:dyDescent="0.25">
      <c r="A1" s="37" t="s">
        <v>701</v>
      </c>
      <c r="D1" s="37" t="s">
        <v>702</v>
      </c>
      <c r="E1" t="s">
        <v>501</v>
      </c>
      <c r="F1" t="s">
        <v>330</v>
      </c>
      <c r="G1" t="s">
        <v>401</v>
      </c>
      <c r="H1" t="s">
        <v>81</v>
      </c>
      <c r="I1" t="s">
        <v>316</v>
      </c>
      <c r="J1" t="s">
        <v>176</v>
      </c>
      <c r="K1" t="s">
        <v>703</v>
      </c>
      <c r="L1" t="s">
        <v>704</v>
      </c>
      <c r="M1" t="s">
        <v>274</v>
      </c>
      <c r="N1" t="s">
        <v>549</v>
      </c>
      <c r="O1" t="s">
        <v>105</v>
      </c>
      <c r="P1" t="s">
        <v>705</v>
      </c>
      <c r="Q1" t="s">
        <v>706</v>
      </c>
      <c r="R1" s="1" t="s">
        <v>270</v>
      </c>
      <c r="U1" t="s">
        <v>501</v>
      </c>
      <c r="V1" t="s">
        <v>707</v>
      </c>
      <c r="X1" s="37" t="s">
        <v>708</v>
      </c>
      <c r="Y1" s="37" t="s">
        <v>709</v>
      </c>
      <c r="Z1" s="37" t="s">
        <v>702</v>
      </c>
      <c r="AA1" s="37" t="s">
        <v>708</v>
      </c>
      <c r="AB1" s="37" t="s">
        <v>14</v>
      </c>
      <c r="AC1" s="37" t="s">
        <v>20</v>
      </c>
      <c r="AD1" s="37" t="s">
        <v>710</v>
      </c>
      <c r="AE1" s="37" t="s">
        <v>35</v>
      </c>
      <c r="AF1" s="37" t="s">
        <v>40</v>
      </c>
      <c r="AG1" s="37" t="s">
        <v>711</v>
      </c>
      <c r="AH1" s="37" t="s">
        <v>712</v>
      </c>
      <c r="AI1" s="37" t="s">
        <v>713</v>
      </c>
    </row>
    <row r="2" spans="1:35" s="44" customFormat="1" ht="19.5" customHeight="1" x14ac:dyDescent="0.25">
      <c r="A2" s="43" t="s">
        <v>500</v>
      </c>
      <c r="B2" s="44" t="s">
        <v>714</v>
      </c>
      <c r="D2" s="44" t="s">
        <v>704</v>
      </c>
      <c r="E2" s="44" t="s">
        <v>707</v>
      </c>
      <c r="F2" s="44" t="s">
        <v>715</v>
      </c>
      <c r="G2" s="44" t="s">
        <v>716</v>
      </c>
      <c r="H2" s="44" t="s">
        <v>717</v>
      </c>
      <c r="I2" s="44" t="s">
        <v>718</v>
      </c>
      <c r="J2" s="44" t="s">
        <v>719</v>
      </c>
      <c r="K2" s="44" t="s">
        <v>720</v>
      </c>
      <c r="L2" s="44" t="s">
        <v>721</v>
      </c>
      <c r="M2" s="44" t="s">
        <v>722</v>
      </c>
      <c r="N2" s="44" t="s">
        <v>723</v>
      </c>
      <c r="O2" s="44" t="s">
        <v>724</v>
      </c>
      <c r="P2" s="44" t="s">
        <v>725</v>
      </c>
      <c r="Q2" s="44" t="s">
        <v>726</v>
      </c>
      <c r="R2" s="45" t="s">
        <v>727</v>
      </c>
      <c r="U2" s="44" t="s">
        <v>330</v>
      </c>
      <c r="V2" s="44" t="s">
        <v>715</v>
      </c>
      <c r="X2" s="44" t="s">
        <v>728</v>
      </c>
      <c r="Y2" s="44" t="s">
        <v>729</v>
      </c>
      <c r="Z2" s="44" t="s">
        <v>704</v>
      </c>
      <c r="AA2" s="44" t="s">
        <v>728</v>
      </c>
      <c r="AB2" s="44" t="s">
        <v>126</v>
      </c>
      <c r="AC2" s="46" t="s">
        <v>439</v>
      </c>
      <c r="AD2" s="44" t="s">
        <v>89</v>
      </c>
      <c r="AE2" s="46" t="s">
        <v>163</v>
      </c>
      <c r="AF2" s="47" t="s">
        <v>92</v>
      </c>
      <c r="AG2" s="47" t="s">
        <v>92</v>
      </c>
      <c r="AH2" s="47" t="s">
        <v>92</v>
      </c>
      <c r="AI2" s="47" t="s">
        <v>92</v>
      </c>
    </row>
    <row r="3" spans="1:35" s="44" customFormat="1" ht="24.75" customHeight="1" x14ac:dyDescent="0.25">
      <c r="A3" s="43" t="s">
        <v>606</v>
      </c>
      <c r="B3" s="44" t="s">
        <v>730</v>
      </c>
      <c r="D3" s="44" t="s">
        <v>731</v>
      </c>
      <c r="E3" s="53" t="s">
        <v>502</v>
      </c>
      <c r="F3" s="53" t="s">
        <v>331</v>
      </c>
      <c r="G3" s="53" t="s">
        <v>448</v>
      </c>
      <c r="H3" s="53" t="s">
        <v>82</v>
      </c>
      <c r="I3" s="53" t="s">
        <v>317</v>
      </c>
      <c r="J3" s="53" t="s">
        <v>177</v>
      </c>
      <c r="K3" s="53" t="s">
        <v>584</v>
      </c>
      <c r="L3" s="53" t="s">
        <v>125</v>
      </c>
      <c r="M3" s="53" t="s">
        <v>732</v>
      </c>
      <c r="N3" s="53" t="s">
        <v>550</v>
      </c>
      <c r="O3" s="53" t="s">
        <v>560</v>
      </c>
      <c r="P3" s="53" t="s">
        <v>733</v>
      </c>
      <c r="Q3" s="53" t="s">
        <v>734</v>
      </c>
      <c r="R3" s="53" t="s">
        <v>735</v>
      </c>
      <c r="U3" s="44" t="s">
        <v>401</v>
      </c>
      <c r="V3" s="44" t="s">
        <v>716</v>
      </c>
      <c r="X3" s="44" t="s">
        <v>145</v>
      </c>
      <c r="Y3" s="44" t="s">
        <v>736</v>
      </c>
      <c r="Z3" s="44" t="s">
        <v>731</v>
      </c>
      <c r="AA3" s="44" t="s">
        <v>737</v>
      </c>
      <c r="AB3" s="44" t="s">
        <v>107</v>
      </c>
      <c r="AC3" s="46" t="s">
        <v>95</v>
      </c>
      <c r="AD3" s="44" t="s">
        <v>111</v>
      </c>
      <c r="AE3" s="46" t="s">
        <v>90</v>
      </c>
      <c r="AF3" s="47" t="s">
        <v>98</v>
      </c>
      <c r="AG3" s="44" t="s">
        <v>268</v>
      </c>
      <c r="AH3" s="48" t="s">
        <v>282</v>
      </c>
      <c r="AI3" s="41" t="s">
        <v>738</v>
      </c>
    </row>
    <row r="4" spans="1:35" x14ac:dyDescent="0.25">
      <c r="A4" s="38" t="s">
        <v>400</v>
      </c>
      <c r="B4" t="s">
        <v>739</v>
      </c>
      <c r="D4" t="s">
        <v>740</v>
      </c>
      <c r="E4" s="11" t="s">
        <v>528</v>
      </c>
      <c r="F4" s="11" t="s">
        <v>389</v>
      </c>
      <c r="G4" s="11" t="s">
        <v>459</v>
      </c>
      <c r="H4" s="11" t="s">
        <v>136</v>
      </c>
      <c r="I4" s="11" t="s">
        <v>324</v>
      </c>
      <c r="K4" s="11" t="s">
        <v>741</v>
      </c>
      <c r="L4" s="11" t="s">
        <v>607</v>
      </c>
      <c r="M4" s="11" t="s">
        <v>275</v>
      </c>
      <c r="N4" s="11" t="s">
        <v>552</v>
      </c>
      <c r="O4" s="11" t="s">
        <v>563</v>
      </c>
      <c r="P4" s="11" t="s">
        <v>742</v>
      </c>
      <c r="Q4" s="11" t="s">
        <v>147</v>
      </c>
      <c r="R4" s="11" t="s">
        <v>271</v>
      </c>
      <c r="U4" t="s">
        <v>81</v>
      </c>
      <c r="V4" t="s">
        <v>717</v>
      </c>
      <c r="X4" t="s">
        <v>743</v>
      </c>
      <c r="Y4" t="s">
        <v>744</v>
      </c>
      <c r="Z4" t="s">
        <v>740</v>
      </c>
      <c r="AA4" t="s">
        <v>743</v>
      </c>
      <c r="AB4" t="s">
        <v>130</v>
      </c>
      <c r="AC4" s="17" t="s">
        <v>85</v>
      </c>
      <c r="AD4" t="s">
        <v>372</v>
      </c>
      <c r="AE4" s="17" t="s">
        <v>133</v>
      </c>
      <c r="AF4" t="s">
        <v>321</v>
      </c>
      <c r="AG4" t="s">
        <v>214</v>
      </c>
      <c r="AH4" s="39" t="s">
        <v>173</v>
      </c>
      <c r="AI4" s="41" t="s">
        <v>745</v>
      </c>
    </row>
    <row r="5" spans="1:35" x14ac:dyDescent="0.25">
      <c r="A5" s="38" t="s">
        <v>582</v>
      </c>
      <c r="B5" t="s">
        <v>746</v>
      </c>
      <c r="D5" t="s">
        <v>747</v>
      </c>
      <c r="E5" s="11" t="s">
        <v>521</v>
      </c>
      <c r="F5" s="11" t="s">
        <v>339</v>
      </c>
      <c r="G5" s="11" t="s">
        <v>414</v>
      </c>
      <c r="H5" s="11" t="s">
        <v>748</v>
      </c>
      <c r="L5" s="11" t="s">
        <v>609</v>
      </c>
      <c r="N5" s="11" t="s">
        <v>553</v>
      </c>
      <c r="O5" s="11" t="s">
        <v>749</v>
      </c>
      <c r="Q5" s="11" t="s">
        <v>750</v>
      </c>
      <c r="U5" t="s">
        <v>316</v>
      </c>
      <c r="V5" t="s">
        <v>718</v>
      </c>
      <c r="X5" t="s">
        <v>751</v>
      </c>
      <c r="Y5" t="s">
        <v>752</v>
      </c>
      <c r="Z5" t="s">
        <v>747</v>
      </c>
      <c r="AA5" t="s">
        <v>751</v>
      </c>
      <c r="AB5" t="s">
        <v>83</v>
      </c>
      <c r="AC5" s="17" t="s">
        <v>120</v>
      </c>
      <c r="AD5" t="s">
        <v>406</v>
      </c>
      <c r="AE5" s="17" t="s">
        <v>209</v>
      </c>
      <c r="AF5" t="s">
        <v>91</v>
      </c>
      <c r="AG5" t="s">
        <v>753</v>
      </c>
      <c r="AH5" s="39" t="s">
        <v>754</v>
      </c>
      <c r="AI5" s="40" t="s">
        <v>755</v>
      </c>
    </row>
    <row r="6" spans="1:35" x14ac:dyDescent="0.25">
      <c r="A6" s="38" t="s">
        <v>329</v>
      </c>
      <c r="B6" t="s">
        <v>756</v>
      </c>
      <c r="D6" t="s">
        <v>757</v>
      </c>
      <c r="E6" s="11" t="s">
        <v>758</v>
      </c>
      <c r="F6" s="11" t="s">
        <v>152</v>
      </c>
      <c r="G6" s="11" t="s">
        <v>419</v>
      </c>
      <c r="H6" s="11" t="s">
        <v>759</v>
      </c>
      <c r="L6" s="11" t="s">
        <v>760</v>
      </c>
      <c r="N6" s="11" t="s">
        <v>554</v>
      </c>
      <c r="O6" s="11" t="s">
        <v>561</v>
      </c>
      <c r="Q6" s="11" t="s">
        <v>152</v>
      </c>
      <c r="U6" t="s">
        <v>176</v>
      </c>
      <c r="V6" t="s">
        <v>719</v>
      </c>
      <c r="X6" t="s">
        <v>761</v>
      </c>
      <c r="Y6" t="s">
        <v>744</v>
      </c>
      <c r="Z6" t="s">
        <v>740</v>
      </c>
      <c r="AA6" t="s">
        <v>761</v>
      </c>
      <c r="AB6" t="s">
        <v>332</v>
      </c>
      <c r="AC6" s="17" t="s">
        <v>762</v>
      </c>
      <c r="AD6" t="s">
        <v>763</v>
      </c>
      <c r="AE6" s="17" t="s">
        <v>181</v>
      </c>
      <c r="AF6" t="s">
        <v>700</v>
      </c>
      <c r="AG6" t="s">
        <v>285</v>
      </c>
      <c r="AH6" s="39" t="s">
        <v>293</v>
      </c>
      <c r="AI6" s="40" t="s">
        <v>764</v>
      </c>
    </row>
    <row r="7" spans="1:35" x14ac:dyDescent="0.25">
      <c r="A7" s="38" t="s">
        <v>548</v>
      </c>
      <c r="B7" t="s">
        <v>765</v>
      </c>
      <c r="D7" t="s">
        <v>703</v>
      </c>
      <c r="E7" s="11" t="s">
        <v>508</v>
      </c>
      <c r="F7" s="11" t="s">
        <v>345</v>
      </c>
      <c r="G7" s="11" t="s">
        <v>766</v>
      </c>
      <c r="H7" s="11" t="s">
        <v>328</v>
      </c>
      <c r="L7" s="11" t="s">
        <v>655</v>
      </c>
      <c r="N7" s="11" t="s">
        <v>767</v>
      </c>
      <c r="O7" s="11" t="s">
        <v>106</v>
      </c>
      <c r="U7" t="s">
        <v>583</v>
      </c>
      <c r="V7" t="s">
        <v>720</v>
      </c>
      <c r="X7" t="s">
        <v>761</v>
      </c>
      <c r="Y7" t="s">
        <v>768</v>
      </c>
      <c r="Z7" t="s">
        <v>757</v>
      </c>
      <c r="AA7" t="s">
        <v>761</v>
      </c>
      <c r="AB7" t="s">
        <v>769</v>
      </c>
      <c r="AC7" s="17" t="s">
        <v>770</v>
      </c>
      <c r="AD7" t="s">
        <v>168</v>
      </c>
      <c r="AF7" t="s">
        <v>112</v>
      </c>
      <c r="AG7" t="s">
        <v>281</v>
      </c>
      <c r="AH7" s="39" t="s">
        <v>771</v>
      </c>
      <c r="AI7" s="40" t="s">
        <v>772</v>
      </c>
    </row>
    <row r="8" spans="1:35" x14ac:dyDescent="0.25">
      <c r="A8" s="38" t="s">
        <v>315</v>
      </c>
      <c r="B8" t="s">
        <v>773</v>
      </c>
      <c r="D8" t="s">
        <v>774</v>
      </c>
      <c r="E8" s="11" t="s">
        <v>513</v>
      </c>
      <c r="F8" s="11" t="s">
        <v>350</v>
      </c>
      <c r="G8" s="11" t="s">
        <v>433</v>
      </c>
      <c r="L8" s="11" t="s">
        <v>659</v>
      </c>
      <c r="N8" s="11" t="s">
        <v>555</v>
      </c>
      <c r="O8" s="11" t="s">
        <v>562</v>
      </c>
      <c r="U8" t="s">
        <v>124</v>
      </c>
      <c r="V8" t="s">
        <v>721</v>
      </c>
      <c r="X8" t="s">
        <v>775</v>
      </c>
      <c r="Y8" t="s">
        <v>776</v>
      </c>
      <c r="Z8" t="s">
        <v>703</v>
      </c>
      <c r="AA8" t="s">
        <v>775</v>
      </c>
      <c r="AD8" t="s">
        <v>174</v>
      </c>
      <c r="AF8" t="s">
        <v>169</v>
      </c>
      <c r="AG8" t="s">
        <v>385</v>
      </c>
      <c r="AH8" s="39" t="s">
        <v>99</v>
      </c>
      <c r="AI8" s="40" t="s">
        <v>777</v>
      </c>
    </row>
    <row r="9" spans="1:35" x14ac:dyDescent="0.25">
      <c r="A9" s="66" t="s">
        <v>689</v>
      </c>
      <c r="B9" t="s">
        <v>778</v>
      </c>
      <c r="D9" t="s">
        <v>779</v>
      </c>
      <c r="E9" s="11" t="s">
        <v>780</v>
      </c>
      <c r="F9" s="11" t="s">
        <v>355</v>
      </c>
      <c r="G9" s="11" t="s">
        <v>402</v>
      </c>
      <c r="L9" s="11" t="s">
        <v>636</v>
      </c>
      <c r="N9" s="11" t="s">
        <v>557</v>
      </c>
      <c r="O9" s="11" t="s">
        <v>575</v>
      </c>
      <c r="U9" t="s">
        <v>274</v>
      </c>
      <c r="V9" t="s">
        <v>722</v>
      </c>
      <c r="X9" t="s">
        <v>781</v>
      </c>
      <c r="Y9" t="s">
        <v>782</v>
      </c>
      <c r="Z9" t="s">
        <v>774</v>
      </c>
      <c r="AA9" t="s">
        <v>781</v>
      </c>
      <c r="AD9" t="s">
        <v>131</v>
      </c>
      <c r="AF9" t="s">
        <v>299</v>
      </c>
      <c r="AG9" t="s">
        <v>783</v>
      </c>
      <c r="AH9" s="39" t="s">
        <v>267</v>
      </c>
      <c r="AI9" s="41" t="s">
        <v>784</v>
      </c>
    </row>
    <row r="10" spans="1:35" x14ac:dyDescent="0.25">
      <c r="A10" s="38" t="s">
        <v>135</v>
      </c>
      <c r="B10" t="s">
        <v>785</v>
      </c>
      <c r="D10" t="s">
        <v>786</v>
      </c>
      <c r="E10" s="11" t="s">
        <v>787</v>
      </c>
      <c r="F10" s="11" t="s">
        <v>358</v>
      </c>
      <c r="G10" s="11" t="s">
        <v>407</v>
      </c>
      <c r="L10" s="11" t="s">
        <v>788</v>
      </c>
      <c r="N10" s="11" t="s">
        <v>556</v>
      </c>
      <c r="O10" s="11" t="s">
        <v>577</v>
      </c>
      <c r="R10" t="str">
        <f>+LOWER(R3)</f>
        <v>servicios tecnológicos</v>
      </c>
      <c r="U10" t="s">
        <v>549</v>
      </c>
      <c r="V10" t="s">
        <v>723</v>
      </c>
      <c r="X10" t="s">
        <v>789</v>
      </c>
      <c r="Y10" t="s">
        <v>790</v>
      </c>
      <c r="Z10" t="s">
        <v>779</v>
      </c>
      <c r="AA10" t="s">
        <v>789</v>
      </c>
      <c r="AD10" t="s">
        <v>791</v>
      </c>
      <c r="AF10" t="s">
        <v>292</v>
      </c>
      <c r="AG10" t="s">
        <v>288</v>
      </c>
      <c r="AH10" s="39" t="s">
        <v>311</v>
      </c>
    </row>
    <row r="11" spans="1:35" x14ac:dyDescent="0.25">
      <c r="A11" s="38" t="s">
        <v>278</v>
      </c>
      <c r="B11" t="s">
        <v>792</v>
      </c>
      <c r="D11" t="s">
        <v>793</v>
      </c>
      <c r="G11" s="11" t="s">
        <v>471</v>
      </c>
      <c r="L11" s="11" t="s">
        <v>794</v>
      </c>
      <c r="N11" s="11" t="s">
        <v>559</v>
      </c>
      <c r="O11" s="11" t="s">
        <v>795</v>
      </c>
      <c r="U11" t="s">
        <v>105</v>
      </c>
      <c r="V11" t="s">
        <v>724</v>
      </c>
      <c r="X11" t="s">
        <v>796</v>
      </c>
      <c r="Y11" t="s">
        <v>797</v>
      </c>
      <c r="Z11" t="s">
        <v>786</v>
      </c>
      <c r="AA11" t="s">
        <v>270</v>
      </c>
      <c r="AD11" t="s">
        <v>798</v>
      </c>
      <c r="AF11" t="s">
        <v>266</v>
      </c>
      <c r="AG11" t="s">
        <v>170</v>
      </c>
      <c r="AH11" s="39" t="s">
        <v>322</v>
      </c>
    </row>
    <row r="12" spans="1:35" x14ac:dyDescent="0.25">
      <c r="A12" s="38" t="s">
        <v>262</v>
      </c>
      <c r="B12" t="s">
        <v>799</v>
      </c>
      <c r="D12" t="s">
        <v>800</v>
      </c>
      <c r="G12" s="11" t="s">
        <v>437</v>
      </c>
      <c r="L12" s="11" t="s">
        <v>801</v>
      </c>
      <c r="N12" s="11" t="s">
        <v>558</v>
      </c>
      <c r="O12" s="11" t="s">
        <v>578</v>
      </c>
      <c r="U12" t="s">
        <v>705</v>
      </c>
      <c r="V12" t="s">
        <v>725</v>
      </c>
      <c r="X12" t="s">
        <v>802</v>
      </c>
      <c r="Y12" t="s">
        <v>744</v>
      </c>
      <c r="Z12" t="s">
        <v>740</v>
      </c>
      <c r="AA12" t="s">
        <v>802</v>
      </c>
      <c r="AD12" t="s">
        <v>395</v>
      </c>
      <c r="AF12" t="s">
        <v>213</v>
      </c>
      <c r="AG12" t="s">
        <v>182</v>
      </c>
      <c r="AH12" s="39" t="s">
        <v>803</v>
      </c>
    </row>
    <row r="13" spans="1:35" x14ac:dyDescent="0.25">
      <c r="A13" s="38" t="s">
        <v>289</v>
      </c>
      <c r="B13" t="s">
        <v>804</v>
      </c>
      <c r="D13" t="s">
        <v>805</v>
      </c>
      <c r="G13" s="11" t="s">
        <v>806</v>
      </c>
      <c r="L13" s="11" t="s">
        <v>807</v>
      </c>
      <c r="N13" s="11" t="s">
        <v>564</v>
      </c>
      <c r="O13" s="11" t="s">
        <v>114</v>
      </c>
      <c r="U13" t="s">
        <v>146</v>
      </c>
      <c r="V13" t="s">
        <v>726</v>
      </c>
      <c r="X13" t="s">
        <v>808</v>
      </c>
      <c r="Y13" t="s">
        <v>744</v>
      </c>
      <c r="Z13" t="s">
        <v>740</v>
      </c>
      <c r="AA13" t="s">
        <v>808</v>
      </c>
      <c r="AF13" t="s">
        <v>186</v>
      </c>
      <c r="AG13" t="s">
        <v>809</v>
      </c>
      <c r="AH13" s="39" t="s">
        <v>183</v>
      </c>
    </row>
    <row r="14" spans="1:35" x14ac:dyDescent="0.25">
      <c r="A14" s="38" t="s">
        <v>296</v>
      </c>
      <c r="B14" t="s">
        <v>810</v>
      </c>
      <c r="D14" t="s">
        <v>811</v>
      </c>
      <c r="G14" s="11" t="s">
        <v>424</v>
      </c>
      <c r="L14" s="11" t="s">
        <v>650</v>
      </c>
      <c r="N14" s="11" t="s">
        <v>567</v>
      </c>
      <c r="O14" s="11" t="s">
        <v>579</v>
      </c>
      <c r="U14" s="10" t="s">
        <v>270</v>
      </c>
      <c r="V14" s="10" t="s">
        <v>727</v>
      </c>
      <c r="X14" t="s">
        <v>812</v>
      </c>
      <c r="Y14" t="s">
        <v>744</v>
      </c>
      <c r="Z14" t="s">
        <v>740</v>
      </c>
      <c r="AA14" t="s">
        <v>812</v>
      </c>
      <c r="AF14" t="s">
        <v>344</v>
      </c>
      <c r="AG14" t="s">
        <v>151</v>
      </c>
      <c r="AH14" s="39" t="s">
        <v>813</v>
      </c>
    </row>
    <row r="15" spans="1:35" x14ac:dyDescent="0.25">
      <c r="A15" s="66" t="s">
        <v>307</v>
      </c>
      <c r="B15" t="s">
        <v>765</v>
      </c>
      <c r="D15" t="s">
        <v>814</v>
      </c>
      <c r="G15" s="11" t="s">
        <v>444</v>
      </c>
      <c r="L15" s="11" t="s">
        <v>619</v>
      </c>
      <c r="N15" s="11" t="s">
        <v>568</v>
      </c>
      <c r="X15" t="s">
        <v>815</v>
      </c>
      <c r="Y15" t="s">
        <v>816</v>
      </c>
      <c r="Z15" t="s">
        <v>793</v>
      </c>
      <c r="AA15" t="s">
        <v>815</v>
      </c>
      <c r="AF15" t="s">
        <v>376</v>
      </c>
      <c r="AH15" s="39" t="s">
        <v>252</v>
      </c>
    </row>
    <row r="16" spans="1:35" x14ac:dyDescent="0.25">
      <c r="A16" s="38" t="s">
        <v>243</v>
      </c>
      <c r="B16" t="s">
        <v>817</v>
      </c>
      <c r="D16" t="s">
        <v>818</v>
      </c>
      <c r="L16" s="11" t="s">
        <v>663</v>
      </c>
      <c r="N16" s="11" t="s">
        <v>569</v>
      </c>
      <c r="X16" t="s">
        <v>819</v>
      </c>
      <c r="Y16" t="s">
        <v>744</v>
      </c>
      <c r="Z16" t="s">
        <v>740</v>
      </c>
      <c r="AA16" t="s">
        <v>819</v>
      </c>
      <c r="AF16" t="s">
        <v>247</v>
      </c>
      <c r="AH16" s="39" t="s">
        <v>261</v>
      </c>
    </row>
    <row r="17" spans="1:34" x14ac:dyDescent="0.25">
      <c r="A17" s="38" t="s">
        <v>175</v>
      </c>
      <c r="B17" t="s">
        <v>820</v>
      </c>
      <c r="L17" s="11" t="s">
        <v>821</v>
      </c>
      <c r="N17" s="11" t="s">
        <v>570</v>
      </c>
      <c r="X17" t="s">
        <v>822</v>
      </c>
      <c r="Y17" t="s">
        <v>744</v>
      </c>
      <c r="Z17" t="s">
        <v>740</v>
      </c>
      <c r="AA17" t="s">
        <v>822</v>
      </c>
      <c r="AF17" t="s">
        <v>357</v>
      </c>
      <c r="AH17" s="39" t="s">
        <v>248</v>
      </c>
    </row>
    <row r="18" spans="1:34" x14ac:dyDescent="0.25">
      <c r="A18" s="38" t="s">
        <v>159</v>
      </c>
      <c r="B18" t="s">
        <v>823</v>
      </c>
      <c r="L18" s="11" t="s">
        <v>824</v>
      </c>
      <c r="N18" s="11" t="s">
        <v>571</v>
      </c>
      <c r="X18" t="s">
        <v>822</v>
      </c>
      <c r="Y18" t="s">
        <v>729</v>
      </c>
      <c r="Z18" t="s">
        <v>704</v>
      </c>
      <c r="AA18" t="s">
        <v>822</v>
      </c>
      <c r="AH18" s="39" t="s">
        <v>269</v>
      </c>
    </row>
    <row r="19" spans="1:34" x14ac:dyDescent="0.25">
      <c r="A19" s="38" t="s">
        <v>165</v>
      </c>
      <c r="B19" t="s">
        <v>825</v>
      </c>
      <c r="N19" s="11" t="s">
        <v>572</v>
      </c>
      <c r="X19" t="s">
        <v>822</v>
      </c>
      <c r="Y19" t="s">
        <v>826</v>
      </c>
      <c r="Z19" t="s">
        <v>800</v>
      </c>
      <c r="AA19" t="s">
        <v>822</v>
      </c>
      <c r="AH19" s="39" t="s">
        <v>113</v>
      </c>
    </row>
    <row r="20" spans="1:34" x14ac:dyDescent="0.25">
      <c r="A20" s="38" t="s">
        <v>827</v>
      </c>
      <c r="N20" s="11" t="s">
        <v>573</v>
      </c>
      <c r="X20" t="s">
        <v>135</v>
      </c>
      <c r="Y20" t="s">
        <v>744</v>
      </c>
      <c r="Z20" t="s">
        <v>740</v>
      </c>
      <c r="AA20" t="s">
        <v>135</v>
      </c>
      <c r="AH20" t="s">
        <v>93</v>
      </c>
    </row>
    <row r="21" spans="1:34" x14ac:dyDescent="0.25">
      <c r="A21" s="38" t="s">
        <v>145</v>
      </c>
      <c r="N21" s="11" t="s">
        <v>828</v>
      </c>
      <c r="X21" t="s">
        <v>135</v>
      </c>
      <c r="Y21" t="s">
        <v>729</v>
      </c>
      <c r="Z21" t="s">
        <v>704</v>
      </c>
      <c r="AA21" t="s">
        <v>135</v>
      </c>
      <c r="AH21" t="s">
        <v>164</v>
      </c>
    </row>
    <row r="22" spans="1:34" x14ac:dyDescent="0.25">
      <c r="A22" s="38" t="s">
        <v>829</v>
      </c>
      <c r="N22" s="11" t="s">
        <v>574</v>
      </c>
      <c r="X22" t="s">
        <v>135</v>
      </c>
      <c r="Y22" t="s">
        <v>830</v>
      </c>
      <c r="Z22" t="s">
        <v>805</v>
      </c>
      <c r="AA22" t="s">
        <v>135</v>
      </c>
    </row>
    <row r="23" spans="1:34" x14ac:dyDescent="0.25">
      <c r="A23" s="38" t="s">
        <v>80</v>
      </c>
      <c r="X23" s="10" t="s">
        <v>831</v>
      </c>
      <c r="Y23" t="s">
        <v>729</v>
      </c>
      <c r="Z23" t="s">
        <v>704</v>
      </c>
      <c r="AA23" s="10" t="s">
        <v>831</v>
      </c>
    </row>
    <row r="24" spans="1:34" x14ac:dyDescent="0.25">
      <c r="A24" s="38" t="s">
        <v>104</v>
      </c>
      <c r="X24" t="s">
        <v>832</v>
      </c>
      <c r="Y24" t="s">
        <v>833</v>
      </c>
      <c r="Z24" t="s">
        <v>811</v>
      </c>
      <c r="AA24" t="s">
        <v>832</v>
      </c>
    </row>
    <row r="25" spans="1:34" x14ac:dyDescent="0.25">
      <c r="A25" s="38" t="s">
        <v>123</v>
      </c>
      <c r="X25" t="s">
        <v>832</v>
      </c>
      <c r="Y25" t="s">
        <v>834</v>
      </c>
      <c r="Z25" t="s">
        <v>814</v>
      </c>
      <c r="AA25" t="s">
        <v>832</v>
      </c>
    </row>
    <row r="26" spans="1:34" x14ac:dyDescent="0.25">
      <c r="A26" s="110" t="s">
        <v>836</v>
      </c>
      <c r="X26" t="s">
        <v>728</v>
      </c>
      <c r="Y26" t="s">
        <v>835</v>
      </c>
      <c r="Z26" t="s">
        <v>818</v>
      </c>
      <c r="AA26" t="s">
        <v>728</v>
      </c>
    </row>
    <row r="27" spans="1:34" x14ac:dyDescent="0.25">
      <c r="X27" t="s">
        <v>751</v>
      </c>
      <c r="Y27" t="s">
        <v>835</v>
      </c>
      <c r="Z27" t="s">
        <v>818</v>
      </c>
      <c r="AA27" t="s">
        <v>751</v>
      </c>
    </row>
    <row r="28" spans="1:34" x14ac:dyDescent="0.25">
      <c r="X28" t="s">
        <v>832</v>
      </c>
      <c r="Y28" t="s">
        <v>835</v>
      </c>
      <c r="Z28" t="s">
        <v>818</v>
      </c>
      <c r="AA28" t="s">
        <v>832</v>
      </c>
    </row>
    <row r="29" spans="1:34" x14ac:dyDescent="0.25">
      <c r="X29" t="s">
        <v>781</v>
      </c>
      <c r="Y29" t="s">
        <v>835</v>
      </c>
      <c r="Z29" t="s">
        <v>818</v>
      </c>
      <c r="AA29" t="s">
        <v>781</v>
      </c>
    </row>
    <row r="30" spans="1:34" x14ac:dyDescent="0.25">
      <c r="X30" t="s">
        <v>789</v>
      </c>
      <c r="Y30" t="s">
        <v>835</v>
      </c>
      <c r="Z30" t="s">
        <v>818</v>
      </c>
      <c r="AA30" t="s">
        <v>789</v>
      </c>
    </row>
    <row r="31" spans="1:34" x14ac:dyDescent="0.25">
      <c r="X31" t="s">
        <v>815</v>
      </c>
      <c r="Y31" t="s">
        <v>835</v>
      </c>
      <c r="Z31" t="s">
        <v>818</v>
      </c>
      <c r="AA31" t="s">
        <v>815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SharedWithUsers>
    <lcf76f155ced4ddcb4097134ff3c332f xmlns="b84f4e16-0813-4cb2-8fc2-00b3c36cd3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6" ma:contentTypeDescription="Crear nuevo documento." ma:contentTypeScope="" ma:versionID="942be3d1a556e1204d922694b72a0626">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4d70383c650ef602d7abbcaf70602762"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FBBBBE-30EC-4483-8ED4-7E400FE8A99C}">
  <ds:schemaRefs>
    <ds:schemaRef ds:uri="http://schemas.microsoft.com/sharepoint/v3/contenttype/forms"/>
  </ds:schemaRefs>
</ds:datastoreItem>
</file>

<file path=customXml/itemProps2.xml><?xml version="1.0" encoding="utf-8"?>
<ds:datastoreItem xmlns:ds="http://schemas.openxmlformats.org/officeDocument/2006/customXml" ds:itemID="{FFD06B75-2691-4B92-9FD5-51F6C5DFA158}">
  <ds:schemaRefs>
    <ds:schemaRef ds:uri="http://schemas.microsoft.com/office/2006/metadata/properties"/>
    <ds:schemaRef ds:uri="http://schemas.microsoft.com/office/infopath/2007/PartnerControls"/>
    <ds:schemaRef ds:uri="95015264-b836-4e6b-a248-3170a7fc29ea"/>
    <ds:schemaRef ds:uri="b84f4e16-0813-4cb2-8fc2-00b3c36cd35f"/>
  </ds:schemaRefs>
</ds:datastoreItem>
</file>

<file path=customXml/itemProps3.xml><?xml version="1.0" encoding="utf-8"?>
<ds:datastoreItem xmlns:ds="http://schemas.openxmlformats.org/officeDocument/2006/customXml" ds:itemID="{C1EBB9F6-9B6D-4287-B57C-6C3FFB5FB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vt:lpstr>
      <vt:lpstr>PLAN DE ACCIÓN_2023</vt:lpstr>
      <vt:lpstr>LISTA</vt:lpstr>
      <vt:lpstr>INSTRUCTIVO!_ftn1</vt:lpstr>
      <vt:lpstr>INSTRUCTIVO!_ftnref1</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Las Molina</cp:lastModifiedBy>
  <cp:revision/>
  <dcterms:created xsi:type="dcterms:W3CDTF">2020-10-06T01:54:10Z</dcterms:created>
  <dcterms:modified xsi:type="dcterms:W3CDTF">2023-01-20T15:33:26Z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