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1840" windowHeight="12990" tabRatio="839" activeTab="12"/>
  </bookViews>
  <sheets>
    <sheet name="Índice" sheetId="519" r:id="rId1"/>
    <sheet name="Cuadro 1" sheetId="520" r:id="rId2"/>
    <sheet name="Cuadro 2" sheetId="523" r:id="rId3"/>
    <sheet name="Cuadro 3" sheetId="526" r:id="rId4"/>
    <sheet name="Cuadro 4" sheetId="527" r:id="rId5"/>
    <sheet name="Cuadro 5" sheetId="522" r:id="rId6"/>
    <sheet name="Cuadro 6" sheetId="538" r:id="rId7"/>
    <sheet name="Cuadro 7" sheetId="525" r:id="rId8"/>
    <sheet name="Cuadro 8" sheetId="530" r:id="rId9"/>
    <sheet name="Cuadro 9" sheetId="531" r:id="rId10"/>
    <sheet name="Cuadro 10" sheetId="532" r:id="rId11"/>
    <sheet name="Cuadro 11" sheetId="533" r:id="rId12"/>
    <sheet name="Cuadro 12" sheetId="539" r:id="rId13"/>
  </sheets>
  <calcPr calcId="162913"/>
</workbook>
</file>

<file path=xl/calcChain.xml><?xml version="1.0" encoding="utf-8"?>
<calcChain xmlns="http://schemas.openxmlformats.org/spreadsheetml/2006/main">
  <c r="A20" i="527" l="1"/>
  <c r="A10" i="527"/>
  <c r="A3" i="539" l="1"/>
  <c r="A3" i="533"/>
  <c r="A3" i="532"/>
  <c r="A3" i="531"/>
  <c r="A3" i="530"/>
  <c r="A3" i="527"/>
  <c r="A3" i="525"/>
  <c r="A3" i="538"/>
  <c r="A3" i="522"/>
  <c r="A3" i="526"/>
  <c r="A3" i="523"/>
  <c r="A15" i="533" l="1"/>
  <c r="A15" i="539" l="1"/>
  <c r="A10" i="539"/>
  <c r="A10" i="533"/>
  <c r="A20" i="532"/>
  <c r="A10" i="532"/>
  <c r="A20" i="531"/>
  <c r="A10" i="531"/>
  <c r="A20" i="530"/>
  <c r="A10" i="530"/>
  <c r="A20" i="525"/>
  <c r="A10" i="525"/>
  <c r="A20" i="538"/>
  <c r="A10" i="538"/>
  <c r="A20" i="522"/>
  <c r="A10" i="522"/>
  <c r="A20" i="526"/>
  <c r="A10" i="526"/>
  <c r="A20" i="523"/>
  <c r="A10" i="523"/>
  <c r="A20" i="520"/>
  <c r="A10" i="520"/>
  <c r="B18" i="532" l="1"/>
  <c r="B17" i="532"/>
  <c r="B16" i="532"/>
  <c r="B15" i="532"/>
  <c r="L14" i="532"/>
  <c r="M18" i="532" s="1"/>
  <c r="G14" i="532"/>
  <c r="H18" i="532" s="1"/>
  <c r="G26" i="531"/>
  <c r="H29" i="531" s="1"/>
  <c r="B26" i="531"/>
  <c r="C29" i="531" s="1"/>
  <c r="G14" i="531"/>
  <c r="H18" i="531" s="1"/>
  <c r="B14" i="531"/>
  <c r="C14" i="531" s="1"/>
  <c r="B30" i="530"/>
  <c r="B29" i="530"/>
  <c r="B28" i="530"/>
  <c r="B27" i="530"/>
  <c r="L26" i="530"/>
  <c r="M29" i="530" s="1"/>
  <c r="G26" i="530"/>
  <c r="H29" i="530" s="1"/>
  <c r="B25" i="530"/>
  <c r="B18" i="530"/>
  <c r="B17" i="530"/>
  <c r="B16" i="530"/>
  <c r="B15" i="530"/>
  <c r="L14" i="530"/>
  <c r="M18" i="530" s="1"/>
  <c r="G14" i="530"/>
  <c r="H18" i="530" s="1"/>
  <c r="AP26" i="527"/>
  <c r="AP24" i="527" s="1"/>
  <c r="AQ25" i="527" s="1"/>
  <c r="AK26" i="527"/>
  <c r="AL27" i="527" s="1"/>
  <c r="AK24" i="527"/>
  <c r="AL30" i="527" s="1"/>
  <c r="AF26" i="527"/>
  <c r="AG28" i="527" s="1"/>
  <c r="AA26" i="527"/>
  <c r="AA24" i="527" s="1"/>
  <c r="AB24" i="527" s="1"/>
  <c r="V26" i="527"/>
  <c r="W29" i="527" s="1"/>
  <c r="V24" i="527"/>
  <c r="W30" i="527" s="1"/>
  <c r="Q26" i="527"/>
  <c r="R29" i="527" s="1"/>
  <c r="L26" i="527"/>
  <c r="L24" i="527" s="1"/>
  <c r="M25" i="527" s="1"/>
  <c r="B30" i="527"/>
  <c r="B29" i="527"/>
  <c r="B28" i="527"/>
  <c r="B27" i="527"/>
  <c r="B25" i="527"/>
  <c r="B18" i="527"/>
  <c r="B17" i="527"/>
  <c r="B16" i="527"/>
  <c r="B15" i="527"/>
  <c r="AF26" i="525"/>
  <c r="AG27" i="525" s="1"/>
  <c r="AA26" i="525"/>
  <c r="AB29" i="525" s="1"/>
  <c r="V26" i="525"/>
  <c r="V24" i="525" s="1"/>
  <c r="W30" i="525" s="1"/>
  <c r="Q26" i="525"/>
  <c r="L26" i="525"/>
  <c r="M27" i="525" s="1"/>
  <c r="G26" i="525"/>
  <c r="G24" i="525" s="1"/>
  <c r="H30" i="525" s="1"/>
  <c r="B30" i="525"/>
  <c r="B29" i="525"/>
  <c r="B28" i="525"/>
  <c r="B27" i="525"/>
  <c r="B25" i="525"/>
  <c r="B18" i="525"/>
  <c r="B17" i="525"/>
  <c r="B16" i="525"/>
  <c r="B15" i="525"/>
  <c r="L26" i="522"/>
  <c r="M28" i="522" s="1"/>
  <c r="AA26" i="526"/>
  <c r="AB29" i="526" s="1"/>
  <c r="V26" i="526"/>
  <c r="W28" i="526" s="1"/>
  <c r="Q26" i="526"/>
  <c r="R27" i="526" s="1"/>
  <c r="L26" i="526"/>
  <c r="M29" i="526" s="1"/>
  <c r="B30" i="526"/>
  <c r="B25" i="526"/>
  <c r="B18" i="526"/>
  <c r="B17" i="526"/>
  <c r="B16" i="526"/>
  <c r="B15" i="526"/>
  <c r="AL28" i="527" l="1"/>
  <c r="M27" i="522"/>
  <c r="M29" i="522"/>
  <c r="AA24" i="525"/>
  <c r="AB30" i="525" s="1"/>
  <c r="L24" i="522"/>
  <c r="Q24" i="527"/>
  <c r="R30" i="527" s="1"/>
  <c r="G24" i="530"/>
  <c r="H24" i="530" s="1"/>
  <c r="R28" i="527"/>
  <c r="AB29" i="527"/>
  <c r="R27" i="527"/>
  <c r="AQ29" i="527"/>
  <c r="W27" i="525"/>
  <c r="AB27" i="525"/>
  <c r="B14" i="532"/>
  <c r="C14" i="532" s="1"/>
  <c r="H14" i="532"/>
  <c r="H15" i="532"/>
  <c r="H16" i="532"/>
  <c r="H17" i="532"/>
  <c r="M14" i="532"/>
  <c r="M15" i="532"/>
  <c r="M16" i="532"/>
  <c r="M17" i="532"/>
  <c r="C27" i="531"/>
  <c r="B24" i="531"/>
  <c r="C24" i="531" s="1"/>
  <c r="C28" i="531"/>
  <c r="C15" i="531"/>
  <c r="C16" i="531"/>
  <c r="C17" i="531"/>
  <c r="C18" i="531"/>
  <c r="G24" i="531"/>
  <c r="H26" i="531" s="1"/>
  <c r="H14" i="531"/>
  <c r="H15" i="531"/>
  <c r="H16" i="531"/>
  <c r="H17" i="531"/>
  <c r="H27" i="531"/>
  <c r="H28" i="531"/>
  <c r="L24" i="530"/>
  <c r="M24" i="530"/>
  <c r="B14" i="530"/>
  <c r="C16" i="530" s="1"/>
  <c r="H14" i="530"/>
  <c r="H15" i="530"/>
  <c r="H16" i="530"/>
  <c r="H17" i="530"/>
  <c r="B26" i="530"/>
  <c r="B24" i="530" s="1"/>
  <c r="H27" i="530"/>
  <c r="H28" i="530"/>
  <c r="M14" i="530"/>
  <c r="M16" i="530"/>
  <c r="M17" i="530"/>
  <c r="M27" i="530"/>
  <c r="M28" i="530"/>
  <c r="AQ24" i="527"/>
  <c r="AQ28" i="527"/>
  <c r="AQ26" i="527"/>
  <c r="AQ30" i="527"/>
  <c r="AQ27" i="527"/>
  <c r="AL29" i="527"/>
  <c r="AL25" i="527"/>
  <c r="AL24" i="527"/>
  <c r="AL26" i="527"/>
  <c r="AG29" i="527"/>
  <c r="AF24" i="527"/>
  <c r="AG25" i="527" s="1"/>
  <c r="AG27" i="527"/>
  <c r="AB25" i="527"/>
  <c r="AB27" i="527"/>
  <c r="AB28" i="527"/>
  <c r="AB26" i="527"/>
  <c r="AB30" i="527"/>
  <c r="W25" i="527"/>
  <c r="W27" i="527"/>
  <c r="W28" i="527"/>
  <c r="W26" i="527"/>
  <c r="W24" i="527"/>
  <c r="R25" i="527"/>
  <c r="R24" i="527"/>
  <c r="R26" i="527"/>
  <c r="M24" i="527"/>
  <c r="M27" i="527"/>
  <c r="M28" i="527"/>
  <c r="M29" i="527"/>
  <c r="M26" i="527"/>
  <c r="M30" i="527"/>
  <c r="AG28" i="525"/>
  <c r="AG29" i="525"/>
  <c r="AF24" i="525"/>
  <c r="AB28" i="525"/>
  <c r="W25" i="525"/>
  <c r="W28" i="525"/>
  <c r="W24" i="525"/>
  <c r="W29" i="525"/>
  <c r="W26" i="525"/>
  <c r="R27" i="525"/>
  <c r="R29" i="525"/>
  <c r="R28" i="525"/>
  <c r="Q24" i="525"/>
  <c r="R26" i="525" s="1"/>
  <c r="L24" i="525"/>
  <c r="M28" i="525"/>
  <c r="M29" i="525"/>
  <c r="H27" i="525"/>
  <c r="H28" i="525"/>
  <c r="H29" i="525"/>
  <c r="H24" i="525"/>
  <c r="H25" i="525"/>
  <c r="H26" i="525"/>
  <c r="M30" i="522"/>
  <c r="AB27" i="526"/>
  <c r="AB28" i="526"/>
  <c r="W29" i="526"/>
  <c r="W27" i="526"/>
  <c r="R28" i="526"/>
  <c r="R29" i="526"/>
  <c r="L24" i="526"/>
  <c r="M27" i="526"/>
  <c r="M28" i="526"/>
  <c r="AP14" i="527"/>
  <c r="AQ18" i="527" s="1"/>
  <c r="AK14" i="527"/>
  <c r="AL17" i="527" s="1"/>
  <c r="AF14" i="527"/>
  <c r="AA14" i="527"/>
  <c r="AB15" i="527" s="1"/>
  <c r="V14" i="527"/>
  <c r="W18" i="527" s="1"/>
  <c r="Q14" i="527"/>
  <c r="R17" i="527" s="1"/>
  <c r="L14" i="527"/>
  <c r="G14" i="527"/>
  <c r="H15" i="527" s="1"/>
  <c r="B29" i="526"/>
  <c r="B28" i="526"/>
  <c r="AA14" i="526"/>
  <c r="AB16" i="526" s="1"/>
  <c r="V14" i="526"/>
  <c r="W18" i="526" s="1"/>
  <c r="Q14" i="526"/>
  <c r="R18" i="526" s="1"/>
  <c r="L14" i="526"/>
  <c r="G14" i="526"/>
  <c r="H15" i="526" s="1"/>
  <c r="B14" i="526"/>
  <c r="C18" i="526" s="1"/>
  <c r="AF14" i="525"/>
  <c r="AA14" i="525"/>
  <c r="AB18" i="525" s="1"/>
  <c r="V14" i="525"/>
  <c r="W17" i="525" s="1"/>
  <c r="Q14" i="525"/>
  <c r="R16" i="525" s="1"/>
  <c r="L14" i="525"/>
  <c r="G14" i="525"/>
  <c r="H18" i="525" s="1"/>
  <c r="B15" i="523"/>
  <c r="B16" i="523"/>
  <c r="B17" i="523"/>
  <c r="B18" i="523"/>
  <c r="B25" i="523"/>
  <c r="B27" i="523"/>
  <c r="B28" i="523"/>
  <c r="B29" i="523"/>
  <c r="B30" i="523"/>
  <c r="L26" i="523"/>
  <c r="L24" i="523" s="1"/>
  <c r="G26" i="523"/>
  <c r="H28" i="523" s="1"/>
  <c r="L14" i="523"/>
  <c r="M18" i="523" s="1"/>
  <c r="G14" i="523"/>
  <c r="H16" i="523" s="1"/>
  <c r="AG18" i="525" l="1"/>
  <c r="AG17" i="525"/>
  <c r="AG15" i="525"/>
  <c r="AG14" i="525"/>
  <c r="AG16" i="525"/>
  <c r="AB26" i="525"/>
  <c r="AB24" i="525"/>
  <c r="AB25" i="525"/>
  <c r="H18" i="526"/>
  <c r="H17" i="526"/>
  <c r="M25" i="522"/>
  <c r="M24" i="522"/>
  <c r="M26" i="522"/>
  <c r="H25" i="530"/>
  <c r="H26" i="530"/>
  <c r="H30" i="530"/>
  <c r="C14" i="530"/>
  <c r="M25" i="530"/>
  <c r="N25" i="530" s="1"/>
  <c r="G24" i="523"/>
  <c r="H25" i="523" s="1"/>
  <c r="AG17" i="527"/>
  <c r="AG16" i="527"/>
  <c r="AG15" i="527"/>
  <c r="AG18" i="527"/>
  <c r="AG14" i="527"/>
  <c r="C15" i="532"/>
  <c r="C18" i="532"/>
  <c r="C16" i="532"/>
  <c r="C17" i="532"/>
  <c r="C26" i="531"/>
  <c r="C25" i="531"/>
  <c r="C30" i="531"/>
  <c r="H30" i="531"/>
  <c r="H25" i="531"/>
  <c r="H24" i="531"/>
  <c r="M26" i="530"/>
  <c r="C17" i="530"/>
  <c r="C18" i="530"/>
  <c r="C15" i="530"/>
  <c r="C30" i="530"/>
  <c r="C24" i="530"/>
  <c r="C25" i="530"/>
  <c r="C26" i="530"/>
  <c r="C29" i="530"/>
  <c r="C28" i="530"/>
  <c r="C27" i="530"/>
  <c r="AG24" i="527"/>
  <c r="AG26" i="527"/>
  <c r="AG30" i="527"/>
  <c r="R14" i="527"/>
  <c r="AG30" i="525"/>
  <c r="AG25" i="525"/>
  <c r="AG24" i="525"/>
  <c r="AG26" i="525"/>
  <c r="R25" i="525"/>
  <c r="R30" i="525"/>
  <c r="R24" i="525"/>
  <c r="M24" i="525"/>
  <c r="M30" i="525"/>
  <c r="M25" i="525"/>
  <c r="M26" i="525"/>
  <c r="M26" i="526"/>
  <c r="M25" i="526"/>
  <c r="M24" i="526"/>
  <c r="M30" i="526"/>
  <c r="H29" i="523"/>
  <c r="R15" i="527"/>
  <c r="R18" i="527"/>
  <c r="AQ14" i="527"/>
  <c r="AQ15" i="527"/>
  <c r="AL15" i="527"/>
  <c r="AL18" i="527"/>
  <c r="AL14" i="527"/>
  <c r="AB14" i="527"/>
  <c r="AB17" i="527"/>
  <c r="AB16" i="527"/>
  <c r="W14" i="527"/>
  <c r="W15" i="527"/>
  <c r="M14" i="527"/>
  <c r="B14" i="527"/>
  <c r="C14" i="527" s="1"/>
  <c r="H14" i="527"/>
  <c r="H16" i="527"/>
  <c r="H17" i="527"/>
  <c r="M15" i="527"/>
  <c r="R16" i="527"/>
  <c r="AL16" i="527"/>
  <c r="W17" i="527"/>
  <c r="AQ17" i="527"/>
  <c r="H18" i="527"/>
  <c r="AB18" i="527"/>
  <c r="W16" i="527"/>
  <c r="AQ16" i="527"/>
  <c r="M18" i="527"/>
  <c r="M17" i="527"/>
  <c r="M16" i="527"/>
  <c r="AB15" i="526"/>
  <c r="AB14" i="526"/>
  <c r="AB18" i="526"/>
  <c r="R14" i="526"/>
  <c r="H16" i="526"/>
  <c r="AB17" i="526"/>
  <c r="H14" i="526"/>
  <c r="AA24" i="526"/>
  <c r="C14" i="526"/>
  <c r="M14" i="526"/>
  <c r="W14" i="526"/>
  <c r="M15" i="526"/>
  <c r="M16" i="526"/>
  <c r="M17" i="526"/>
  <c r="M18" i="526"/>
  <c r="R15" i="526"/>
  <c r="R16" i="526"/>
  <c r="R17" i="526"/>
  <c r="C15" i="526"/>
  <c r="W15" i="526"/>
  <c r="C16" i="526"/>
  <c r="W16" i="526"/>
  <c r="C17" i="526"/>
  <c r="W17" i="526"/>
  <c r="R15" i="525"/>
  <c r="R18" i="525"/>
  <c r="AB17" i="525"/>
  <c r="AB16" i="525"/>
  <c r="B14" i="525"/>
  <c r="C16" i="525" s="1"/>
  <c r="H16" i="525"/>
  <c r="H17" i="525"/>
  <c r="W16" i="525"/>
  <c r="M18" i="525"/>
  <c r="M14" i="525"/>
  <c r="W14" i="525"/>
  <c r="W15" i="525"/>
  <c r="M17" i="525"/>
  <c r="H15" i="525"/>
  <c r="AB15" i="525"/>
  <c r="M16" i="525"/>
  <c r="R17" i="525"/>
  <c r="W18" i="525"/>
  <c r="H14" i="525"/>
  <c r="R14" i="525"/>
  <c r="AB14" i="525"/>
  <c r="M15" i="525"/>
  <c r="B26" i="523"/>
  <c r="C27" i="523" s="1"/>
  <c r="H27" i="523"/>
  <c r="H26" i="523"/>
  <c r="B14" i="523"/>
  <c r="C14" i="523" s="1"/>
  <c r="H14" i="523"/>
  <c r="H17" i="523"/>
  <c r="H18" i="523"/>
  <c r="H15" i="523"/>
  <c r="M30" i="523"/>
  <c r="M25" i="523"/>
  <c r="M24" i="523"/>
  <c r="H30" i="523"/>
  <c r="M14" i="523"/>
  <c r="M15" i="523"/>
  <c r="M16" i="523"/>
  <c r="M17" i="523"/>
  <c r="M26" i="523"/>
  <c r="M27" i="523"/>
  <c r="M28" i="523"/>
  <c r="M29" i="523"/>
  <c r="AU26" i="522"/>
  <c r="H24" i="523" l="1"/>
  <c r="C15" i="523"/>
  <c r="C24" i="532"/>
  <c r="C25" i="532"/>
  <c r="C27" i="532"/>
  <c r="C26" i="532"/>
  <c r="AU24" i="522"/>
  <c r="AV25" i="522" s="1"/>
  <c r="AV29" i="522"/>
  <c r="AV28" i="522"/>
  <c r="AV26" i="522"/>
  <c r="AB30" i="526"/>
  <c r="AB24" i="526"/>
  <c r="AB26" i="526"/>
  <c r="AB25" i="526"/>
  <c r="C17" i="523"/>
  <c r="C18" i="523"/>
  <c r="C18" i="527"/>
  <c r="C16" i="527"/>
  <c r="C15" i="527"/>
  <c r="C17" i="527"/>
  <c r="V24" i="526"/>
  <c r="C18" i="525"/>
  <c r="C17" i="525"/>
  <c r="C15" i="525"/>
  <c r="C14" i="525"/>
  <c r="C28" i="523"/>
  <c r="B24" i="523"/>
  <c r="C29" i="523"/>
  <c r="C16" i="523"/>
  <c r="AP26" i="522"/>
  <c r="AK26" i="522"/>
  <c r="AF26" i="522"/>
  <c r="B30" i="522"/>
  <c r="B29" i="522"/>
  <c r="B28" i="522"/>
  <c r="B25" i="522"/>
  <c r="B18" i="522"/>
  <c r="B17" i="522"/>
  <c r="B16" i="522"/>
  <c r="B15" i="522"/>
  <c r="AV30" i="522" l="1"/>
  <c r="AV24" i="522"/>
  <c r="AP24" i="522"/>
  <c r="AQ30" i="522" s="1"/>
  <c r="AQ29" i="522"/>
  <c r="AQ28" i="522"/>
  <c r="AQ27" i="522"/>
  <c r="AQ25" i="522"/>
  <c r="AQ26" i="522"/>
  <c r="AK24" i="522"/>
  <c r="AL25" i="522" s="1"/>
  <c r="AL27" i="522"/>
  <c r="AL29" i="522"/>
  <c r="AL28" i="522"/>
  <c r="AL30" i="522"/>
  <c r="AL26" i="522"/>
  <c r="AF24" i="522"/>
  <c r="AG24" i="522" s="1"/>
  <c r="AG29" i="522"/>
  <c r="AG28" i="522"/>
  <c r="AG27" i="522"/>
  <c r="AG25" i="522"/>
  <c r="W25" i="526"/>
  <c r="W24" i="526"/>
  <c r="W26" i="526"/>
  <c r="W30" i="526"/>
  <c r="Q24" i="526"/>
  <c r="B27" i="526"/>
  <c r="C30" i="523"/>
  <c r="C25" i="523"/>
  <c r="C24" i="523"/>
  <c r="C26" i="523"/>
  <c r="AA26" i="522"/>
  <c r="V26" i="522"/>
  <c r="Q26" i="522"/>
  <c r="AU14" i="522"/>
  <c r="AP14" i="522"/>
  <c r="AK14" i="522"/>
  <c r="AF14" i="522"/>
  <c r="AA14" i="522"/>
  <c r="V14" i="522"/>
  <c r="Q14" i="522"/>
  <c r="R15" i="522" s="1"/>
  <c r="L14" i="522"/>
  <c r="M16" i="522" s="1"/>
  <c r="G14" i="522"/>
  <c r="H16" i="522" s="1"/>
  <c r="G14" i="520"/>
  <c r="H18" i="520" s="1"/>
  <c r="B16" i="520"/>
  <c r="B14" i="522"/>
  <c r="C16" i="522" s="1"/>
  <c r="L26" i="520"/>
  <c r="M28" i="520" s="1"/>
  <c r="B30" i="520"/>
  <c r="B29" i="520"/>
  <c r="B28" i="520"/>
  <c r="B27" i="520"/>
  <c r="B25" i="520"/>
  <c r="G26" i="520"/>
  <c r="H29" i="520" s="1"/>
  <c r="B18" i="520"/>
  <c r="B17" i="520"/>
  <c r="B15" i="520"/>
  <c r="L14" i="520"/>
  <c r="M14" i="520" s="1"/>
  <c r="AQ24" i="522" l="1"/>
  <c r="AG16" i="522"/>
  <c r="AG15" i="522"/>
  <c r="AG18" i="522"/>
  <c r="AG14" i="522"/>
  <c r="AG17" i="522"/>
  <c r="AL24" i="522"/>
  <c r="AG30" i="522"/>
  <c r="AG26" i="522"/>
  <c r="AA24" i="522"/>
  <c r="AB26" i="522" s="1"/>
  <c r="AB28" i="522"/>
  <c r="AB27" i="522"/>
  <c r="AB29" i="522"/>
  <c r="AB24" i="522"/>
  <c r="AB30" i="522"/>
  <c r="V24" i="522"/>
  <c r="W26" i="522" s="1"/>
  <c r="W27" i="522"/>
  <c r="W29" i="522"/>
  <c r="W28" i="522"/>
  <c r="W24" i="522"/>
  <c r="Q24" i="522"/>
  <c r="R25" i="522" s="1"/>
  <c r="R29" i="522"/>
  <c r="R27" i="522"/>
  <c r="R28" i="522"/>
  <c r="R30" i="522"/>
  <c r="H14" i="522"/>
  <c r="H18" i="522"/>
  <c r="H17" i="522"/>
  <c r="H15" i="522"/>
  <c r="R24" i="526"/>
  <c r="R26" i="526"/>
  <c r="R25" i="526"/>
  <c r="R30" i="526"/>
  <c r="G24" i="520"/>
  <c r="H30" i="520" s="1"/>
  <c r="B26" i="526"/>
  <c r="G26" i="526"/>
  <c r="B27" i="522"/>
  <c r="G26" i="522"/>
  <c r="M15" i="522"/>
  <c r="R16" i="522"/>
  <c r="R17" i="522"/>
  <c r="M18" i="522"/>
  <c r="AQ17" i="522"/>
  <c r="AQ16" i="522"/>
  <c r="AQ15" i="522"/>
  <c r="AQ18" i="522"/>
  <c r="AQ14" i="522"/>
  <c r="AV17" i="522"/>
  <c r="AV16" i="522"/>
  <c r="AV15" i="522"/>
  <c r="AV18" i="522"/>
  <c r="AV14" i="522"/>
  <c r="M14" i="522"/>
  <c r="R14" i="522"/>
  <c r="R18" i="522"/>
  <c r="M17" i="522"/>
  <c r="W15" i="522"/>
  <c r="W17" i="522"/>
  <c r="W16" i="522"/>
  <c r="W18" i="522"/>
  <c r="W14" i="522"/>
  <c r="AL18" i="522"/>
  <c r="AL14" i="522"/>
  <c r="AL17" i="522"/>
  <c r="AL16" i="522"/>
  <c r="AL15" i="522"/>
  <c r="AB15" i="522"/>
  <c r="AB18" i="522"/>
  <c r="AB14" i="522"/>
  <c r="AB17" i="522"/>
  <c r="AB16" i="522"/>
  <c r="C15" i="522"/>
  <c r="C14" i="522"/>
  <c r="C18" i="522"/>
  <c r="C17" i="522"/>
  <c r="M29" i="520"/>
  <c r="L24" i="520"/>
  <c r="M26" i="520" s="1"/>
  <c r="B26" i="520"/>
  <c r="B24" i="520" s="1"/>
  <c r="C25" i="520" s="1"/>
  <c r="M27" i="520"/>
  <c r="H27" i="520"/>
  <c r="H28" i="520"/>
  <c r="H24" i="520"/>
  <c r="M17" i="520"/>
  <c r="M18" i="520"/>
  <c r="M16" i="520"/>
  <c r="M15" i="520"/>
  <c r="H17" i="520"/>
  <c r="H16" i="520"/>
  <c r="B14" i="520"/>
  <c r="C16" i="520" s="1"/>
  <c r="H15" i="520"/>
  <c r="H14" i="520"/>
  <c r="R24" i="522" l="1"/>
  <c r="R26" i="522"/>
  <c r="B26" i="522"/>
  <c r="C27" i="522" s="1"/>
  <c r="AB25" i="522"/>
  <c r="G24" i="522"/>
  <c r="H26" i="522"/>
  <c r="H29" i="522"/>
  <c r="H28" i="522"/>
  <c r="H27" i="522"/>
  <c r="W25" i="522"/>
  <c r="W30" i="522"/>
  <c r="G24" i="526"/>
  <c r="H25" i="526" s="1"/>
  <c r="H29" i="526"/>
  <c r="H28" i="526"/>
  <c r="H27" i="526"/>
  <c r="B24" i="526"/>
  <c r="C25" i="526" s="1"/>
  <c r="C29" i="526"/>
  <c r="C28" i="526"/>
  <c r="C27" i="526"/>
  <c r="C30" i="526"/>
  <c r="H26" i="520"/>
  <c r="H25" i="520"/>
  <c r="C28" i="520"/>
  <c r="C27" i="520"/>
  <c r="C29" i="520"/>
  <c r="C30" i="520"/>
  <c r="C24" i="520"/>
  <c r="M30" i="520"/>
  <c r="M25" i="520"/>
  <c r="M24" i="520"/>
  <c r="C26" i="520"/>
  <c r="C14" i="520"/>
  <c r="C18" i="520"/>
  <c r="C17" i="520"/>
  <c r="C15" i="520"/>
  <c r="H24" i="526" l="1"/>
  <c r="B24" i="522"/>
  <c r="C28" i="522"/>
  <c r="C29" i="522"/>
  <c r="H30" i="522"/>
  <c r="H25" i="522"/>
  <c r="H24" i="522"/>
  <c r="H26" i="526"/>
  <c r="H30" i="526"/>
  <c r="C26" i="526"/>
  <c r="C24" i="526"/>
  <c r="C25" i="522" l="1"/>
  <c r="C30" i="522"/>
  <c r="C26" i="522"/>
  <c r="C24" i="522"/>
  <c r="B26" i="527"/>
  <c r="G26" i="527"/>
  <c r="B26" i="525"/>
  <c r="B24" i="527" l="1"/>
  <c r="C26" i="527" s="1"/>
  <c r="C27" i="527"/>
  <c r="C29" i="527"/>
  <c r="C28" i="527"/>
  <c r="G24" i="527"/>
  <c r="H24" i="527" s="1"/>
  <c r="H27" i="527"/>
  <c r="H28" i="527"/>
  <c r="H29" i="527"/>
  <c r="H26" i="527"/>
  <c r="B24" i="525"/>
  <c r="C26" i="525" s="1"/>
  <c r="C29" i="525"/>
  <c r="C27" i="525"/>
  <c r="C28" i="525"/>
  <c r="H30" i="527" l="1"/>
  <c r="C25" i="527"/>
  <c r="C24" i="527"/>
  <c r="C30" i="527"/>
  <c r="H25" i="527"/>
  <c r="C30" i="525"/>
  <c r="C25" i="525"/>
  <c r="C24" i="525"/>
</calcChain>
</file>

<file path=xl/sharedStrings.xml><?xml version="1.0" encoding="utf-8"?>
<sst xmlns="http://schemas.openxmlformats.org/spreadsheetml/2006/main" count="956" uniqueCount="163">
  <si>
    <t>1.</t>
  </si>
  <si>
    <t>3.</t>
  </si>
  <si>
    <t>2.</t>
  </si>
  <si>
    <t>Área de Trabajo</t>
  </si>
  <si>
    <t>Oriental</t>
  </si>
  <si>
    <t>Vivero</t>
  </si>
  <si>
    <t>Plantación</t>
  </si>
  <si>
    <t>Planta de Beneficio</t>
  </si>
  <si>
    <t>Total</t>
  </si>
  <si>
    <t>Lím Inferior</t>
  </si>
  <si>
    <t>Lím Superior</t>
  </si>
  <si>
    <t>Norte</t>
  </si>
  <si>
    <t>Personal Ocupado</t>
  </si>
  <si>
    <t>Central</t>
  </si>
  <si>
    <t>Suroccidental</t>
  </si>
  <si>
    <t>Temporal contrato a término fijo</t>
  </si>
  <si>
    <t>Temporal contratado a través de empresas de servicios temporales</t>
  </si>
  <si>
    <t>Jornaleros</t>
  </si>
  <si>
    <t>Total Nacional</t>
  </si>
  <si>
    <t>Participación
(%)</t>
  </si>
  <si>
    <t>Pequeña</t>
  </si>
  <si>
    <t>Mediana</t>
  </si>
  <si>
    <t>Grande</t>
  </si>
  <si>
    <t>Mujeres</t>
  </si>
  <si>
    <t>Hombres</t>
  </si>
  <si>
    <t>Sexo</t>
  </si>
  <si>
    <t>Menos de 1 año</t>
  </si>
  <si>
    <t>Más de 20 años</t>
  </si>
  <si>
    <t>18 a 25 años</t>
  </si>
  <si>
    <t>36 a 45 años</t>
  </si>
  <si>
    <t>Mayores de 60 años</t>
  </si>
  <si>
    <t>Ninguno</t>
  </si>
  <si>
    <t>Educación técnica profesional y tecnológica</t>
  </si>
  <si>
    <t>Especialización, maestría o equivalente</t>
  </si>
  <si>
    <t>No sabe, no informa</t>
  </si>
  <si>
    <t>.</t>
  </si>
  <si>
    <t>Cve
(%)</t>
  </si>
  <si>
    <t>-</t>
  </si>
  <si>
    <t>Sindicato</t>
  </si>
  <si>
    <t>Fondo de Empleados</t>
  </si>
  <si>
    <t>Tipo de Asociación</t>
  </si>
  <si>
    <t>Otro Departamento</t>
  </si>
  <si>
    <t>Otro País</t>
  </si>
  <si>
    <t>Tipo de Programa</t>
  </si>
  <si>
    <t>Educación</t>
  </si>
  <si>
    <t>Salud</t>
  </si>
  <si>
    <t>Crédito</t>
  </si>
  <si>
    <t>Alimentación</t>
  </si>
  <si>
    <t>Transporte</t>
  </si>
  <si>
    <t>Vivienda</t>
  </si>
  <si>
    <t>Recreación y Deporte</t>
  </si>
  <si>
    <t>Infraestructura</t>
  </si>
  <si>
    <t>Ambiental</t>
  </si>
  <si>
    <t>Operativa</t>
  </si>
  <si>
    <t>Administrativa</t>
  </si>
  <si>
    <t>Tipo de Contratación</t>
  </si>
  <si>
    <t>Término indefinido</t>
  </si>
  <si>
    <t>Obra o labor o prestación de servicios</t>
  </si>
  <si>
    <r>
      <rPr>
        <b/>
        <sz val="8"/>
        <rFont val="Arial"/>
        <family val="2"/>
      </rPr>
      <t>Nota:</t>
    </r>
    <r>
      <rPr>
        <sz val="8"/>
        <rFont val="Arial"/>
        <family val="2"/>
      </rPr>
      <t xml:space="preserve"> por aproximación decimal, se pueden presentar diferencias en las sumas del personal ocupado.</t>
    </r>
  </si>
  <si>
    <r>
      <t>Zona Palmera</t>
    </r>
    <r>
      <rPr>
        <b/>
        <vertAlign val="superscript"/>
        <sz val="9"/>
        <rFont val="Arial"/>
        <family val="2"/>
      </rPr>
      <t>2</t>
    </r>
  </si>
  <si>
    <r>
      <t>Plantación</t>
    </r>
    <r>
      <rPr>
        <b/>
        <vertAlign val="superscript"/>
        <sz val="9"/>
        <rFont val="Arial"/>
        <family val="2"/>
      </rPr>
      <t>3</t>
    </r>
  </si>
  <si>
    <r>
      <t xml:space="preserve">Fecha de publicación: </t>
    </r>
    <r>
      <rPr>
        <sz val="8"/>
        <rFont val="Arial"/>
        <family val="2"/>
      </rPr>
      <t>31 de mayo de 2018</t>
    </r>
  </si>
  <si>
    <r>
      <t>Unidad de Producción</t>
    </r>
    <r>
      <rPr>
        <b/>
        <vertAlign val="superscript"/>
        <sz val="9"/>
        <rFont val="Arial"/>
        <family val="2"/>
      </rPr>
      <t>2</t>
    </r>
  </si>
  <si>
    <r>
      <t>Unidad de Producción</t>
    </r>
    <r>
      <rPr>
        <b/>
        <vertAlign val="superscript"/>
        <sz val="9"/>
        <rFont val="Arial"/>
        <family val="2"/>
      </rPr>
      <t>3</t>
    </r>
  </si>
  <si>
    <r>
      <t>Plantación</t>
    </r>
    <r>
      <rPr>
        <b/>
        <vertAlign val="superscript"/>
        <sz val="9"/>
        <rFont val="Arial"/>
        <family val="2"/>
      </rPr>
      <t>4</t>
    </r>
  </si>
  <si>
    <r>
      <rPr>
        <b/>
        <vertAlign val="superscript"/>
        <sz val="8"/>
        <rFont val="Arial"/>
        <family val="2"/>
      </rPr>
      <t xml:space="preserve">3 </t>
    </r>
    <r>
      <rPr>
        <sz val="8"/>
        <rFont val="Arial"/>
        <family val="2"/>
      </rPr>
      <t>Corresponde a las unidades económicas que realizan las actividades del proceso de cultivo y beneficio de la palma de aceite: viveros (reproducción de material vegetal), plantación (cultivo) y planta de beneficio (extracción del aceite).</t>
    </r>
  </si>
  <si>
    <t>Rangos de edad</t>
  </si>
  <si>
    <t>46 a 60 años</t>
  </si>
  <si>
    <t>26 a 35 años</t>
  </si>
  <si>
    <t>1 a 2 años</t>
  </si>
  <si>
    <t>3 a 5 años</t>
  </si>
  <si>
    <t>6 a 10 años</t>
  </si>
  <si>
    <t>11 a 20 años</t>
  </si>
  <si>
    <t xml:space="preserve">Tiempo </t>
  </si>
  <si>
    <t>Universitario (profesional)</t>
  </si>
  <si>
    <r>
      <rPr>
        <b/>
        <vertAlign val="superscript"/>
        <sz val="8"/>
        <rFont val="Arial"/>
        <family val="2"/>
      </rPr>
      <t>1</t>
    </r>
    <r>
      <rPr>
        <sz val="8"/>
        <rFont val="Arial"/>
        <family val="2"/>
      </rPr>
      <t xml:space="preserve"> Se refiere a las personas ocupadas provenientes de un lugar (departamento o país) diferente a la ubicación de la unidad de producción donde desarrollan sus labores.</t>
    </r>
  </si>
  <si>
    <t>Lugar de Origen</t>
  </si>
  <si>
    <t>No. de UEPAS</t>
  </si>
  <si>
    <r>
      <t>Unidades económicas de palma de aceite</t>
    </r>
    <r>
      <rPr>
        <b/>
        <vertAlign val="superscript"/>
        <sz val="9"/>
        <rFont val="Arial"/>
        <family val="2"/>
      </rPr>
      <t>1</t>
    </r>
    <r>
      <rPr>
        <b/>
        <sz val="9"/>
        <rFont val="Arial"/>
        <family val="2"/>
      </rPr>
      <t xml:space="preserve"> que cuentan con programas de bienestar dirigidos a sus empleados.</t>
    </r>
  </si>
  <si>
    <r>
      <rPr>
        <b/>
        <vertAlign val="superscript"/>
        <sz val="8"/>
        <rFont val="Arial"/>
        <family val="2"/>
      </rPr>
      <t xml:space="preserve">3 </t>
    </r>
    <r>
      <rPr>
        <sz val="8"/>
        <rFont val="Arial"/>
        <family val="2"/>
      </rPr>
      <t>Hace referencia al total de UEPAS que cuentan con uno o más programas de bienestar dirigidos a sus empleados.</t>
    </r>
  </si>
  <si>
    <r>
      <rPr>
        <b/>
        <vertAlign val="superscript"/>
        <sz val="8"/>
        <rFont val="Arial"/>
        <family val="2"/>
      </rPr>
      <t>1</t>
    </r>
    <r>
      <rPr>
        <sz val="8"/>
        <rFont val="Arial"/>
        <family val="2"/>
      </rPr>
      <t xml:space="preserve"> Unidad Económica de Palma de Aceite (UEPA). Está constituida por los componentes agrícola e industrial destinados a las actividades de cultivo de palma de aceite y/o extracción del aceite, bajo la dirección o gerencia de un mismo productor palmero a nivel nacional. La UEPA agrupa una o varias Unidades de Producción (UP) plantación, vivero y/o planta de beneficio que pueden tener operaciones en diferentes zonas. </t>
    </r>
  </si>
  <si>
    <r>
      <t>Total UEPAS que cuentan con algún programa</t>
    </r>
    <r>
      <rPr>
        <vertAlign val="superscript"/>
        <sz val="9"/>
        <rFont val="Arial"/>
        <family val="2"/>
      </rPr>
      <t>3</t>
    </r>
  </si>
  <si>
    <t xml:space="preserve"> </t>
  </si>
  <si>
    <r>
      <t>Total UEPAS</t>
    </r>
    <r>
      <rPr>
        <vertAlign val="superscript"/>
        <sz val="9"/>
        <rFont val="Arial"/>
        <family val="2"/>
      </rPr>
      <t>2</t>
    </r>
  </si>
  <si>
    <r>
      <t xml:space="preserve">No. de UEPAS </t>
    </r>
    <r>
      <rPr>
        <b/>
        <vertAlign val="superscript"/>
        <sz val="9"/>
        <rFont val="Arial"/>
        <family val="2"/>
      </rPr>
      <t>4</t>
    </r>
  </si>
  <si>
    <r>
      <t>Zona Palmera</t>
    </r>
    <r>
      <rPr>
        <b/>
        <vertAlign val="superscript"/>
        <sz val="9"/>
        <rFont val="Arial"/>
        <family val="2"/>
      </rPr>
      <t>1</t>
    </r>
  </si>
  <si>
    <r>
      <rPr>
        <b/>
        <vertAlign val="superscript"/>
        <sz val="8"/>
        <rFont val="Arial"/>
        <family val="2"/>
      </rPr>
      <t xml:space="preserve">2 </t>
    </r>
    <r>
      <rPr>
        <sz val="8"/>
        <rFont val="Arial"/>
        <family val="2"/>
      </rPr>
      <t>Corresponde a las unidades económicas que realizan las actividades del proceso de cultivo y beneficio de la palma de aceite: viveros (reproducción de material vegetal), plantación (cultivo) y planta de beneficio (extracción del aceite).</t>
    </r>
  </si>
  <si>
    <r>
      <rPr>
        <vertAlign val="superscript"/>
        <sz val="8"/>
        <rFont val="Arial"/>
        <family val="2"/>
      </rPr>
      <t>2</t>
    </r>
    <r>
      <rPr>
        <sz val="8"/>
        <rFont val="Arial"/>
        <family val="2"/>
      </rPr>
      <t xml:space="preserve"> Corresponde a la totalidad de UEPAS presentes en el universo de estudio.</t>
    </r>
  </si>
  <si>
    <r>
      <rPr>
        <b/>
        <vertAlign val="superscript"/>
        <sz val="8"/>
        <rFont val="Arial"/>
        <family val="2"/>
      </rPr>
      <t xml:space="preserve">4 </t>
    </r>
    <r>
      <rPr>
        <b/>
        <sz val="8"/>
        <rFont val="Arial"/>
        <family val="2"/>
      </rPr>
      <t>E</t>
    </r>
    <r>
      <rPr>
        <sz val="8"/>
        <rFont val="Arial"/>
        <family val="2"/>
      </rPr>
      <t>n esta columna se relacionan las UEPAS que cuentan con uno o más programas de bienestar. Las UEPAS que cuenten con más de un programa estarán relacionadas en cada programa.</t>
    </r>
  </si>
  <si>
    <r>
      <t>Unidades económicas de palma de aceite</t>
    </r>
    <r>
      <rPr>
        <b/>
        <vertAlign val="superscript"/>
        <sz val="9"/>
        <rFont val="Arial"/>
        <family val="2"/>
      </rPr>
      <t>1</t>
    </r>
    <r>
      <rPr>
        <b/>
        <sz val="9"/>
        <rFont val="Arial"/>
        <family val="2"/>
      </rPr>
      <t xml:space="preserve"> que cuentan con programas de responsabilidad social dirigidos a la comunidad.</t>
    </r>
  </si>
  <si>
    <r>
      <t>Personal total ocupado</t>
    </r>
    <r>
      <rPr>
        <b/>
        <vertAlign val="superscript"/>
        <sz val="9"/>
        <rFont val="Arial"/>
        <family val="2"/>
      </rPr>
      <t>1</t>
    </r>
    <r>
      <rPr>
        <b/>
        <sz val="9"/>
        <rFont val="Arial"/>
        <family val="2"/>
      </rPr>
      <t xml:space="preserve"> por área de trabajo.</t>
    </r>
  </si>
  <si>
    <r>
      <t>Personal total ocupado</t>
    </r>
    <r>
      <rPr>
        <b/>
        <vertAlign val="superscript"/>
        <sz val="9"/>
        <rFont val="Arial"/>
        <family val="2"/>
      </rPr>
      <t>1</t>
    </r>
    <r>
      <rPr>
        <b/>
        <sz val="9"/>
        <rFont val="Arial"/>
        <family val="2"/>
      </rPr>
      <t xml:space="preserve"> por sexo.</t>
    </r>
  </si>
  <si>
    <r>
      <t>Personal total ocupado</t>
    </r>
    <r>
      <rPr>
        <b/>
        <vertAlign val="superscript"/>
        <sz val="9"/>
        <rFont val="Arial"/>
        <family val="2"/>
      </rPr>
      <t>1</t>
    </r>
    <r>
      <rPr>
        <b/>
        <sz val="9"/>
        <rFont val="Arial"/>
        <family val="2"/>
      </rPr>
      <t xml:space="preserve"> por edad.</t>
    </r>
  </si>
  <si>
    <r>
      <t>Personal total ocupado</t>
    </r>
    <r>
      <rPr>
        <b/>
        <vertAlign val="superscript"/>
        <sz val="9"/>
        <rFont val="Arial"/>
        <family val="2"/>
      </rPr>
      <t>1</t>
    </r>
    <r>
      <rPr>
        <b/>
        <sz val="9"/>
        <rFont val="Arial"/>
        <family val="2"/>
      </rPr>
      <t xml:space="preserve"> por tipo de contratación laboral.
</t>
    </r>
  </si>
  <si>
    <r>
      <t>Personal total ocupado</t>
    </r>
    <r>
      <rPr>
        <b/>
        <vertAlign val="superscript"/>
        <sz val="9"/>
        <rFont val="Arial"/>
        <family val="2"/>
      </rPr>
      <t>1</t>
    </r>
    <r>
      <rPr>
        <b/>
        <sz val="9"/>
        <rFont val="Arial"/>
        <family val="2"/>
      </rPr>
      <t xml:space="preserve"> por nivel de formación académica.</t>
    </r>
  </si>
  <si>
    <r>
      <t>Personal total ocupado</t>
    </r>
    <r>
      <rPr>
        <b/>
        <vertAlign val="superscript"/>
        <sz val="9"/>
        <rFont val="Arial"/>
        <family val="2"/>
      </rPr>
      <t>1</t>
    </r>
    <r>
      <rPr>
        <b/>
        <sz val="9"/>
        <rFont val="Arial"/>
        <family val="2"/>
      </rPr>
      <t xml:space="preserve"> por antigüedad laboral.
</t>
    </r>
  </si>
  <si>
    <r>
      <t>Personal ocupado proveniente de otro departamento o país</t>
    </r>
    <r>
      <rPr>
        <b/>
        <vertAlign val="superscript"/>
        <sz val="9"/>
        <rFont val="Arial"/>
        <family val="2"/>
      </rPr>
      <t>1</t>
    </r>
  </si>
  <si>
    <t>Valor
(pesos)</t>
  </si>
  <si>
    <t xml:space="preserve">Promedio de pagos mensuales realizados por tipo de contratación.
</t>
  </si>
  <si>
    <r>
      <rPr>
        <b/>
        <vertAlign val="superscript"/>
        <sz val="8"/>
        <rFont val="Arial"/>
        <family val="2"/>
      </rPr>
      <t xml:space="preserve">3 </t>
    </r>
    <r>
      <rPr>
        <sz val="8"/>
        <rFont val="Arial"/>
        <family val="2"/>
      </rPr>
      <t>Hace referencia al total de UEPAS que cuentan con uno o más programas de responsabilidad social dirigidos a la comunidad.</t>
    </r>
  </si>
  <si>
    <t>4.</t>
  </si>
  <si>
    <t>5.</t>
  </si>
  <si>
    <t>6.</t>
  </si>
  <si>
    <t>7.</t>
  </si>
  <si>
    <t>8.</t>
  </si>
  <si>
    <t>9.</t>
  </si>
  <si>
    <t>10.</t>
  </si>
  <si>
    <t>11.</t>
  </si>
  <si>
    <t>12.</t>
  </si>
  <si>
    <t>Año 2016</t>
  </si>
  <si>
    <r>
      <t xml:space="preserve">Fecha de publicación: </t>
    </r>
    <r>
      <rPr>
        <sz val="10"/>
        <rFont val="Arial"/>
        <family val="2"/>
      </rPr>
      <t>31 de mayo de 2018</t>
    </r>
  </si>
  <si>
    <t>ENCUESTA DE EMPLEO DIRECTO SECTOR PALMERO</t>
  </si>
  <si>
    <t>Encuesta de Empleo Directo Sector Palmero</t>
  </si>
  <si>
    <r>
      <t>Personal ocupado en condición de discapacidad</t>
    </r>
    <r>
      <rPr>
        <b/>
        <vertAlign val="superscript"/>
        <sz val="9"/>
        <rFont val="Arial"/>
        <family val="2"/>
      </rPr>
      <t>1</t>
    </r>
    <r>
      <rPr>
        <b/>
        <sz val="9"/>
        <rFont val="Arial"/>
        <family val="2"/>
      </rPr>
      <t xml:space="preserve"> por área de trabajo.</t>
    </r>
  </si>
  <si>
    <t>Personal ocupado vinculado a sindicatos o fondo empleados.</t>
  </si>
  <si>
    <t>Nivel educativo</t>
  </si>
  <si>
    <t>Cuadro 1. Personal total ocupado por área de trabajo, según zona palmera</t>
  </si>
  <si>
    <t>Cuadro 1A. Personal total ocupado por área de trabajo, según unidad de producción</t>
  </si>
  <si>
    <t>Cuadro 2. Personal total ocupado por sexo, según zona palmera</t>
  </si>
  <si>
    <t>Cuadro 2A. Personal total ocupado por sexo, según unidad de producción</t>
  </si>
  <si>
    <t>Cuadro 3. Personal total ocupado por edad, según zona palmera</t>
  </si>
  <si>
    <t>Cuadro 3A. Personal total ocupado por edad, según unidad de producción</t>
  </si>
  <si>
    <t>Cuadro 8. Personal ocupado en condición de discapacidad por área de trabajo, según zona palmera</t>
  </si>
  <si>
    <t>Cuadro 8A. Personal ocupado en condición de discapacidad por área de trabajo, según unidad de producción</t>
  </si>
  <si>
    <t>Cuadro 9. Personal ocupado vinculado a sindicatos o fondo empleados, según zona palmera</t>
  </si>
  <si>
    <t>Cuadro 9A. Personal ocupado vinculado a sindicatos o fondo empleados, según unidad de producción</t>
  </si>
  <si>
    <t>Cuadro 10A. Personal ocupado proveniente de otro departamento o país, según unidad de producción</t>
  </si>
  <si>
    <t>Cuadro 11. Cantidad de unidades económicas de palma de aceite que cuentan con algún programa de bienestar</t>
  </si>
  <si>
    <t>Cuadro 12. Cantidad de unidades económicas de palma de aceite que cuentan con algún programa social</t>
  </si>
  <si>
    <t>Cuadro 10. Personal ocupado proveniente de otro departamento o país, según zona palmera donde labora</t>
  </si>
  <si>
    <t>Cuadro 11A. Cantidad de unidades económicas de palma de aceite que cuentan con algún programa de bienestar, según tipo de programa</t>
  </si>
  <si>
    <r>
      <rPr>
        <b/>
        <vertAlign val="superscript"/>
        <sz val="8"/>
        <rFont val="Arial"/>
        <family val="2"/>
      </rPr>
      <t>4</t>
    </r>
    <r>
      <rPr>
        <sz val="8"/>
        <rFont val="Arial"/>
        <family val="2"/>
      </rPr>
      <t xml:space="preserve"> Las plantaciones fueron divididas según el área sembrada en hectáreas (ha), así:
</t>
    </r>
    <r>
      <rPr>
        <b/>
        <sz val="8"/>
        <rFont val="Arial"/>
        <family val="2"/>
      </rPr>
      <t>Plantación pequeña:</t>
    </r>
    <r>
      <rPr>
        <sz val="8"/>
        <rFont val="Arial"/>
        <family val="2"/>
      </rPr>
      <t xml:space="preserve"> 1 a 49,9 ha
</t>
    </r>
    <r>
      <rPr>
        <b/>
        <sz val="8"/>
        <rFont val="Arial"/>
        <family val="2"/>
      </rPr>
      <t>Plantación mediana</t>
    </r>
    <r>
      <rPr>
        <sz val="8"/>
        <rFont val="Arial"/>
        <family val="2"/>
      </rPr>
      <t xml:space="preserve">: 50 a 499,9 ha
</t>
    </r>
    <r>
      <rPr>
        <b/>
        <sz val="8"/>
        <rFont val="Arial"/>
        <family val="2"/>
      </rPr>
      <t>Plantación grande:</t>
    </r>
    <r>
      <rPr>
        <sz val="8"/>
        <rFont val="Arial"/>
        <family val="2"/>
      </rPr>
      <t xml:space="preserve"> mayor a 499,9 ha</t>
    </r>
  </si>
  <si>
    <r>
      <rPr>
        <b/>
        <vertAlign val="superscript"/>
        <sz val="8"/>
        <rFont val="Arial"/>
        <family val="2"/>
      </rPr>
      <t xml:space="preserve">4 </t>
    </r>
    <r>
      <rPr>
        <sz val="8"/>
        <rFont val="Arial"/>
        <family val="2"/>
      </rPr>
      <t xml:space="preserve">Las plantaciones fueron divididas según el área sembrada en hectáreas (ha), así:
</t>
    </r>
    <r>
      <rPr>
        <b/>
        <sz val="8"/>
        <rFont val="Arial"/>
        <family val="2"/>
      </rPr>
      <t>Plantación pequeña:</t>
    </r>
    <r>
      <rPr>
        <sz val="8"/>
        <rFont val="Arial"/>
        <family val="2"/>
      </rPr>
      <t xml:space="preserve"> 1 a 49,9 ha
</t>
    </r>
    <r>
      <rPr>
        <b/>
        <sz val="8"/>
        <rFont val="Arial"/>
        <family val="2"/>
      </rPr>
      <t>Plantación mediana</t>
    </r>
    <r>
      <rPr>
        <sz val="8"/>
        <rFont val="Arial"/>
        <family val="2"/>
      </rPr>
      <t xml:space="preserve">: 50 a 499,9 ha
</t>
    </r>
    <r>
      <rPr>
        <b/>
        <sz val="8"/>
        <rFont val="Arial"/>
        <family val="2"/>
      </rPr>
      <t>Plantación grande:</t>
    </r>
    <r>
      <rPr>
        <sz val="8"/>
        <rFont val="Arial"/>
        <family val="2"/>
      </rPr>
      <t xml:space="preserve"> mayor a 499,9 ha</t>
    </r>
  </si>
  <si>
    <r>
      <rPr>
        <b/>
        <vertAlign val="superscript"/>
        <sz val="8"/>
        <rFont val="Arial"/>
        <family val="2"/>
      </rPr>
      <t>3</t>
    </r>
    <r>
      <rPr>
        <sz val="8"/>
        <rFont val="Arial"/>
        <family val="2"/>
      </rPr>
      <t xml:space="preserve"> Las plantaciones fueron divididas según el área sembrada en hectáreas (ha), así:
</t>
    </r>
    <r>
      <rPr>
        <b/>
        <sz val="8"/>
        <rFont val="Arial"/>
        <family val="2"/>
      </rPr>
      <t>Plantación pequeña:</t>
    </r>
    <r>
      <rPr>
        <sz val="8"/>
        <rFont val="Arial"/>
        <family val="2"/>
      </rPr>
      <t xml:space="preserve"> 1 a 49,9 ha
</t>
    </r>
    <r>
      <rPr>
        <b/>
        <sz val="8"/>
        <rFont val="Arial"/>
        <family val="2"/>
      </rPr>
      <t>Plantación mediana</t>
    </r>
    <r>
      <rPr>
        <sz val="8"/>
        <rFont val="Arial"/>
        <family val="2"/>
      </rPr>
      <t xml:space="preserve">: 50 a 499,9 ha
</t>
    </r>
    <r>
      <rPr>
        <b/>
        <sz val="8"/>
        <rFont val="Arial"/>
        <family val="2"/>
      </rPr>
      <t>Plantación grande:</t>
    </r>
    <r>
      <rPr>
        <sz val="8"/>
        <rFont val="Arial"/>
        <family val="2"/>
      </rPr>
      <t xml:space="preserve"> mayor a 499,9 ha</t>
    </r>
  </si>
  <si>
    <t>Cuadro 12A. Cantidad de unidades económicas de palma de aceite que cuentan con algún programa social, según tipo de programa</t>
  </si>
  <si>
    <r>
      <t xml:space="preserve">Fuente: </t>
    </r>
    <r>
      <rPr>
        <sz val="8"/>
        <rFont val="Arial"/>
        <family val="2"/>
      </rPr>
      <t>DANE - FEDEPALMA - Encuesta de Empleo Directo Sector Palmero 2016</t>
    </r>
  </si>
  <si>
    <r>
      <rPr>
        <b/>
        <vertAlign val="superscript"/>
        <sz val="8"/>
        <rFont val="Arial"/>
        <family val="2"/>
      </rPr>
      <t xml:space="preserve">1 </t>
    </r>
    <r>
      <rPr>
        <sz val="8"/>
        <rFont val="Arial"/>
        <family val="2"/>
      </rPr>
      <t>Personal total ocupado. Es calculado a partir del número de personas contratadas en el año por el número días trabajados en el año, dividido en 360 días; se incluyen propietarios, socios y familiares (con y sin remuneración fija), personal contratado a término indefinido, temporal contratado directamente por la empresa a término fijo y a través de empresas de servicios temporales, obra o labor o prestación de servicios, jornaleros, personal contratado a través de otras figuras (cooperativas de trabajo asociado - CTA, contrato sindical, etc.) y aprendices y pasantes.</t>
    </r>
  </si>
  <si>
    <r>
      <t>Fuente:</t>
    </r>
    <r>
      <rPr>
        <sz val="8"/>
        <rFont val="Arial"/>
        <family val="2"/>
      </rPr>
      <t xml:space="preserve"> DANE - FEDEPALMA - Encuesta de Empleo Directo Sector Palmero 2016</t>
    </r>
  </si>
  <si>
    <r>
      <rPr>
        <b/>
        <sz val="8"/>
        <rFont val="Arial"/>
        <family val="2"/>
      </rPr>
      <t>Fuente:</t>
    </r>
    <r>
      <rPr>
        <sz val="8"/>
        <rFont val="Arial"/>
        <family val="2"/>
      </rPr>
      <t xml:space="preserve"> Fuente: DANE - FEDEPALMA - Encuesta de Empleo Directo Sector Palmero 2016</t>
    </r>
  </si>
  <si>
    <r>
      <rPr>
        <b/>
        <sz val="8"/>
        <rFont val="Arial"/>
        <family val="2"/>
      </rPr>
      <t>Fuente:</t>
    </r>
    <r>
      <rPr>
        <sz val="8"/>
        <rFont val="Arial"/>
        <family val="2"/>
      </rPr>
      <t xml:space="preserve"> DANE - FEDEPALMA - Encuesta de Empleo Directo Sector Palmero 2016</t>
    </r>
  </si>
  <si>
    <t>Cuadro 4. Personal total ocupado por nivel de formación académica, según zona palmera</t>
  </si>
  <si>
    <t>Cuadro 4A. Personal total ocupado por nivel de formación académica, según unidad de producción</t>
  </si>
  <si>
    <t>Cuadro 5. Personal total ocupado por tipo de contratación laboral, según zona palmera</t>
  </si>
  <si>
    <t>Cuadro 5A. Personal total ocupado por tipo de contratación laboral, según unidad de producción</t>
  </si>
  <si>
    <t>Cuadro 6. Promedio de pagos mensuales realizados por tipo de contratación, según zona palmera</t>
  </si>
  <si>
    <t>Cuadro 6A. Promedio de pagos mensuales realizados por tipo de contratación, según unidad de producción</t>
  </si>
  <si>
    <t>Cuadro 7. Personal total ocupado por tiempo de antigüedad laboral, según zona palmera</t>
  </si>
  <si>
    <t>Cuadro 7A. Personal total ocupado por tiempo de antigüedad laboral, según unidad de producción</t>
  </si>
  <si>
    <t>Educación básica primaria
(1° - 5°)</t>
  </si>
  <si>
    <t>Educación básica secundaria
(6° - 9°)</t>
  </si>
  <si>
    <t>Educación media
(10° - 11°)</t>
  </si>
  <si>
    <t>Propietarios, socios y familiares
(sin remuneración fija)</t>
  </si>
  <si>
    <t>Propietarios, socios y familiares
(con remuneración fija)</t>
  </si>
  <si>
    <t>Otras figuras
(cooperativas de trabajo asociado - CTA, contrato sindical, etc.)</t>
  </si>
  <si>
    <t>Aprendices y pasantes</t>
  </si>
  <si>
    <r>
      <t>Otros</t>
    </r>
    <r>
      <rPr>
        <vertAlign val="superscript"/>
        <sz val="9"/>
        <rFont val="Arial"/>
        <family val="2"/>
      </rPr>
      <t>5</t>
    </r>
  </si>
  <si>
    <r>
      <rPr>
        <vertAlign val="superscript"/>
        <sz val="8"/>
        <rFont val="Arial"/>
        <family val="2"/>
      </rPr>
      <t>5</t>
    </r>
    <r>
      <rPr>
        <sz val="8"/>
        <rFont val="Arial"/>
        <family val="2"/>
      </rPr>
      <t xml:space="preserve"> Incluye programas psicosociales y capacitaciones</t>
    </r>
  </si>
  <si>
    <r>
      <rPr>
        <vertAlign val="superscript"/>
        <sz val="8"/>
        <rFont val="Arial"/>
        <family val="2"/>
      </rPr>
      <t>5</t>
    </r>
    <r>
      <rPr>
        <sz val="8"/>
        <rFont val="Arial"/>
        <family val="2"/>
      </rPr>
      <t xml:space="preserve"> Incluye programas programas que realizan donaciones a organizaciones sin ánimo de lucro, así como a juntas de acción comunal.</t>
    </r>
  </si>
  <si>
    <r>
      <rPr>
        <b/>
        <vertAlign val="superscript"/>
        <sz val="8"/>
        <rFont val="Arial"/>
        <family val="2"/>
      </rPr>
      <t xml:space="preserve">2 </t>
    </r>
    <r>
      <rPr>
        <sz val="8"/>
        <rFont val="Arial"/>
        <family val="2"/>
      </rPr>
      <t xml:space="preserve">Las áreas identificadas con cultivos de palma de aceite en Colombia son:
</t>
    </r>
    <r>
      <rPr>
        <b/>
        <sz val="8"/>
        <rFont val="Arial"/>
        <family val="2"/>
      </rPr>
      <t xml:space="preserve">Zona Oriental: </t>
    </r>
    <r>
      <rPr>
        <sz val="8"/>
        <rFont val="Arial"/>
        <family val="2"/>
      </rPr>
      <t xml:space="preserve">Cundinamarca (Paratebueno) - Meta (Villavicencio, Acacías, Barranca de Upía, Cabuyaro, Castilla La Nueva, Cubarral, Cumaral, Fuente de Oro, Granada, Guamal, Mapiripán, Puerto Gaitán, Puerto López, Puerto Lleras, Puerto Rico, Restrepo, San Carlos de Guaroa, San Juan de Arama, San Martín y Vistahermosa) - Arauca (Tame) - Casanare (Yopal, Aguazul, Maní, Monterrey, Nunchía, Orocué, San Luis de Palenque, Tauramena y Villanueva) - Vichada (La Primavera y Santa Rosalía).
</t>
    </r>
    <r>
      <rPr>
        <b/>
        <sz val="8"/>
        <rFont val="Arial"/>
        <family val="2"/>
      </rPr>
      <t xml:space="preserve">
Zona Norte: </t>
    </r>
    <r>
      <rPr>
        <sz val="8"/>
        <rFont val="Arial"/>
        <family val="2"/>
      </rPr>
      <t xml:space="preserve">Antioquia (Carepa, Chigorodó, Mutatá, Repelón) - Bolívar (Arjona, Mahates, María La Baja) – César (Valledupar, Agustín Codazzi, Becerril, Bosconia, Chimichagua, Chiriguaná, Curumaní, El Copey, El Paso, La Jagua de Ibirico, La Paz, San Diego) - Córdoba (Montería, Lorica) – La Guajira (Riohacha y Dibulla) – Magdalena (Algarrobo, Aracataca, Ariguaní, Ciénaga, El Piñón, El Retén, Fundación, Pivijay, Pueblo Viejo, Sabanas de San Ángel, Salamina, Zona Bananera, San Onofre).
</t>
    </r>
    <r>
      <rPr>
        <b/>
        <sz val="8"/>
        <rFont val="Arial"/>
        <family val="2"/>
      </rPr>
      <t xml:space="preserve">
Zona Central: </t>
    </r>
    <r>
      <rPr>
        <sz val="8"/>
        <rFont val="Arial"/>
        <family val="2"/>
      </rPr>
      <t>Antioquia (Sonson y Yondo) – Bolívar (Cantagallo, El Peñon, Regidor, Rioviejo, San Pablo y Simití) – Caldas (La Dorada) – Cesar (Aguachica, La Gloria, Pailitas, Pelaya, Río de Oro, San Alberto, San Martín, Tamalameque) – Cundinamarca (Puerto Salgar) – Norte de Santander (Cúcuta, El Zulia, La Esperanza, Sardinata, Tibú) – Santander (Barrancabermeja, Betulia, Puerto Parra, Puerto Wilches, Rionegro, Sabana de Torres, San Vicente de Chucurí, Simacota).</t>
    </r>
    <r>
      <rPr>
        <b/>
        <sz val="8"/>
        <rFont val="Arial"/>
        <family val="2"/>
      </rPr>
      <t xml:space="preserve">
Zona Suroccidental: </t>
    </r>
    <r>
      <rPr>
        <sz val="8"/>
        <rFont val="Arial"/>
        <family val="2"/>
      </rPr>
      <t>Caquetá (Belén de los Andaquíes) - Nariño (Tumaco).</t>
    </r>
  </si>
  <si>
    <r>
      <rPr>
        <b/>
        <vertAlign val="superscript"/>
        <sz val="8"/>
        <rFont val="Arial"/>
        <family val="2"/>
      </rPr>
      <t>2</t>
    </r>
    <r>
      <rPr>
        <sz val="8"/>
        <rFont val="Arial"/>
        <family val="2"/>
      </rPr>
      <t xml:space="preserve"> Las áreas identificadas con cultivos de palma de aceite en Colombia son:
</t>
    </r>
    <r>
      <rPr>
        <b/>
        <sz val="8"/>
        <rFont val="Arial"/>
        <family val="2"/>
      </rPr>
      <t xml:space="preserve">Zona Oriental: </t>
    </r>
    <r>
      <rPr>
        <sz val="8"/>
        <rFont val="Arial"/>
        <family val="2"/>
      </rPr>
      <t xml:space="preserve">Cundinamarca (Paratebueno) - Meta (Villavicencio, Acacías, Barranca de Upía, Cabuyaro, Castilla La Nueva, Cubarral, Cumaral, Fuente de Oro, Granada, Guamal, Mapiripán, Puerto Gaitán, Puerto López, Puerto Lleras, Puerto Rico, Restrepo, San Carlos de Guaroa, San Juan de Arama, San Martín y Vistahermosa) - Arauca (Tame) - Casanare (Yopal, Aguazul, Maní, Monterrey, Nunchía, Orocué, San Luis de Palenque, Tauramena y Villanueva) - Vichada (La Primavera y Santa Rosalía).
</t>
    </r>
    <r>
      <rPr>
        <b/>
        <sz val="8"/>
        <rFont val="Arial"/>
        <family val="2"/>
      </rPr>
      <t xml:space="preserve">
Zona Norte: </t>
    </r>
    <r>
      <rPr>
        <sz val="8"/>
        <rFont val="Arial"/>
        <family val="2"/>
      </rPr>
      <t xml:space="preserve">Antioquia (Carepa, Chigorodó, Mutatá, Repelón) - Bolívar (Arjona, Mahates, María La Baja) – César (Valledupar, Agustín Codazzi, Becerril, Bosconia, Chimichagua, Chiriguaná, Curumaní, El Copey, El Paso, La Jagua de Ibirico, La Paz, San Diego) - Córdoba (Montería, Lorica) – La Guajira (Riohacha y Dibulla) – Magdalena (Algarrobo, Aracataca, Ariguaní, Ciénaga, El Piñón, El Retén, Fundación, Pivijay, Pueblo Viejo, Sabanas de San Ángel, Salamina, Zona Bananera, San Onofre).
</t>
    </r>
    <r>
      <rPr>
        <b/>
        <sz val="8"/>
        <rFont val="Arial"/>
        <family val="2"/>
      </rPr>
      <t xml:space="preserve">
Zona Central: </t>
    </r>
    <r>
      <rPr>
        <sz val="8"/>
        <rFont val="Arial"/>
        <family val="2"/>
      </rPr>
      <t>Antioquia (Sonson y Yondo) – Bolívar (Cantagallo, El Peñon, Regidor, Rioviejo, San Pablo y Simití) – Caldas (La Dorada) – Cesar (Aguachica, La Gloria, Pailitas, Pelaya, Río de Oro, San Alberto, San Martín, Tamalameque) – Cundinamarca (Puerto Salgar) – Norte de Santander (Cúcuta, El Zulia, La Esperanza, Sardinata, Tibú) – Santander (Barrancabermeja, Betulia, Puerto Parra, Puerto Wilches, Rionegro, Sabana de Torres, San Vicente de Chucurí, Simacota).</t>
    </r>
    <r>
      <rPr>
        <b/>
        <sz val="8"/>
        <rFont val="Arial"/>
        <family val="2"/>
      </rPr>
      <t xml:space="preserve">
Zona Suroccidental: </t>
    </r>
    <r>
      <rPr>
        <sz val="8"/>
        <rFont val="Arial"/>
        <family val="2"/>
      </rPr>
      <t>Caquetá (Belén de los Andaquíes) - Nariño (Tumaco).</t>
    </r>
  </si>
  <si>
    <r>
      <rPr>
        <b/>
        <vertAlign val="superscript"/>
        <sz val="8"/>
        <rFont val="Arial"/>
        <family val="2"/>
      </rPr>
      <t>1</t>
    </r>
    <r>
      <rPr>
        <sz val="8"/>
        <rFont val="Arial"/>
        <family val="2"/>
      </rPr>
      <t xml:space="preserve"> Las áreas identificadas con cultivos de palma de aceite en Colombia son:
</t>
    </r>
    <r>
      <rPr>
        <b/>
        <sz val="8"/>
        <rFont val="Arial"/>
        <family val="2"/>
      </rPr>
      <t xml:space="preserve">Zona Oriental: </t>
    </r>
    <r>
      <rPr>
        <sz val="8"/>
        <rFont val="Arial"/>
        <family val="2"/>
      </rPr>
      <t xml:space="preserve">Cundinamarca (Paratebueno) - Meta (Villavicencio, Acacías, Barranca de Upía, Cabuyaro, Castilla La Nueva, Cubarral, Cumaral, Fuente de Oro, Granada, Guamal, Mapiripán, Puerto Gaitán, Puerto López, Puerto Lleras, Puerto Rico, Restrepo, San Carlos de Guaroa, San Juan de Arama, San Martín y Vistahermosa) - Arauca (Tame) - Casanare (Yopal, Aguazul, Maní, Monterrey, Nunchía, Orocué, San Luis de Palenque, Tauramena y Villanueva) - Vichada (La Primavera y Santa Rosalía).
</t>
    </r>
    <r>
      <rPr>
        <b/>
        <sz val="8"/>
        <rFont val="Arial"/>
        <family val="2"/>
      </rPr>
      <t xml:space="preserve">
Zona Norte: </t>
    </r>
    <r>
      <rPr>
        <sz val="8"/>
        <rFont val="Arial"/>
        <family val="2"/>
      </rPr>
      <t xml:space="preserve">Antioquia (Carepa, Chigorodó, Mutatá, Repelón) - Bolívar (Arjona, Mahates, María La Baja) – César (Valledupar, Agustín Codazzi, Becerril, Bosconia, Chimichagua, Chiriguaná, Curumaní, El Copey, El Paso, La Jagua de Ibirico, La Paz, San Diego) - Córdoba (Montería, Lorica) – La Guajira (Riohacha y Dibulla) – Magdalena (Algarrobo, Aracataca, Ariguaní, Ciénaga, El Piñón, El Retén, Fundación, Pivijay, Pueblo Viejo, Sabanas de San Ángel, Salamina, Zona Bananera, San Onofre).
</t>
    </r>
    <r>
      <rPr>
        <b/>
        <sz val="8"/>
        <rFont val="Arial"/>
        <family val="2"/>
      </rPr>
      <t xml:space="preserve">
Zona Central: </t>
    </r>
    <r>
      <rPr>
        <sz val="8"/>
        <rFont val="Arial"/>
        <family val="2"/>
      </rPr>
      <t>Antioquia (Sonson y Yondo) – Bolívar (Cantagallo, El Peñon, Regidor, Rioviejo, San Pablo y Simití) – Caldas (La Dorada) – Cesar (Aguachica, La Gloria, Pailitas, Pelaya, Río de Oro, San Alberto, San Martín, Tamalameque) – Cundinamarca (Puerto Salgar) – Norte de Santander (Cúcuta, El Zulia, La Esperanza, Sardinata, Tibú) – Santander (Barrancabermeja, Betulia, Puerto Parra, Puerto Wilches, Rionegro, Sabana de Torres, San Vicente de Chucurí, Simacota).</t>
    </r>
    <r>
      <rPr>
        <b/>
        <sz val="8"/>
        <rFont val="Arial"/>
        <family val="2"/>
      </rPr>
      <t xml:space="preserve">
Zona Suroccidental: </t>
    </r>
    <r>
      <rPr>
        <sz val="8"/>
        <rFont val="Arial"/>
        <family val="2"/>
      </rPr>
      <t>Caquetá (Belén de los Andaquíes) - Nariño (Tumaco).</t>
    </r>
  </si>
  <si>
    <r>
      <t xml:space="preserve">Nota: </t>
    </r>
    <r>
      <rPr>
        <sz val="8"/>
        <rFont val="Arial"/>
        <family val="2"/>
      </rPr>
      <t>los valores reportados en este cuadro no incluyen las prestacionales sociales, ni las comisiones asociadas a las empresas temporales.</t>
    </r>
  </si>
  <si>
    <r>
      <rPr>
        <b/>
        <sz val="8"/>
        <rFont val="Arial"/>
        <family val="2"/>
      </rPr>
      <t>Nota:</t>
    </r>
    <r>
      <rPr>
        <sz val="8"/>
        <rFont val="Arial"/>
        <family val="2"/>
      </rPr>
      <t xml:space="preserve"> el Cve indica la variabilidad que tienen las estimaciones y con ella su grado de precisión con el cual se está reportando cada resultado, de tal forma que entre menor sea el Cve, menor la incertidumbre que se tiene sobre la estimación y mayor el nivel de precisión de cada resultado.
Las columnas correspondientes a límite inferior (Lím Inferior) y límite superior (Lím Superior) corresponde al intervalo de confianza de cada estimación y proporciona los límites entre los cuales se encuentra, con una probabilidad del 95%, el valor real del parámetro de interés.</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</si>
</sst>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 #,##0.00_ ;_ * \-#,##0.00_ ;_ * &quot;-&quot;??_ ;_ @_ "/>
    <numFmt numFmtId="165" formatCode="0.0"/>
    <numFmt numFmtId="166" formatCode="_-* #,##0.00\ [$€]_-;\-* #,##0.00\ [$€]_-;_-* &quot;-&quot;??\ [$€]_-;_-@_-"/>
    <numFmt numFmtId="167" formatCode="_(* #,##0_);_(* \(#,##0\);_(* &quot;-&quot;??_);_(@_)"/>
    <numFmt numFmtId="168" formatCode="_(* #,##0.0_);_(* \(#,##0.0\);_(* &quot;-&quot;??_);_(@_)"/>
  </numFmts>
  <fonts count="36" x14ac:knownFonts="1">
    <font>
      <sz val="10"/>
      <name val="Arial"/>
    </font>
    <font>
      <sz val="10"/>
      <name val="Arial"/>
      <family val="2"/>
    </font>
    <font>
      <u/>
      <sz val="10"/>
      <color indexed="12"/>
      <name val="Arial"/>
      <family val="2"/>
    </font>
    <font>
      <b/>
      <sz val="9"/>
      <name val="Arial"/>
      <family val="2"/>
    </font>
    <font>
      <sz val="9"/>
      <name val="Arial"/>
      <family val="2"/>
    </font>
    <font>
      <sz val="8"/>
      <name val="Arial"/>
      <family val="2"/>
    </font>
    <font>
      <sz val="11"/>
      <name val="Arial"/>
      <family val="2"/>
    </font>
    <font>
      <b/>
      <sz val="12"/>
      <name val="Arial"/>
      <family val="2"/>
    </font>
    <font>
      <b/>
      <sz val="10"/>
      <name val="Arial"/>
      <family val="2"/>
    </font>
    <font>
      <sz val="10"/>
      <name val="Arial"/>
      <family val="2"/>
    </font>
    <font>
      <sz val="10"/>
      <name val="Arial"/>
      <family val="2"/>
    </font>
    <font>
      <b/>
      <sz val="8"/>
      <name val="Arial"/>
      <family val="2"/>
    </font>
    <font>
      <b/>
      <u/>
      <sz val="10"/>
      <color indexed="12"/>
      <name val="Arial"/>
      <family val="2"/>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Arial"/>
      <family val="2"/>
    </font>
    <font>
      <b/>
      <sz val="11"/>
      <color rgb="FFB6004B"/>
      <name val="Arial"/>
      <family val="2"/>
    </font>
    <font>
      <b/>
      <sz val="14"/>
      <color theme="0"/>
      <name val="Arial"/>
      <family val="2"/>
    </font>
    <font>
      <b/>
      <sz val="16"/>
      <color theme="0"/>
      <name val="Arial"/>
      <family val="2"/>
    </font>
    <font>
      <b/>
      <sz val="16"/>
      <color theme="0"/>
      <name val="Arial"/>
      <family val="2"/>
    </font>
    <font>
      <b/>
      <sz val="9"/>
      <color rgb="FFFF0000"/>
      <name val="Arial"/>
      <family val="2"/>
    </font>
    <font>
      <b/>
      <vertAlign val="superscript"/>
      <sz val="9"/>
      <name val="Arial"/>
      <family val="2"/>
    </font>
    <font>
      <b/>
      <vertAlign val="superscript"/>
      <sz val="8"/>
      <name val="Arial"/>
      <family val="2"/>
    </font>
    <font>
      <vertAlign val="superscript"/>
      <sz val="8"/>
      <name val="Arial"/>
      <family val="2"/>
    </font>
    <font>
      <sz val="9"/>
      <color rgb="FFFF0000"/>
      <name val="Arial"/>
      <family val="2"/>
    </font>
    <font>
      <vertAlign val="superscript"/>
      <sz val="9"/>
      <name val="Arial"/>
      <family val="2"/>
    </font>
    <font>
      <u/>
      <sz val="11"/>
      <color indexed="12"/>
      <name val="Arial"/>
      <family val="2"/>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249977111117893"/>
        <bgColor indexed="64"/>
      </patternFill>
    </fill>
  </fills>
  <borders count="20">
    <border>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5" fillId="20" borderId="13" applyNumberFormat="0" applyAlignment="0" applyProtection="0"/>
    <xf numFmtId="0" fontId="16" fillId="0" borderId="14" applyNumberFormat="0" applyFill="0" applyAlignment="0" applyProtection="0"/>
    <xf numFmtId="0" fontId="17" fillId="0" borderId="0" applyNumberFormat="0" applyFill="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8" fillId="27" borderId="13" applyNumberFormat="0" applyAlignment="0" applyProtection="0"/>
    <xf numFmtId="166" fontId="1" fillId="0" borderId="0" applyFont="0" applyFill="0" applyBorder="0" applyAlignment="0" applyProtection="0"/>
    <xf numFmtId="166" fontId="9" fillId="0" borderId="0" applyFont="0" applyFill="0" applyBorder="0" applyAlignment="0" applyProtection="0"/>
    <xf numFmtId="0" fontId="2" fillId="0" borderId="0" applyNumberFormat="0" applyFill="0" applyBorder="0" applyAlignment="0" applyProtection="0">
      <alignment vertical="top"/>
      <protection locked="0"/>
    </xf>
    <xf numFmtId="0" fontId="19" fillId="28" borderId="0" applyNumberFormat="0" applyBorder="0" applyAlignment="0" applyProtection="0"/>
    <xf numFmtId="164" fontId="10" fillId="0" borderId="0" applyFont="0" applyFill="0" applyBorder="0" applyAlignment="0" applyProtection="0"/>
    <xf numFmtId="0" fontId="20" fillId="29" borderId="0" applyNumberFormat="0" applyBorder="0" applyAlignment="0" applyProtection="0"/>
    <xf numFmtId="0" fontId="13" fillId="0" borderId="0"/>
    <xf numFmtId="0" fontId="13" fillId="30" borderId="15" applyNumberFormat="0" applyFont="0" applyAlignment="0" applyProtection="0"/>
    <xf numFmtId="9" fontId="9"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21" fillId="20" borderId="16" applyNumberFormat="0" applyAlignment="0" applyProtection="0"/>
    <xf numFmtId="0" fontId="22" fillId="0" borderId="0" applyNumberFormat="0" applyFill="0" applyBorder="0" applyAlignment="0" applyProtection="0"/>
    <xf numFmtId="0" fontId="23" fillId="0" borderId="17" applyNumberFormat="0" applyFill="0" applyAlignment="0" applyProtection="0"/>
    <xf numFmtId="43" fontId="1" fillId="0" borderId="0" applyFont="0" applyFill="0" applyBorder="0" applyAlignment="0" applyProtection="0"/>
  </cellStyleXfs>
  <cellXfs count="315">
    <xf numFmtId="0" fontId="0" fillId="0" borderId="0" xfId="0"/>
    <xf numFmtId="0" fontId="4" fillId="0" borderId="0" xfId="0" applyFont="1" applyFill="1"/>
    <xf numFmtId="0" fontId="4" fillId="0" borderId="0" xfId="0" applyFont="1" applyFill="1" applyBorder="1" applyAlignment="1"/>
    <xf numFmtId="0" fontId="4" fillId="0" borderId="0" xfId="0" applyFont="1" applyFill="1" applyBorder="1" applyAlignment="1">
      <alignment horizontal="center" vertical="center"/>
    </xf>
    <xf numFmtId="0" fontId="4" fillId="0" borderId="0" xfId="0" applyFont="1" applyFill="1" applyBorder="1"/>
    <xf numFmtId="0" fontId="0" fillId="31" borderId="0" xfId="0" applyFill="1"/>
    <xf numFmtId="0" fontId="24" fillId="31" borderId="0" xfId="0" applyFont="1" applyFill="1"/>
    <xf numFmtId="0" fontId="0" fillId="31" borderId="0" xfId="0" applyFill="1" applyBorder="1"/>
    <xf numFmtId="0" fontId="24" fillId="32" borderId="0" xfId="0" applyFont="1" applyFill="1" applyBorder="1"/>
    <xf numFmtId="0" fontId="0" fillId="32" borderId="0" xfId="0" applyFill="1" applyBorder="1"/>
    <xf numFmtId="0" fontId="25" fillId="31" borderId="0" xfId="0" applyFont="1" applyFill="1" applyBorder="1" applyAlignment="1">
      <alignment horizontal="right" vertical="center"/>
    </xf>
    <xf numFmtId="0" fontId="6" fillId="31" borderId="0" xfId="0" applyFont="1" applyFill="1" applyBorder="1" applyAlignment="1">
      <alignment vertical="center"/>
    </xf>
    <xf numFmtId="0" fontId="6" fillId="31" borderId="2" xfId="0" applyFont="1" applyFill="1" applyBorder="1" applyAlignment="1">
      <alignment vertical="center"/>
    </xf>
    <xf numFmtId="0" fontId="6" fillId="31" borderId="0" xfId="0" applyFont="1" applyFill="1" applyAlignment="1">
      <alignment vertical="center"/>
    </xf>
    <xf numFmtId="0" fontId="6" fillId="31" borderId="3" xfId="0" applyFont="1" applyFill="1" applyBorder="1" applyAlignment="1">
      <alignment vertical="center"/>
    </xf>
    <xf numFmtId="0" fontId="6" fillId="31" borderId="4" xfId="0" applyFont="1" applyFill="1" applyBorder="1" applyAlignment="1">
      <alignment vertical="center"/>
    </xf>
    <xf numFmtId="0" fontId="4" fillId="0" borderId="6" xfId="0" applyFont="1" applyFill="1" applyBorder="1"/>
    <xf numFmtId="0" fontId="4" fillId="0" borderId="3" xfId="0" applyFont="1" applyFill="1" applyBorder="1"/>
    <xf numFmtId="0" fontId="4" fillId="0" borderId="0" xfId="0" applyFont="1" applyFill="1" applyBorder="1" applyAlignment="1">
      <alignment vertical="center"/>
    </xf>
    <xf numFmtId="0" fontId="4" fillId="0" borderId="11" xfId="0" applyFont="1" applyFill="1" applyBorder="1"/>
    <xf numFmtId="0" fontId="4" fillId="0" borderId="4" xfId="0" applyFont="1" applyFill="1" applyBorder="1"/>
    <xf numFmtId="0" fontId="12" fillId="31" borderId="0" xfId="31" quotePrefix="1" applyFont="1" applyFill="1" applyBorder="1" applyAlignment="1" applyProtection="1">
      <alignment vertical="center"/>
    </xf>
    <xf numFmtId="167" fontId="4" fillId="33" borderId="0" xfId="43" applyNumberFormat="1" applyFont="1" applyFill="1" applyBorder="1" applyAlignment="1"/>
    <xf numFmtId="167" fontId="4" fillId="33" borderId="2" xfId="43" applyNumberFormat="1" applyFont="1" applyFill="1" applyBorder="1" applyAlignment="1"/>
    <xf numFmtId="0" fontId="3" fillId="0" borderId="0" xfId="0" applyFont="1" applyFill="1" applyBorder="1"/>
    <xf numFmtId="167" fontId="4" fillId="0" borderId="0" xfId="43" applyNumberFormat="1" applyFont="1" applyFill="1" applyBorder="1" applyAlignment="1" applyProtection="1">
      <alignment horizontal="right"/>
    </xf>
    <xf numFmtId="167" fontId="4" fillId="33" borderId="0" xfId="43" applyNumberFormat="1" applyFont="1" applyFill="1" applyBorder="1" applyAlignment="1" applyProtection="1">
      <alignment horizontal="right"/>
    </xf>
    <xf numFmtId="0" fontId="3" fillId="0" borderId="1" xfId="0" applyFont="1" applyFill="1" applyBorder="1" applyAlignment="1">
      <alignment horizontal="center" vertical="center" wrapText="1"/>
    </xf>
    <xf numFmtId="167" fontId="3" fillId="33" borderId="0" xfId="43" applyNumberFormat="1" applyFont="1" applyFill="1" applyBorder="1" applyAlignment="1">
      <alignment horizontal="center" vertical="center" wrapText="1"/>
    </xf>
    <xf numFmtId="167" fontId="3" fillId="33" borderId="0" xfId="43" applyNumberFormat="1" applyFont="1" applyFill="1" applyBorder="1" applyAlignment="1">
      <alignment horizontal="center" vertical="center"/>
    </xf>
    <xf numFmtId="167" fontId="4" fillId="33" borderId="0" xfId="43" applyNumberFormat="1" applyFont="1" applyFill="1" applyBorder="1" applyAlignment="1">
      <alignment horizontal="center" vertical="center" wrapText="1"/>
    </xf>
    <xf numFmtId="167" fontId="4" fillId="33" borderId="0" xfId="43" applyNumberFormat="1" applyFont="1" applyFill="1" applyBorder="1" applyAlignment="1">
      <alignment horizontal="center" vertical="center"/>
    </xf>
    <xf numFmtId="167" fontId="3" fillId="33" borderId="2" xfId="43" applyNumberFormat="1" applyFont="1" applyFill="1" applyBorder="1" applyAlignment="1">
      <alignment horizontal="center" vertical="center"/>
    </xf>
    <xf numFmtId="167" fontId="4" fillId="33" borderId="2" xfId="43" applyNumberFormat="1" applyFont="1" applyFill="1" applyBorder="1" applyAlignment="1">
      <alignment horizontal="center" vertical="center"/>
    </xf>
    <xf numFmtId="0" fontId="3" fillId="0" borderId="7" xfId="0" applyFont="1" applyFill="1" applyBorder="1" applyAlignment="1">
      <alignment horizontal="center" vertical="center" wrapText="1"/>
    </xf>
    <xf numFmtId="167" fontId="3" fillId="33" borderId="9" xfId="43" applyNumberFormat="1" applyFont="1" applyFill="1" applyBorder="1" applyAlignment="1">
      <alignment horizontal="center" vertical="center" wrapText="1"/>
    </xf>
    <xf numFmtId="167" fontId="4" fillId="33" borderId="9" xfId="43" applyNumberFormat="1" applyFont="1" applyFill="1" applyBorder="1" applyAlignment="1">
      <alignment horizontal="center" vertical="center" wrapText="1"/>
    </xf>
    <xf numFmtId="167" fontId="4" fillId="33" borderId="9" xfId="43" applyNumberFormat="1" applyFont="1" applyFill="1" applyBorder="1" applyAlignment="1" applyProtection="1">
      <alignment horizontal="right"/>
    </xf>
    <xf numFmtId="167" fontId="4" fillId="31" borderId="9" xfId="43" applyNumberFormat="1" applyFont="1" applyFill="1" applyBorder="1" applyAlignment="1" applyProtection="1">
      <alignment horizontal="right"/>
    </xf>
    <xf numFmtId="167" fontId="4" fillId="31" borderId="0" xfId="43" applyNumberFormat="1" applyFont="1" applyFill="1" applyBorder="1" applyAlignment="1" applyProtection="1">
      <alignment horizontal="right"/>
    </xf>
    <xf numFmtId="167" fontId="4" fillId="31" borderId="2" xfId="43" applyNumberFormat="1" applyFont="1" applyFill="1" applyBorder="1" applyAlignment="1" applyProtection="1">
      <alignment horizontal="right"/>
    </xf>
    <xf numFmtId="167" fontId="4" fillId="31" borderId="0" xfId="43" applyNumberFormat="1" applyFont="1" applyFill="1" applyBorder="1" applyAlignment="1"/>
    <xf numFmtId="167" fontId="4" fillId="31" borderId="2" xfId="43" applyNumberFormat="1" applyFont="1" applyFill="1" applyBorder="1" applyAlignment="1"/>
    <xf numFmtId="167" fontId="4" fillId="0" borderId="0" xfId="43" applyNumberFormat="1" applyFont="1" applyFill="1" applyBorder="1" applyAlignment="1">
      <alignment horizontal="center" vertical="center" wrapText="1"/>
    </xf>
    <xf numFmtId="0" fontId="3" fillId="33" borderId="11" xfId="0" applyFont="1" applyFill="1" applyBorder="1" applyAlignment="1" applyProtection="1">
      <alignment horizontal="center" vertical="center"/>
    </xf>
    <xf numFmtId="167" fontId="4" fillId="33" borderId="10" xfId="43" applyNumberFormat="1" applyFont="1" applyFill="1" applyBorder="1" applyAlignment="1" applyProtection="1">
      <alignment horizontal="right"/>
    </xf>
    <xf numFmtId="167" fontId="4" fillId="33" borderId="3" xfId="43" applyNumberFormat="1" applyFont="1" applyFill="1" applyBorder="1" applyAlignment="1" applyProtection="1">
      <alignment horizontal="right"/>
    </xf>
    <xf numFmtId="167" fontId="4" fillId="33" borderId="4" xfId="43" applyNumberFormat="1" applyFont="1" applyFill="1" applyBorder="1" applyAlignment="1" applyProtection="1">
      <alignment horizontal="right"/>
    </xf>
    <xf numFmtId="167" fontId="4" fillId="33" borderId="3" xfId="43" applyNumberFormat="1" applyFont="1" applyFill="1" applyBorder="1" applyAlignment="1"/>
    <xf numFmtId="167" fontId="4" fillId="33" borderId="4" xfId="43" applyNumberFormat="1" applyFont="1" applyFill="1" applyBorder="1" applyAlignment="1"/>
    <xf numFmtId="0" fontId="4" fillId="0" borderId="2" xfId="0" applyFont="1" applyFill="1" applyBorder="1" applyAlignment="1" applyProtection="1">
      <alignment horizontal="left" vertical="center"/>
    </xf>
    <xf numFmtId="0" fontId="4" fillId="33" borderId="2" xfId="0" applyFont="1" applyFill="1" applyBorder="1" applyAlignment="1" applyProtection="1">
      <alignment vertical="center"/>
    </xf>
    <xf numFmtId="165" fontId="4" fillId="0" borderId="2" xfId="0" applyNumberFormat="1" applyFont="1" applyFill="1" applyBorder="1" applyAlignment="1" applyProtection="1">
      <alignment vertical="center"/>
    </xf>
    <xf numFmtId="165" fontId="4" fillId="33" borderId="4" xfId="0" applyNumberFormat="1" applyFont="1" applyFill="1" applyBorder="1" applyAlignment="1" applyProtection="1">
      <alignment vertical="center"/>
    </xf>
    <xf numFmtId="167" fontId="3" fillId="0" borderId="0" xfId="43" applyNumberFormat="1" applyFont="1" applyFill="1" applyBorder="1" applyAlignment="1">
      <alignment horizontal="center" vertical="center" wrapText="1"/>
    </xf>
    <xf numFmtId="167" fontId="3" fillId="0" borderId="0" xfId="43" applyNumberFormat="1" applyFont="1" applyFill="1" applyBorder="1" applyAlignment="1">
      <alignment horizontal="center" vertical="center"/>
    </xf>
    <xf numFmtId="167" fontId="3" fillId="0" borderId="2" xfId="43" applyNumberFormat="1" applyFont="1" applyFill="1" applyBorder="1" applyAlignment="1">
      <alignment horizontal="center" vertical="center"/>
    </xf>
    <xf numFmtId="167" fontId="4" fillId="0" borderId="0" xfId="43" applyNumberFormat="1" applyFont="1" applyFill="1" applyBorder="1" applyAlignment="1">
      <alignment horizontal="center" vertical="center"/>
    </xf>
    <xf numFmtId="167" fontId="4" fillId="0" borderId="2" xfId="43" applyNumberFormat="1" applyFont="1" applyFill="1" applyBorder="1" applyAlignment="1">
      <alignment horizontal="center" vertical="center"/>
    </xf>
    <xf numFmtId="167" fontId="3" fillId="33" borderId="10" xfId="43" applyNumberFormat="1" applyFont="1" applyFill="1" applyBorder="1" applyAlignment="1">
      <alignment horizontal="center" vertical="center" wrapText="1"/>
    </xf>
    <xf numFmtId="167" fontId="3" fillId="33" borderId="3" xfId="43" applyNumberFormat="1" applyFont="1" applyFill="1" applyBorder="1" applyAlignment="1">
      <alignment horizontal="center" vertical="center" wrapText="1"/>
    </xf>
    <xf numFmtId="167" fontId="3" fillId="33" borderId="3" xfId="43" applyNumberFormat="1" applyFont="1" applyFill="1" applyBorder="1" applyAlignment="1">
      <alignment horizontal="center" vertical="center"/>
    </xf>
    <xf numFmtId="167" fontId="3" fillId="33" borderId="4" xfId="43" applyNumberFormat="1" applyFont="1" applyFill="1" applyBorder="1" applyAlignment="1">
      <alignment horizontal="center" vertical="center"/>
    </xf>
    <xf numFmtId="0" fontId="3" fillId="0" borderId="2" xfId="0" applyFont="1" applyFill="1" applyBorder="1" applyAlignment="1" applyProtection="1">
      <alignment horizontal="left" vertical="center"/>
    </xf>
    <xf numFmtId="0" fontId="3" fillId="33" borderId="2" xfId="0" applyFont="1" applyFill="1" applyBorder="1" applyAlignment="1" applyProtection="1">
      <alignment vertical="center"/>
    </xf>
    <xf numFmtId="165" fontId="3" fillId="33" borderId="4" xfId="0" applyNumberFormat="1" applyFont="1" applyFill="1" applyBorder="1" applyAlignment="1" applyProtection="1">
      <alignment vertical="center"/>
    </xf>
    <xf numFmtId="0" fontId="4" fillId="0" borderId="2" xfId="0" applyFont="1" applyFill="1" applyBorder="1" applyAlignment="1" applyProtection="1">
      <alignment horizontal="left" vertical="center" indent="1"/>
    </xf>
    <xf numFmtId="0" fontId="4" fillId="33" borderId="2" xfId="0" applyFont="1" applyFill="1" applyBorder="1" applyAlignment="1" applyProtection="1">
      <alignment horizontal="left" vertical="center" indent="1"/>
    </xf>
    <xf numFmtId="168" fontId="4" fillId="0" borderId="0" xfId="43" applyNumberFormat="1" applyFont="1" applyFill="1" applyBorder="1" applyAlignment="1">
      <alignment horizontal="center" vertical="center" wrapText="1"/>
    </xf>
    <xf numFmtId="168" fontId="3" fillId="33" borderId="0" xfId="43" applyNumberFormat="1" applyFont="1" applyFill="1" applyBorder="1" applyAlignment="1">
      <alignment horizontal="center" vertical="center" wrapText="1"/>
    </xf>
    <xf numFmtId="168" fontId="3" fillId="0" borderId="0" xfId="43" applyNumberFormat="1" applyFont="1" applyFill="1" applyBorder="1" applyAlignment="1">
      <alignment horizontal="center" vertical="center" wrapText="1"/>
    </xf>
    <xf numFmtId="168" fontId="4" fillId="33" borderId="0" xfId="43" applyNumberFormat="1" applyFont="1" applyFill="1" applyBorder="1" applyAlignment="1">
      <alignment horizontal="center" vertical="center" wrapText="1"/>
    </xf>
    <xf numFmtId="168" fontId="4" fillId="31" borderId="0" xfId="43" applyNumberFormat="1" applyFont="1" applyFill="1" applyBorder="1" applyAlignment="1"/>
    <xf numFmtId="168" fontId="4" fillId="33" borderId="3" xfId="43" applyNumberFormat="1" applyFont="1" applyFill="1" applyBorder="1" applyAlignment="1"/>
    <xf numFmtId="168" fontId="3" fillId="33" borderId="3" xfId="43" applyNumberFormat="1" applyFont="1" applyFill="1" applyBorder="1" applyAlignment="1">
      <alignment horizontal="center" vertical="center" wrapText="1"/>
    </xf>
    <xf numFmtId="168" fontId="4" fillId="31" borderId="0" xfId="43" applyNumberFormat="1" applyFont="1" applyFill="1" applyBorder="1" applyAlignment="1" applyProtection="1">
      <alignment horizontal="center"/>
    </xf>
    <xf numFmtId="168" fontId="4" fillId="33" borderId="3" xfId="43" applyNumberFormat="1" applyFont="1" applyFill="1" applyBorder="1" applyAlignment="1" applyProtection="1">
      <alignment horizontal="center"/>
    </xf>
    <xf numFmtId="0" fontId="3" fillId="0" borderId="0" xfId="0" applyFont="1" applyFill="1" applyBorder="1" applyAlignment="1">
      <alignment vertical="center"/>
    </xf>
    <xf numFmtId="167" fontId="4" fillId="0" borderId="9" xfId="43" applyNumberFormat="1" applyFont="1" applyFill="1" applyBorder="1" applyAlignment="1">
      <alignment horizontal="center" vertical="center" wrapText="1"/>
    </xf>
    <xf numFmtId="0" fontId="4" fillId="0" borderId="0" xfId="0" applyFont="1" applyFill="1" applyBorder="1" applyAlignment="1">
      <alignment wrapText="1"/>
    </xf>
    <xf numFmtId="168" fontId="4" fillId="33" borderId="0" xfId="43" applyNumberFormat="1" applyFont="1" applyFill="1" applyBorder="1" applyAlignment="1" applyProtection="1">
      <alignment horizontal="center"/>
    </xf>
    <xf numFmtId="168" fontId="4" fillId="33" borderId="0" xfId="43" applyNumberFormat="1" applyFont="1" applyFill="1" applyBorder="1" applyAlignment="1"/>
    <xf numFmtId="165" fontId="4" fillId="0" borderId="0" xfId="0" applyNumberFormat="1" applyFont="1" applyFill="1" applyBorder="1" applyAlignment="1" applyProtection="1">
      <alignment vertical="center"/>
    </xf>
    <xf numFmtId="168" fontId="4" fillId="0" borderId="0" xfId="43" applyNumberFormat="1" applyFont="1" applyFill="1" applyBorder="1" applyAlignment="1" applyProtection="1">
      <alignment horizontal="center"/>
    </xf>
    <xf numFmtId="168" fontId="4" fillId="0" borderId="0" xfId="43" applyNumberFormat="1" applyFont="1" applyFill="1" applyBorder="1" applyAlignment="1"/>
    <xf numFmtId="167" fontId="4" fillId="0" borderId="0" xfId="43" applyNumberFormat="1" applyFont="1" applyFill="1" applyBorder="1" applyAlignment="1"/>
    <xf numFmtId="0" fontId="4" fillId="0" borderId="0" xfId="43" applyNumberFormat="1" applyFont="1" applyFill="1" applyBorder="1" applyAlignment="1"/>
    <xf numFmtId="167" fontId="3" fillId="33" borderId="12" xfId="43" applyNumberFormat="1" applyFont="1" applyFill="1" applyBorder="1" applyAlignment="1">
      <alignment horizontal="center" vertical="center" wrapText="1"/>
    </xf>
    <xf numFmtId="167" fontId="4" fillId="0" borderId="9" xfId="43" applyNumberFormat="1" applyFont="1" applyFill="1" applyBorder="1" applyAlignment="1" applyProtection="1">
      <alignment horizontal="right"/>
    </xf>
    <xf numFmtId="167" fontId="3" fillId="33" borderId="11" xfId="43" applyNumberFormat="1" applyFont="1" applyFill="1" applyBorder="1" applyAlignment="1">
      <alignment horizontal="center" vertical="center"/>
    </xf>
    <xf numFmtId="167" fontId="4" fillId="0" borderId="2" xfId="43" applyNumberFormat="1" applyFont="1" applyFill="1" applyBorder="1" applyAlignment="1"/>
    <xf numFmtId="167" fontId="3" fillId="33" borderId="3" xfId="43" applyNumberFormat="1" applyFont="1" applyFill="1" applyBorder="1" applyAlignment="1" applyProtection="1">
      <alignment horizontal="right"/>
    </xf>
    <xf numFmtId="168" fontId="3" fillId="33" borderId="3" xfId="43" applyNumberFormat="1" applyFont="1" applyFill="1" applyBorder="1" applyAlignment="1" applyProtection="1">
      <alignment horizontal="center"/>
    </xf>
    <xf numFmtId="167" fontId="3" fillId="33" borderId="10" xfId="43" applyNumberFormat="1" applyFont="1" applyFill="1" applyBorder="1" applyAlignment="1" applyProtection="1">
      <alignment horizontal="right"/>
    </xf>
    <xf numFmtId="168" fontId="3" fillId="33" borderId="3" xfId="43" applyNumberFormat="1" applyFont="1" applyFill="1" applyBorder="1" applyAlignment="1"/>
    <xf numFmtId="167" fontId="3" fillId="33" borderId="3" xfId="43" applyNumberFormat="1" applyFont="1" applyFill="1" applyBorder="1" applyAlignment="1"/>
    <xf numFmtId="167" fontId="3" fillId="33" borderId="4" xfId="43" applyNumberFormat="1" applyFont="1" applyFill="1" applyBorder="1" applyAlignment="1"/>
    <xf numFmtId="0" fontId="3" fillId="0" borderId="8" xfId="0" applyFont="1" applyFill="1" applyBorder="1" applyAlignment="1">
      <alignment horizontal="center" vertical="center" wrapText="1"/>
    </xf>
    <xf numFmtId="0" fontId="4" fillId="0" borderId="0" xfId="0" applyFont="1" applyFill="1" applyBorder="1" applyAlignment="1">
      <alignment vertical="center" wrapText="1"/>
    </xf>
    <xf numFmtId="167" fontId="4" fillId="0" borderId="0" xfId="0" applyNumberFormat="1" applyFont="1" applyFill="1" applyBorder="1"/>
    <xf numFmtId="9" fontId="4" fillId="0" borderId="0" xfId="39" applyFont="1" applyFill="1" applyBorder="1" applyAlignment="1">
      <alignment vertical="center"/>
    </xf>
    <xf numFmtId="3" fontId="4" fillId="0" borderId="0" xfId="43" applyNumberFormat="1" applyFont="1" applyFill="1" applyBorder="1" applyAlignment="1">
      <alignment horizontal="right" vertical="center" wrapText="1"/>
    </xf>
    <xf numFmtId="1" fontId="4" fillId="33" borderId="0" xfId="43" applyNumberFormat="1" applyFont="1" applyFill="1" applyBorder="1" applyAlignment="1">
      <alignment horizontal="right" vertical="center" wrapText="1"/>
    </xf>
    <xf numFmtId="1" fontId="4" fillId="33" borderId="0" xfId="43" applyNumberFormat="1" applyFont="1" applyFill="1" applyBorder="1" applyAlignment="1">
      <alignment horizontal="right" vertical="center"/>
    </xf>
    <xf numFmtId="1" fontId="4" fillId="33" borderId="2" xfId="43" applyNumberFormat="1" applyFont="1" applyFill="1" applyBorder="1" applyAlignment="1">
      <alignment horizontal="right" vertical="center"/>
    </xf>
    <xf numFmtId="0" fontId="12" fillId="31" borderId="0" xfId="31" quotePrefix="1" applyFont="1" applyFill="1" applyBorder="1" applyAlignment="1" applyProtection="1">
      <alignment horizontal="left" vertical="center"/>
    </xf>
    <xf numFmtId="0" fontId="5" fillId="0" borderId="0" xfId="0" applyFont="1" applyBorder="1" applyAlignment="1">
      <alignment horizontal="left" vertical="center"/>
    </xf>
    <xf numFmtId="0" fontId="5" fillId="0" borderId="0" xfId="0" applyFont="1" applyBorder="1" applyAlignment="1">
      <alignment horizontal="left" vertical="center" wrapText="1"/>
    </xf>
    <xf numFmtId="0" fontId="5" fillId="0" borderId="2" xfId="0" applyFont="1" applyBorder="1" applyAlignment="1">
      <alignment horizontal="left" vertical="center" wrapText="1"/>
    </xf>
    <xf numFmtId="0" fontId="3" fillId="35" borderId="1" xfId="0" applyFont="1" applyFill="1" applyBorder="1" applyAlignment="1">
      <alignment horizontal="left" vertical="center"/>
    </xf>
    <xf numFmtId="0" fontId="3" fillId="35" borderId="8" xfId="0" applyFont="1" applyFill="1" applyBorder="1" applyAlignment="1">
      <alignment horizontal="left" vertical="center"/>
    </xf>
    <xf numFmtId="0" fontId="3" fillId="33" borderId="0" xfId="0" applyFont="1" applyFill="1" applyBorder="1" applyAlignment="1">
      <alignment horizontal="left" vertical="center" wrapText="1"/>
    </xf>
    <xf numFmtId="0" fontId="3" fillId="35" borderId="1" xfId="0" applyFont="1" applyFill="1" applyBorder="1" applyAlignment="1">
      <alignment vertical="center"/>
    </xf>
    <xf numFmtId="0" fontId="3" fillId="35" borderId="8" xfId="0" applyFont="1" applyFill="1" applyBorder="1" applyAlignment="1">
      <alignment vertical="center"/>
    </xf>
    <xf numFmtId="0" fontId="3" fillId="33" borderId="0" xfId="0" applyFont="1" applyFill="1" applyBorder="1" applyAlignment="1">
      <alignment vertical="center" wrapText="1"/>
    </xf>
    <xf numFmtId="0" fontId="3" fillId="33" borderId="2" xfId="0" applyFont="1" applyFill="1" applyBorder="1" applyAlignment="1">
      <alignment vertical="center" wrapText="1"/>
    </xf>
    <xf numFmtId="0" fontId="3" fillId="33" borderId="3" xfId="0" applyFont="1" applyFill="1" applyBorder="1" applyAlignment="1">
      <alignment vertical="center" wrapText="1"/>
    </xf>
    <xf numFmtId="0" fontId="3" fillId="33" borderId="4" xfId="0" applyFont="1" applyFill="1" applyBorder="1" applyAlignment="1">
      <alignment vertical="center" wrapText="1"/>
    </xf>
    <xf numFmtId="0" fontId="3" fillId="33" borderId="0" xfId="0" applyFont="1" applyFill="1" applyBorder="1" applyAlignment="1">
      <alignment vertical="center"/>
    </xf>
    <xf numFmtId="0" fontId="29" fillId="33" borderId="0" xfId="0" applyFont="1" applyFill="1" applyBorder="1" applyAlignment="1">
      <alignment vertical="center"/>
    </xf>
    <xf numFmtId="0" fontId="29" fillId="33" borderId="2" xfId="0" applyFont="1" applyFill="1" applyBorder="1" applyAlignment="1">
      <alignment vertical="center"/>
    </xf>
    <xf numFmtId="0" fontId="29" fillId="33" borderId="3" xfId="0" applyFont="1" applyFill="1" applyBorder="1" applyAlignment="1">
      <alignment vertical="center"/>
    </xf>
    <xf numFmtId="0" fontId="29" fillId="33" borderId="4" xfId="0" applyFont="1" applyFill="1" applyBorder="1" applyAlignment="1">
      <alignment vertical="center"/>
    </xf>
    <xf numFmtId="0" fontId="29" fillId="33" borderId="0" xfId="0" applyFont="1" applyFill="1" applyBorder="1" applyAlignment="1">
      <alignment vertical="center" wrapText="1"/>
    </xf>
    <xf numFmtId="0" fontId="29" fillId="33" borderId="0" xfId="0" applyFont="1" applyFill="1" applyBorder="1" applyAlignment="1">
      <alignment horizontal="left" vertical="center"/>
    </xf>
    <xf numFmtId="0" fontId="29" fillId="33" borderId="2" xfId="0" applyFont="1" applyFill="1" applyBorder="1" applyAlignment="1">
      <alignment vertical="center" wrapText="1"/>
    </xf>
    <xf numFmtId="0" fontId="29" fillId="33" borderId="3" xfId="0" applyFont="1" applyFill="1" applyBorder="1" applyAlignment="1">
      <alignment vertical="center" wrapText="1"/>
    </xf>
    <xf numFmtId="0" fontId="29" fillId="33" borderId="4" xfId="0" applyFont="1" applyFill="1" applyBorder="1" applyAlignment="1">
      <alignment vertical="center" wrapText="1"/>
    </xf>
    <xf numFmtId="0" fontId="29" fillId="35" borderId="1" xfId="0" applyFont="1" applyFill="1" applyBorder="1" applyAlignment="1">
      <alignment vertical="center"/>
    </xf>
    <xf numFmtId="0" fontId="29" fillId="35" borderId="8" xfId="0" applyFont="1" applyFill="1" applyBorder="1" applyAlignment="1">
      <alignment vertical="center"/>
    </xf>
    <xf numFmtId="0" fontId="33" fillId="0" borderId="0" xfId="0" applyFont="1" applyFill="1" applyBorder="1" applyAlignment="1">
      <alignment horizontal="center" vertical="center"/>
    </xf>
    <xf numFmtId="165" fontId="3" fillId="0" borderId="0" xfId="0" applyNumberFormat="1" applyFont="1" applyFill="1" applyBorder="1" applyAlignment="1" applyProtection="1">
      <alignment vertical="center"/>
    </xf>
    <xf numFmtId="0" fontId="4" fillId="0" borderId="9" xfId="0" applyFont="1" applyFill="1" applyBorder="1" applyAlignment="1" applyProtection="1">
      <alignment vertical="center" wrapText="1"/>
    </xf>
    <xf numFmtId="0" fontId="4" fillId="0" borderId="10" xfId="0" applyFont="1" applyFill="1" applyBorder="1" applyAlignment="1" applyProtection="1">
      <alignment vertical="center" wrapText="1"/>
    </xf>
    <xf numFmtId="0" fontId="4" fillId="33" borderId="9" xfId="0" applyFont="1" applyFill="1" applyBorder="1" applyAlignment="1" applyProtection="1">
      <alignment vertical="center" wrapText="1"/>
    </xf>
    <xf numFmtId="0" fontId="4" fillId="33" borderId="10" xfId="0" applyFont="1" applyFill="1" applyBorder="1" applyAlignment="1" applyProtection="1">
      <alignment vertical="center" wrapText="1"/>
    </xf>
    <xf numFmtId="1" fontId="4" fillId="33" borderId="0" xfId="0" applyNumberFormat="1" applyFont="1" applyFill="1" applyBorder="1"/>
    <xf numFmtId="1" fontId="4" fillId="33" borderId="3" xfId="0" applyNumberFormat="1" applyFont="1" applyFill="1" applyBorder="1"/>
    <xf numFmtId="168" fontId="3" fillId="0" borderId="3" xfId="43" applyNumberFormat="1" applyFont="1" applyFill="1" applyBorder="1" applyAlignment="1" applyProtection="1">
      <alignment horizontal="center" vertical="center" wrapText="1"/>
    </xf>
    <xf numFmtId="167" fontId="4" fillId="33" borderId="0" xfId="0" applyNumberFormat="1" applyFont="1" applyFill="1" applyBorder="1"/>
    <xf numFmtId="167" fontId="4" fillId="33" borderId="3" xfId="0" applyNumberFormat="1" applyFont="1" applyFill="1" applyBorder="1"/>
    <xf numFmtId="165" fontId="3" fillId="31" borderId="1" xfId="0" applyNumberFormat="1" applyFont="1" applyFill="1" applyBorder="1" applyAlignment="1" applyProtection="1">
      <alignment horizontal="center" vertical="center"/>
    </xf>
    <xf numFmtId="165" fontId="3" fillId="0" borderId="1" xfId="0" applyNumberFormat="1" applyFont="1" applyFill="1" applyBorder="1" applyAlignment="1" applyProtection="1">
      <alignment horizontal="center" vertical="center"/>
    </xf>
    <xf numFmtId="165" fontId="4" fillId="33" borderId="0" xfId="0" applyNumberFormat="1" applyFont="1" applyFill="1" applyBorder="1" applyAlignment="1" applyProtection="1">
      <alignment horizontal="left" vertical="center"/>
    </xf>
    <xf numFmtId="168" fontId="3" fillId="33" borderId="0" xfId="43" applyNumberFormat="1" applyFont="1" applyFill="1" applyBorder="1" applyAlignment="1" applyProtection="1">
      <alignment horizontal="center" vertical="center" wrapText="1"/>
    </xf>
    <xf numFmtId="165" fontId="4" fillId="0" borderId="10" xfId="0" applyNumberFormat="1" applyFont="1" applyFill="1" applyBorder="1" applyAlignment="1" applyProtection="1">
      <alignment horizontal="left" vertical="center"/>
    </xf>
    <xf numFmtId="167" fontId="3" fillId="0" borderId="3" xfId="43" applyNumberFormat="1" applyFont="1" applyFill="1" applyBorder="1" applyAlignment="1" applyProtection="1">
      <alignment horizontal="center"/>
    </xf>
    <xf numFmtId="1" fontId="4" fillId="0" borderId="0" xfId="0" applyNumberFormat="1" applyFont="1" applyFill="1" applyBorder="1"/>
    <xf numFmtId="1" fontId="4" fillId="0" borderId="3" xfId="0" applyNumberFormat="1" applyFont="1" applyFill="1" applyBorder="1"/>
    <xf numFmtId="167" fontId="4" fillId="0" borderId="3" xfId="0" applyNumberFormat="1" applyFont="1" applyFill="1" applyBorder="1"/>
    <xf numFmtId="0" fontId="3" fillId="33" borderId="0" xfId="0" applyFont="1" applyFill="1" applyBorder="1" applyAlignment="1">
      <alignment horizontal="left" vertical="center"/>
    </xf>
    <xf numFmtId="0" fontId="3" fillId="33" borderId="2" xfId="0" applyFont="1" applyFill="1" applyBorder="1" applyAlignment="1">
      <alignment vertical="center"/>
    </xf>
    <xf numFmtId="0" fontId="3" fillId="33" borderId="3" xfId="0" applyFont="1" applyFill="1" applyBorder="1" applyAlignment="1">
      <alignment vertical="center"/>
    </xf>
    <xf numFmtId="0" fontId="3" fillId="33" borderId="4" xfId="0" applyFont="1" applyFill="1" applyBorder="1" applyAlignment="1">
      <alignment vertical="center"/>
    </xf>
    <xf numFmtId="168" fontId="3" fillId="33" borderId="11" xfId="43" applyNumberFormat="1" applyFont="1" applyFill="1" applyBorder="1" applyAlignment="1" applyProtection="1">
      <alignment horizontal="center" vertical="center" wrapText="1"/>
    </xf>
    <xf numFmtId="167" fontId="3" fillId="0" borderId="4" xfId="43" applyNumberFormat="1" applyFont="1" applyFill="1" applyBorder="1" applyAlignment="1" applyProtection="1">
      <alignment horizontal="center"/>
    </xf>
    <xf numFmtId="168" fontId="3" fillId="0" borderId="2" xfId="43" applyNumberFormat="1" applyFont="1" applyFill="1" applyBorder="1" applyAlignment="1" applyProtection="1">
      <alignment horizontal="center" vertical="center" wrapText="1"/>
    </xf>
    <xf numFmtId="167" fontId="4" fillId="33" borderId="2" xfId="0" applyNumberFormat="1" applyFont="1" applyFill="1" applyBorder="1"/>
    <xf numFmtId="167" fontId="4" fillId="0" borderId="2" xfId="0" applyNumberFormat="1" applyFont="1" applyFill="1" applyBorder="1"/>
    <xf numFmtId="167" fontId="4" fillId="0" borderId="4" xfId="0" applyNumberFormat="1" applyFont="1" applyFill="1" applyBorder="1"/>
    <xf numFmtId="167" fontId="4" fillId="33" borderId="11" xfId="0" applyNumberFormat="1" applyFont="1" applyFill="1" applyBorder="1"/>
    <xf numFmtId="168" fontId="3" fillId="0" borderId="8" xfId="43" applyNumberFormat="1" applyFont="1" applyFill="1" applyBorder="1" applyAlignment="1" applyProtection="1">
      <alignment horizontal="center" vertical="center" wrapText="1"/>
    </xf>
    <xf numFmtId="167" fontId="4" fillId="33" borderId="4" xfId="0" applyNumberFormat="1" applyFont="1" applyFill="1" applyBorder="1"/>
    <xf numFmtId="0" fontId="5" fillId="0" borderId="0" xfId="0" applyFont="1" applyBorder="1" applyAlignment="1">
      <alignment vertical="center"/>
    </xf>
    <xf numFmtId="0" fontId="5" fillId="0" borderId="2" xfId="0" applyFont="1" applyBorder="1" applyAlignment="1">
      <alignment vertical="center"/>
    </xf>
    <xf numFmtId="168" fontId="4" fillId="31" borderId="0" xfId="43" applyNumberFormat="1" applyFont="1" applyFill="1" applyBorder="1" applyAlignment="1" applyProtection="1">
      <alignment horizontal="right"/>
    </xf>
    <xf numFmtId="168" fontId="4" fillId="33" borderId="3" xfId="43" applyNumberFormat="1" applyFont="1" applyFill="1" applyBorder="1" applyAlignment="1" applyProtection="1">
      <alignment horizontal="right"/>
    </xf>
    <xf numFmtId="167" fontId="3" fillId="0" borderId="9" xfId="43" applyNumberFormat="1" applyFont="1" applyFill="1" applyBorder="1" applyAlignment="1">
      <alignment horizontal="center" vertical="center" wrapText="1"/>
    </xf>
    <xf numFmtId="168" fontId="4" fillId="0" borderId="0" xfId="0" applyNumberFormat="1" applyFont="1" applyFill="1" applyBorder="1"/>
    <xf numFmtId="168" fontId="3" fillId="35" borderId="1" xfId="0" applyNumberFormat="1" applyFont="1" applyFill="1" applyBorder="1" applyAlignment="1">
      <alignment vertical="center"/>
    </xf>
    <xf numFmtId="168" fontId="3" fillId="0" borderId="1" xfId="0" applyNumberFormat="1" applyFont="1" applyFill="1" applyBorder="1" applyAlignment="1">
      <alignment horizontal="center" vertical="center" wrapText="1"/>
    </xf>
    <xf numFmtId="168" fontId="4" fillId="0" borderId="0" xfId="0" applyNumberFormat="1" applyFont="1" applyFill="1" applyBorder="1" applyAlignment="1"/>
    <xf numFmtId="168" fontId="4" fillId="0" borderId="0" xfId="0" applyNumberFormat="1" applyFont="1" applyFill="1" applyBorder="1" applyAlignment="1">
      <alignment vertical="center"/>
    </xf>
    <xf numFmtId="168" fontId="0" fillId="0" borderId="0" xfId="0" applyNumberFormat="1"/>
    <xf numFmtId="168" fontId="3" fillId="33" borderId="0" xfId="0" applyNumberFormat="1" applyFont="1" applyFill="1" applyBorder="1" applyAlignment="1">
      <alignment vertical="center" wrapText="1"/>
    </xf>
    <xf numFmtId="168" fontId="3" fillId="33" borderId="3" xfId="0" applyNumberFormat="1" applyFont="1" applyFill="1" applyBorder="1" applyAlignment="1">
      <alignment vertical="center" wrapText="1"/>
    </xf>
    <xf numFmtId="168" fontId="4" fillId="0" borderId="0" xfId="0" applyNumberFormat="1" applyFont="1" applyFill="1"/>
    <xf numFmtId="168" fontId="4" fillId="0" borderId="0" xfId="0" applyNumberFormat="1" applyFont="1" applyFill="1" applyBorder="1" applyAlignment="1">
      <alignment horizontal="center" vertical="center"/>
    </xf>
    <xf numFmtId="168" fontId="4" fillId="0" borderId="6" xfId="0" applyNumberFormat="1" applyFont="1" applyFill="1" applyBorder="1"/>
    <xf numFmtId="168" fontId="4" fillId="0" borderId="3" xfId="0" applyNumberFormat="1" applyFont="1" applyFill="1" applyBorder="1"/>
    <xf numFmtId="168" fontId="29" fillId="33" borderId="0" xfId="0" applyNumberFormat="1" applyFont="1" applyFill="1" applyBorder="1" applyAlignment="1">
      <alignment vertical="center"/>
    </xf>
    <xf numFmtId="168" fontId="29" fillId="33" borderId="3" xfId="0" applyNumberFormat="1" applyFont="1" applyFill="1" applyBorder="1" applyAlignment="1">
      <alignment vertical="center"/>
    </xf>
    <xf numFmtId="168" fontId="4" fillId="0" borderId="0" xfId="43" applyNumberFormat="1" applyFont="1" applyFill="1" applyBorder="1" applyAlignment="1" applyProtection="1">
      <alignment horizontal="right"/>
    </xf>
    <xf numFmtId="168" fontId="4" fillId="33" borderId="0" xfId="43" applyNumberFormat="1" applyFont="1" applyFill="1" applyBorder="1" applyAlignment="1" applyProtection="1">
      <alignment horizontal="right"/>
    </xf>
    <xf numFmtId="168" fontId="3" fillId="33" borderId="3" xfId="43" applyNumberFormat="1" applyFont="1" applyFill="1" applyBorder="1" applyAlignment="1" applyProtection="1">
      <alignment horizontal="right"/>
    </xf>
    <xf numFmtId="168" fontId="4" fillId="0" borderId="0" xfId="43" applyNumberFormat="1" applyFont="1" applyFill="1" applyBorder="1" applyAlignment="1">
      <alignment horizontal="center" vertical="center"/>
    </xf>
    <xf numFmtId="37" fontId="3" fillId="33" borderId="3" xfId="43" applyNumberFormat="1" applyFont="1" applyFill="1" applyBorder="1" applyAlignment="1"/>
    <xf numFmtId="37" fontId="4" fillId="0" borderId="0" xfId="43" applyNumberFormat="1" applyFont="1" applyFill="1" applyBorder="1" applyAlignment="1">
      <alignment horizontal="right" vertical="center" wrapText="1"/>
    </xf>
    <xf numFmtId="37" fontId="4" fillId="33" borderId="0" xfId="43" applyNumberFormat="1" applyFont="1" applyFill="1" applyBorder="1" applyAlignment="1">
      <alignment horizontal="right" vertical="center" wrapText="1"/>
    </xf>
    <xf numFmtId="37" fontId="4" fillId="31" borderId="0" xfId="43" applyNumberFormat="1" applyFont="1" applyFill="1" applyBorder="1" applyAlignment="1">
      <alignment horizontal="right"/>
    </xf>
    <xf numFmtId="37" fontId="4" fillId="33" borderId="3" xfId="43" applyNumberFormat="1" applyFont="1" applyFill="1" applyBorder="1" applyAlignment="1">
      <alignment horizontal="right"/>
    </xf>
    <xf numFmtId="168" fontId="3" fillId="33" borderId="0" xfId="0" applyNumberFormat="1" applyFont="1" applyFill="1" applyBorder="1" applyAlignment="1">
      <alignment vertical="center"/>
    </xf>
    <xf numFmtId="168" fontId="3" fillId="33" borderId="3" xfId="0" applyNumberFormat="1" applyFont="1" applyFill="1" applyBorder="1" applyAlignment="1">
      <alignment vertical="center"/>
    </xf>
    <xf numFmtId="168" fontId="3" fillId="35" borderId="1" xfId="0" applyNumberFormat="1" applyFont="1" applyFill="1" applyBorder="1" applyAlignment="1">
      <alignment horizontal="left" vertical="center"/>
    </xf>
    <xf numFmtId="168" fontId="29" fillId="33" borderId="0" xfId="0" applyNumberFormat="1" applyFont="1" applyFill="1" applyBorder="1" applyAlignment="1">
      <alignment vertical="center" wrapText="1"/>
    </xf>
    <xf numFmtId="168" fontId="29" fillId="33" borderId="3" xfId="0" applyNumberFormat="1" applyFont="1" applyFill="1" applyBorder="1" applyAlignment="1">
      <alignment vertical="center" wrapText="1"/>
    </xf>
    <xf numFmtId="168" fontId="29" fillId="35" borderId="1" xfId="0" applyNumberFormat="1" applyFont="1" applyFill="1" applyBorder="1" applyAlignment="1">
      <alignment vertical="center"/>
    </xf>
    <xf numFmtId="168" fontId="33" fillId="0" borderId="0" xfId="0" applyNumberFormat="1" applyFont="1" applyFill="1" applyBorder="1" applyAlignment="1">
      <alignment horizontal="center" vertical="center"/>
    </xf>
    <xf numFmtId="165" fontId="4" fillId="0" borderId="4" xfId="0" applyNumberFormat="1" applyFont="1" applyFill="1" applyBorder="1" applyAlignment="1" applyProtection="1">
      <alignment vertical="center"/>
    </xf>
    <xf numFmtId="167" fontId="4" fillId="0" borderId="10" xfId="43" applyNumberFormat="1" applyFont="1" applyFill="1" applyBorder="1" applyAlignment="1">
      <alignment horizontal="center" vertical="center" wrapText="1"/>
    </xf>
    <xf numFmtId="168" fontId="4" fillId="0" borderId="3" xfId="43" applyNumberFormat="1" applyFont="1" applyFill="1" applyBorder="1" applyAlignment="1">
      <alignment horizontal="center" vertical="center" wrapText="1"/>
    </xf>
    <xf numFmtId="167" fontId="4" fillId="0" borderId="3" xfId="43" applyNumberFormat="1" applyFont="1" applyFill="1" applyBorder="1" applyAlignment="1">
      <alignment horizontal="center" vertical="center"/>
    </xf>
    <xf numFmtId="167" fontId="4" fillId="0" borderId="4" xfId="43" applyNumberFormat="1" applyFont="1" applyFill="1" applyBorder="1" applyAlignment="1">
      <alignment horizontal="center" vertical="center"/>
    </xf>
    <xf numFmtId="167" fontId="4" fillId="0" borderId="3" xfId="43" applyNumberFormat="1" applyFont="1" applyFill="1" applyBorder="1" applyAlignment="1">
      <alignment horizontal="center" vertical="center" wrapText="1"/>
    </xf>
    <xf numFmtId="0" fontId="11" fillId="0" borderId="0" xfId="0" applyFont="1" applyBorder="1" applyAlignment="1">
      <alignment vertical="center" wrapText="1"/>
    </xf>
    <xf numFmtId="0" fontId="11" fillId="0" borderId="2" xfId="0" applyFont="1" applyBorder="1" applyAlignment="1">
      <alignment vertical="center" wrapText="1"/>
    </xf>
    <xf numFmtId="0" fontId="11" fillId="0" borderId="0" xfId="0" applyFont="1" applyBorder="1" applyAlignment="1">
      <alignment vertical="center"/>
    </xf>
    <xf numFmtId="3" fontId="11" fillId="0" borderId="0" xfId="0" applyNumberFormat="1" applyFont="1" applyFill="1" applyBorder="1" applyAlignment="1" applyProtection="1">
      <alignment vertical="center"/>
    </xf>
    <xf numFmtId="3" fontId="11" fillId="0" borderId="2" xfId="0" applyNumberFormat="1" applyFont="1" applyFill="1" applyBorder="1" applyAlignment="1" applyProtection="1">
      <alignment vertical="center"/>
    </xf>
    <xf numFmtId="168" fontId="3" fillId="0" borderId="3" xfId="43" applyNumberFormat="1" applyFont="1" applyFill="1" applyBorder="1" applyAlignment="1" applyProtection="1">
      <alignment horizontal="center"/>
    </xf>
    <xf numFmtId="168" fontId="4" fillId="33" borderId="0" xfId="0" applyNumberFormat="1" applyFont="1" applyFill="1" applyBorder="1"/>
    <xf numFmtId="168" fontId="4" fillId="33" borderId="3" xfId="0" applyNumberFormat="1" applyFont="1" applyFill="1" applyBorder="1"/>
    <xf numFmtId="37" fontId="4" fillId="33" borderId="0" xfId="0" applyNumberFormat="1" applyFont="1" applyFill="1" applyBorder="1"/>
    <xf numFmtId="37" fontId="4" fillId="33" borderId="2" xfId="0" applyNumberFormat="1" applyFont="1" applyFill="1" applyBorder="1"/>
    <xf numFmtId="0" fontId="25" fillId="31" borderId="3" xfId="0" applyFont="1" applyFill="1" applyBorder="1" applyAlignment="1">
      <alignment horizontal="right" vertical="center"/>
    </xf>
    <xf numFmtId="0" fontId="12" fillId="31" borderId="3" xfId="31" quotePrefix="1" applyFont="1" applyFill="1" applyBorder="1" applyAlignment="1" applyProtection="1">
      <alignment horizontal="left" vertical="center"/>
    </xf>
    <xf numFmtId="0" fontId="35" fillId="31" borderId="0" xfId="31" quotePrefix="1" applyFont="1" applyFill="1" applyBorder="1" applyAlignment="1" applyProtection="1">
      <alignment vertical="center"/>
    </xf>
    <xf numFmtId="0" fontId="8" fillId="31" borderId="0" xfId="0" applyFont="1" applyFill="1" applyBorder="1"/>
    <xf numFmtId="0" fontId="35" fillId="31" borderId="3" xfId="31" quotePrefix="1" applyFont="1" applyFill="1" applyBorder="1" applyAlignment="1" applyProtection="1">
      <alignment vertical="center"/>
    </xf>
    <xf numFmtId="37" fontId="3" fillId="33" borderId="3" xfId="43" applyNumberFormat="1" applyFont="1" applyFill="1" applyBorder="1" applyAlignment="1">
      <alignment horizontal="right" vertical="center" wrapText="1"/>
    </xf>
    <xf numFmtId="1" fontId="3" fillId="33" borderId="3" xfId="43" applyNumberFormat="1" applyFont="1" applyFill="1" applyBorder="1" applyAlignment="1">
      <alignment horizontal="right" vertical="center" wrapText="1"/>
    </xf>
    <xf numFmtId="1" fontId="3" fillId="33" borderId="3" xfId="43" applyNumberFormat="1" applyFont="1" applyFill="1" applyBorder="1" applyAlignment="1">
      <alignment horizontal="right" vertical="center"/>
    </xf>
    <xf numFmtId="1" fontId="3" fillId="33" borderId="4" xfId="43" applyNumberFormat="1" applyFont="1" applyFill="1" applyBorder="1" applyAlignment="1">
      <alignment horizontal="right" vertical="center"/>
    </xf>
    <xf numFmtId="1" fontId="4" fillId="0" borderId="0" xfId="43" applyNumberFormat="1" applyFont="1" applyFill="1" applyBorder="1" applyAlignment="1">
      <alignment horizontal="right" vertical="center" wrapText="1"/>
    </xf>
    <xf numFmtId="1" fontId="4" fillId="0" borderId="0" xfId="43" applyNumberFormat="1" applyFont="1" applyFill="1" applyBorder="1" applyAlignment="1">
      <alignment horizontal="right" vertical="center"/>
    </xf>
    <xf numFmtId="1" fontId="4" fillId="0" borderId="2" xfId="43" applyNumberFormat="1" applyFont="1" applyFill="1" applyBorder="1" applyAlignment="1">
      <alignment horizontal="right" vertical="center"/>
    </xf>
    <xf numFmtId="1" fontId="4" fillId="33" borderId="3" xfId="43" applyNumberFormat="1" applyFont="1" applyFill="1" applyBorder="1" applyAlignment="1"/>
    <xf numFmtId="1" fontId="4" fillId="33" borderId="4" xfId="43" applyNumberFormat="1" applyFont="1" applyFill="1" applyBorder="1" applyAlignment="1"/>
    <xf numFmtId="1" fontId="4" fillId="33" borderId="10" xfId="43" applyNumberFormat="1" applyFont="1" applyFill="1" applyBorder="1" applyAlignment="1" applyProtection="1">
      <alignment horizontal="right"/>
    </xf>
    <xf numFmtId="3" fontId="4" fillId="0" borderId="0" xfId="43" applyNumberFormat="1" applyFont="1" applyFill="1" applyBorder="1" applyAlignment="1">
      <alignment horizontal="right" vertical="center"/>
    </xf>
    <xf numFmtId="3" fontId="4" fillId="0" borderId="2" xfId="43" applyNumberFormat="1" applyFont="1" applyFill="1" applyBorder="1" applyAlignment="1">
      <alignment horizontal="right" vertical="center"/>
    </xf>
    <xf numFmtId="0" fontId="0" fillId="0" borderId="0" xfId="0" applyBorder="1"/>
    <xf numFmtId="0" fontId="4" fillId="0" borderId="2" xfId="0" applyFont="1" applyFill="1" applyBorder="1" applyAlignment="1">
      <alignment vertical="center"/>
    </xf>
    <xf numFmtId="165" fontId="4" fillId="0" borderId="10" xfId="0" applyNumberFormat="1" applyFont="1" applyFill="1" applyBorder="1" applyAlignment="1" applyProtection="1">
      <alignment horizontal="left" vertical="center" wrapText="1"/>
    </xf>
    <xf numFmtId="0" fontId="5" fillId="0" borderId="0" xfId="0" applyFont="1" applyBorder="1" applyAlignment="1">
      <alignment vertical="center" wrapText="1"/>
    </xf>
    <xf numFmtId="167" fontId="4" fillId="0" borderId="0" xfId="0" applyNumberFormat="1" applyFont="1" applyFill="1" applyBorder="1" applyAlignment="1"/>
    <xf numFmtId="165" fontId="3" fillId="0" borderId="3" xfId="0" applyNumberFormat="1" applyFont="1" applyFill="1" applyBorder="1" applyAlignment="1" applyProtection="1">
      <alignment horizontal="center" vertical="center"/>
    </xf>
    <xf numFmtId="165" fontId="3" fillId="31" borderId="3" xfId="0" applyNumberFormat="1" applyFont="1" applyFill="1" applyBorder="1" applyAlignment="1" applyProtection="1">
      <alignment horizontal="center" vertical="center"/>
    </xf>
    <xf numFmtId="167" fontId="4" fillId="0" borderId="0" xfId="43" applyNumberFormat="1" applyFont="1" applyFill="1" applyBorder="1" applyAlignment="1" applyProtection="1">
      <alignment horizontal="left" wrapText="1"/>
    </xf>
    <xf numFmtId="0" fontId="4" fillId="0" borderId="0" xfId="0" applyFont="1" applyFill="1" applyBorder="1" applyAlignment="1">
      <alignment horizontal="left" wrapText="1"/>
    </xf>
    <xf numFmtId="167" fontId="3" fillId="33" borderId="9" xfId="43" applyNumberFormat="1" applyFont="1" applyFill="1" applyBorder="1" applyAlignment="1">
      <alignment vertical="center" wrapText="1"/>
    </xf>
    <xf numFmtId="168" fontId="3" fillId="33" borderId="0" xfId="43" applyNumberFormat="1" applyFont="1" applyFill="1" applyBorder="1" applyAlignment="1">
      <alignment vertical="center" wrapText="1"/>
    </xf>
    <xf numFmtId="167" fontId="3" fillId="33" borderId="0" xfId="43" applyNumberFormat="1" applyFont="1" applyFill="1" applyBorder="1" applyAlignment="1">
      <alignment vertical="center"/>
    </xf>
    <xf numFmtId="167" fontId="3" fillId="33" borderId="2" xfId="43" applyNumberFormat="1" applyFont="1" applyFill="1" applyBorder="1" applyAlignment="1">
      <alignment vertical="center"/>
    </xf>
    <xf numFmtId="167" fontId="3" fillId="33" borderId="0" xfId="43" applyNumberFormat="1" applyFont="1" applyFill="1" applyBorder="1" applyAlignment="1">
      <alignment vertical="center" wrapText="1"/>
    </xf>
    <xf numFmtId="0" fontId="5" fillId="0" borderId="0" xfId="0" applyFont="1" applyBorder="1" applyAlignment="1">
      <alignment horizontal="left" vertical="center"/>
    </xf>
    <xf numFmtId="0" fontId="11" fillId="0" borderId="0"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applyFont="1" applyBorder="1" applyAlignment="1">
      <alignment horizontal="left" vertical="center"/>
    </xf>
    <xf numFmtId="0" fontId="5" fillId="0" borderId="0" xfId="0" applyFont="1" applyBorder="1" applyAlignment="1">
      <alignment horizontal="left" vertical="center" wrapText="1"/>
    </xf>
    <xf numFmtId="0" fontId="5" fillId="0" borderId="2" xfId="0" applyFont="1" applyBorder="1" applyAlignment="1">
      <alignment horizontal="left" vertical="center" wrapText="1"/>
    </xf>
    <xf numFmtId="167" fontId="3" fillId="33" borderId="0" xfId="43" applyNumberFormat="1" applyFont="1" applyFill="1" applyBorder="1" applyAlignment="1" applyProtection="1">
      <alignment horizontal="right" vertical="center"/>
    </xf>
    <xf numFmtId="0" fontId="5" fillId="0" borderId="2" xfId="0" applyFont="1" applyBorder="1" applyAlignment="1">
      <alignment vertical="center" wrapText="1"/>
    </xf>
    <xf numFmtId="37" fontId="4" fillId="33" borderId="3" xfId="43" applyNumberFormat="1" applyFont="1" applyFill="1" applyBorder="1" applyAlignment="1"/>
    <xf numFmtId="165" fontId="3" fillId="33" borderId="0" xfId="43" applyNumberFormat="1" applyFont="1" applyFill="1" applyBorder="1" applyAlignment="1">
      <alignment horizontal="right" vertical="center" wrapText="1"/>
    </xf>
    <xf numFmtId="168" fontId="3" fillId="33" borderId="0" xfId="43" applyNumberFormat="1" applyFont="1" applyFill="1" applyBorder="1" applyAlignment="1">
      <alignment horizontal="right" vertical="center" wrapText="1"/>
    </xf>
    <xf numFmtId="37" fontId="3" fillId="33" borderId="9" xfId="43" applyNumberFormat="1" applyFont="1" applyFill="1" applyBorder="1" applyAlignment="1">
      <alignment horizontal="right" vertical="center" wrapText="1"/>
    </xf>
    <xf numFmtId="0" fontId="7" fillId="32" borderId="6" xfId="0" applyFont="1" applyFill="1" applyBorder="1" applyAlignment="1">
      <alignment horizontal="center" vertical="center" wrapText="1"/>
    </xf>
    <xf numFmtId="0" fontId="7" fillId="32" borderId="11" xfId="0" applyFont="1" applyFill="1" applyBorder="1" applyAlignment="1">
      <alignment horizontal="center" vertical="center" wrapText="1"/>
    </xf>
    <xf numFmtId="0" fontId="7" fillId="32" borderId="0" xfId="0" applyFont="1" applyFill="1" applyBorder="1" applyAlignment="1">
      <alignment horizontal="center" vertical="center" wrapText="1"/>
    </xf>
    <xf numFmtId="0" fontId="7" fillId="32" borderId="2" xfId="0" applyFont="1" applyFill="1" applyBorder="1" applyAlignment="1">
      <alignment horizontal="center" vertical="center" wrapText="1"/>
    </xf>
    <xf numFmtId="0" fontId="24" fillId="31" borderId="12" xfId="0" applyFont="1" applyFill="1" applyBorder="1" applyAlignment="1">
      <alignment horizontal="center"/>
    </xf>
    <xf numFmtId="0" fontId="24" fillId="31" borderId="6" xfId="0" applyFont="1" applyFill="1" applyBorder="1" applyAlignment="1">
      <alignment horizontal="center"/>
    </xf>
    <xf numFmtId="0" fontId="24" fillId="31" borderId="11" xfId="0" applyFont="1" applyFill="1" applyBorder="1" applyAlignment="1">
      <alignment horizontal="center"/>
    </xf>
    <xf numFmtId="0" fontId="24" fillId="31" borderId="9" xfId="0" applyFont="1" applyFill="1" applyBorder="1" applyAlignment="1">
      <alignment horizontal="center"/>
    </xf>
    <xf numFmtId="0" fontId="24" fillId="31" borderId="0" xfId="0" applyFont="1" applyFill="1" applyBorder="1" applyAlignment="1">
      <alignment horizontal="center"/>
    </xf>
    <xf numFmtId="0" fontId="24" fillId="31" borderId="2" xfId="0" applyFont="1" applyFill="1" applyBorder="1" applyAlignment="1">
      <alignment horizontal="center"/>
    </xf>
    <xf numFmtId="0" fontId="24" fillId="31" borderId="10" xfId="0" applyFont="1" applyFill="1" applyBorder="1" applyAlignment="1">
      <alignment horizontal="center"/>
    </xf>
    <xf numFmtId="0" fontId="24" fillId="31" borderId="3" xfId="0" applyFont="1" applyFill="1" applyBorder="1" applyAlignment="1">
      <alignment horizontal="center"/>
    </xf>
    <xf numFmtId="0" fontId="24" fillId="31" borderId="4" xfId="0" applyFont="1" applyFill="1" applyBorder="1" applyAlignment="1">
      <alignment horizontal="center"/>
    </xf>
    <xf numFmtId="0" fontId="26" fillId="34" borderId="12" xfId="0" applyFont="1" applyFill="1" applyBorder="1" applyAlignment="1">
      <alignment horizontal="center" vertical="center" wrapText="1"/>
    </xf>
    <xf numFmtId="0" fontId="26" fillId="34" borderId="6" xfId="0" applyFont="1" applyFill="1" applyBorder="1" applyAlignment="1">
      <alignment horizontal="center" vertical="center" wrapText="1"/>
    </xf>
    <xf numFmtId="0" fontId="26" fillId="34" borderId="11" xfId="0" applyFont="1" applyFill="1" applyBorder="1" applyAlignment="1">
      <alignment horizontal="center" vertical="center" wrapText="1"/>
    </xf>
    <xf numFmtId="0" fontId="26" fillId="34" borderId="10" xfId="0" applyFont="1" applyFill="1" applyBorder="1" applyAlignment="1">
      <alignment horizontal="center" vertical="center" wrapText="1"/>
    </xf>
    <xf numFmtId="0" fontId="26" fillId="34" borderId="3" xfId="0" applyFont="1" applyFill="1" applyBorder="1" applyAlignment="1">
      <alignment horizontal="center" vertical="center" wrapText="1"/>
    </xf>
    <xf numFmtId="0" fontId="26" fillId="34" borderId="4" xfId="0" applyFont="1" applyFill="1" applyBorder="1" applyAlignment="1">
      <alignment horizontal="center" vertical="center" wrapText="1"/>
    </xf>
    <xf numFmtId="3" fontId="11" fillId="0" borderId="0" xfId="0" applyNumberFormat="1" applyFont="1" applyFill="1" applyBorder="1" applyAlignment="1" applyProtection="1">
      <alignment horizontal="left" vertical="center"/>
    </xf>
    <xf numFmtId="3" fontId="11" fillId="0" borderId="2" xfId="0" applyNumberFormat="1" applyFont="1" applyFill="1" applyBorder="1" applyAlignment="1" applyProtection="1">
      <alignment horizontal="left" vertical="center"/>
    </xf>
    <xf numFmtId="0" fontId="11" fillId="0" borderId="0" xfId="0" applyFont="1" applyBorder="1" applyAlignment="1">
      <alignment horizontal="left" vertical="center"/>
    </xf>
    <xf numFmtId="0" fontId="5" fillId="0" borderId="0" xfId="0" applyFont="1" applyBorder="1" applyAlignment="1">
      <alignment horizontal="left" vertical="center"/>
    </xf>
    <xf numFmtId="0" fontId="5" fillId="0" borderId="2" xfId="0" applyFont="1" applyBorder="1" applyAlignment="1">
      <alignment horizontal="left" vertical="center"/>
    </xf>
    <xf numFmtId="0" fontId="5" fillId="0" borderId="0" xfId="0" applyFont="1" applyBorder="1" applyAlignment="1">
      <alignment horizontal="justify" vertical="center" wrapText="1"/>
    </xf>
    <xf numFmtId="0" fontId="5" fillId="0" borderId="0" xfId="0" applyFont="1" applyBorder="1" applyAlignment="1">
      <alignment horizontal="justify" vertical="center"/>
    </xf>
    <xf numFmtId="0" fontId="5" fillId="0" borderId="2" xfId="0" applyFont="1" applyBorder="1" applyAlignment="1">
      <alignment horizontal="justify" vertical="center"/>
    </xf>
    <xf numFmtId="0" fontId="11" fillId="0" borderId="0" xfId="0" applyFont="1" applyBorder="1" applyAlignment="1">
      <alignment horizontal="left" vertical="center" wrapText="1"/>
    </xf>
    <xf numFmtId="0" fontId="11" fillId="0" borderId="2" xfId="0" applyFont="1" applyBorder="1" applyAlignment="1">
      <alignment horizontal="left" vertical="center" wrapText="1"/>
    </xf>
    <xf numFmtId="0" fontId="5" fillId="0" borderId="0" xfId="0" applyFont="1" applyBorder="1" applyAlignment="1">
      <alignment horizontal="left" vertical="center" wrapText="1"/>
    </xf>
    <xf numFmtId="0" fontId="5" fillId="0" borderId="2" xfId="0" applyFont="1" applyBorder="1" applyAlignment="1">
      <alignment horizontal="left" vertical="center" wrapText="1"/>
    </xf>
    <xf numFmtId="0" fontId="3" fillId="0" borderId="1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4" fillId="0" borderId="0" xfId="0" applyFont="1" applyFill="1" applyBorder="1" applyAlignment="1">
      <alignment horizontal="center"/>
    </xf>
    <xf numFmtId="0" fontId="4" fillId="0" borderId="2" xfId="0" applyFont="1" applyFill="1" applyBorder="1" applyAlignment="1">
      <alignment horizontal="center"/>
    </xf>
    <xf numFmtId="0" fontId="3" fillId="0" borderId="18"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27" fillId="34" borderId="0" xfId="0" applyFont="1" applyFill="1" applyBorder="1" applyAlignment="1">
      <alignment horizontal="center" vertical="center"/>
    </xf>
    <xf numFmtId="0" fontId="28" fillId="34" borderId="0" xfId="0" applyFont="1" applyFill="1" applyBorder="1" applyAlignment="1">
      <alignment horizontal="center" vertical="center"/>
    </xf>
    <xf numFmtId="0" fontId="27" fillId="34" borderId="2" xfId="0" applyFont="1" applyFill="1" applyBorder="1" applyAlignment="1">
      <alignment horizontal="center" vertical="center"/>
    </xf>
    <xf numFmtId="0" fontId="3" fillId="0" borderId="7" xfId="0" applyFont="1" applyFill="1" applyBorder="1" applyAlignment="1" applyProtection="1">
      <alignment horizontal="center" vertical="center"/>
    </xf>
    <xf numFmtId="0" fontId="3" fillId="0" borderId="1"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35" borderId="1" xfId="0" applyFont="1" applyFill="1" applyBorder="1" applyAlignment="1">
      <alignment horizontal="left" vertical="center"/>
    </xf>
    <xf numFmtId="0" fontId="3" fillId="35" borderId="8" xfId="0" applyFont="1" applyFill="1" applyBorder="1" applyAlignment="1">
      <alignment horizontal="left" vertical="center"/>
    </xf>
    <xf numFmtId="0" fontId="3" fillId="0" borderId="2" xfId="0" applyFont="1" applyFill="1" applyBorder="1" applyAlignment="1" applyProtection="1">
      <alignment horizontal="center" vertical="center"/>
    </xf>
    <xf numFmtId="0" fontId="3" fillId="35" borderId="1" xfId="0" applyFont="1" applyFill="1" applyBorder="1" applyAlignment="1">
      <alignment horizontal="left" vertical="center" wrapText="1"/>
    </xf>
    <xf numFmtId="0" fontId="3" fillId="35" borderId="8" xfId="0" applyFont="1" applyFill="1" applyBorder="1" applyAlignment="1">
      <alignment horizontal="left" vertical="center" wrapText="1"/>
    </xf>
    <xf numFmtId="0" fontId="3" fillId="35" borderId="19" xfId="0" applyFont="1" applyFill="1" applyBorder="1" applyAlignment="1">
      <alignment horizontal="left" vertical="center" wrapText="1"/>
    </xf>
  </cellXfs>
  <cellStyles count="44">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cellStyle name="Euro 2" xfId="30"/>
    <cellStyle name="Hipervínculo" xfId="31" builtinId="8"/>
    <cellStyle name="Incorrecto" xfId="32" builtinId="27" customBuiltin="1"/>
    <cellStyle name="Millares" xfId="43" builtinId="3"/>
    <cellStyle name="Millares 2" xfId="33"/>
    <cellStyle name="Neutral" xfId="34" builtinId="28" customBuiltin="1"/>
    <cellStyle name="Normal" xfId="0" builtinId="0"/>
    <cellStyle name="Normal 2" xfId="35"/>
    <cellStyle name="Notas 2" xfId="36"/>
    <cellStyle name="Porcentaje" xfId="39" builtinId="5"/>
    <cellStyle name="Porcentaje 2" xfId="37"/>
    <cellStyle name="Porcentaje 3" xfId="38"/>
    <cellStyle name="Salida 2" xfId="40"/>
    <cellStyle name="Título" xfId="41" builtinId="15" customBuiltin="1"/>
    <cellStyle name="Total" xfId="4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10</xdr:col>
      <xdr:colOff>123821</xdr:colOff>
      <xdr:row>1</xdr:row>
      <xdr:rowOff>180975</xdr:rowOff>
    </xdr:from>
    <xdr:to>
      <xdr:col>12</xdr:col>
      <xdr:colOff>579624</xdr:colOff>
      <xdr:row>4</xdr:row>
      <xdr:rowOff>36300</xdr:rowOff>
    </xdr:to>
    <xdr:pic>
      <xdr:nvPicPr>
        <xdr:cNvPr id="4" name="Imagen 2" descr="Fedepalma_Logo">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72371" y="457200"/>
          <a:ext cx="1979803"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1</xdr:row>
      <xdr:rowOff>123825</xdr:rowOff>
    </xdr:from>
    <xdr:to>
      <xdr:col>10</xdr:col>
      <xdr:colOff>48246</xdr:colOff>
      <xdr:row>3</xdr:row>
      <xdr:rowOff>255375</xdr:rowOff>
    </xdr:to>
    <xdr:pic>
      <xdr:nvPicPr>
        <xdr:cNvPr id="6" name="Imagen 2" descr="Logotipo-Color.png">
          <a:extLst>
            <a:ext uri="{FF2B5EF4-FFF2-40B4-BE49-F238E27FC236}">
              <a16:creationId xmlns="" xmlns:a16="http://schemas.microsoft.com/office/drawing/2014/main" id="{00000000-0008-0000-0200-000005B874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1" y="400050"/>
          <a:ext cx="7401545" cy="68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1</xdr:row>
      <xdr:rowOff>0</xdr:rowOff>
    </xdr:from>
    <xdr:to>
      <xdr:col>10</xdr:col>
      <xdr:colOff>259736</xdr:colOff>
      <xdr:row>1</xdr:row>
      <xdr:rowOff>612000</xdr:rowOff>
    </xdr:to>
    <xdr:pic>
      <xdr:nvPicPr>
        <xdr:cNvPr id="2" name="Imagen 2" descr="Logotipo-Color.png">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6" y="152400"/>
          <a:ext cx="6622435" cy="61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809625</xdr:colOff>
      <xdr:row>0</xdr:row>
      <xdr:rowOff>142875</xdr:rowOff>
    </xdr:from>
    <xdr:to>
      <xdr:col>12</xdr:col>
      <xdr:colOff>334965</xdr:colOff>
      <xdr:row>1</xdr:row>
      <xdr:rowOff>638475</xdr:rowOff>
    </xdr:to>
    <xdr:pic>
      <xdr:nvPicPr>
        <xdr:cNvPr id="2" name="Imagen 2" descr="Logotipo-Color.png">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42875"/>
          <a:ext cx="7011990"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514350</xdr:colOff>
      <xdr:row>0</xdr:row>
      <xdr:rowOff>114300</xdr:rowOff>
    </xdr:from>
    <xdr:to>
      <xdr:col>6</xdr:col>
      <xdr:colOff>754065</xdr:colOff>
      <xdr:row>1</xdr:row>
      <xdr:rowOff>609900</xdr:rowOff>
    </xdr:to>
    <xdr:pic>
      <xdr:nvPicPr>
        <xdr:cNvPr id="4" name="Imagen 2" descr="Logotipo-Color.png">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114300"/>
          <a:ext cx="7011990"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523875</xdr:colOff>
      <xdr:row>0</xdr:row>
      <xdr:rowOff>95250</xdr:rowOff>
    </xdr:from>
    <xdr:to>
      <xdr:col>6</xdr:col>
      <xdr:colOff>763590</xdr:colOff>
      <xdr:row>1</xdr:row>
      <xdr:rowOff>590850</xdr:rowOff>
    </xdr:to>
    <xdr:pic>
      <xdr:nvPicPr>
        <xdr:cNvPr id="4" name="Imagen 2" descr="Logotipo-Color.png">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95250"/>
          <a:ext cx="7011990"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0</xdr:rowOff>
    </xdr:from>
    <xdr:to>
      <xdr:col>12</xdr:col>
      <xdr:colOff>315915</xdr:colOff>
      <xdr:row>1</xdr:row>
      <xdr:rowOff>648000</xdr:rowOff>
    </xdr:to>
    <xdr:pic>
      <xdr:nvPicPr>
        <xdr:cNvPr id="24426501" name="Imagen 2" descr="Logotipo-Color.png">
          <a:extLst>
            <a:ext uri="{FF2B5EF4-FFF2-40B4-BE49-F238E27FC236}">
              <a16:creationId xmlns="" xmlns:a16="http://schemas.microsoft.com/office/drawing/2014/main" id="{00000000-0008-0000-0200-000005B87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52400"/>
          <a:ext cx="7011990"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38100</xdr:colOff>
      <xdr:row>9</xdr:row>
      <xdr:rowOff>9525</xdr:rowOff>
    </xdr:from>
    <xdr:to>
      <xdr:col>22</xdr:col>
      <xdr:colOff>555330</xdr:colOff>
      <xdr:row>35</xdr:row>
      <xdr:rowOff>1561200</xdr:rowOff>
    </xdr:to>
    <xdr:pic>
      <xdr:nvPicPr>
        <xdr:cNvPr id="2" name="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4550" y="1762125"/>
          <a:ext cx="5089230" cy="72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809625</xdr:colOff>
      <xdr:row>1</xdr:row>
      <xdr:rowOff>0</xdr:rowOff>
    </xdr:from>
    <xdr:to>
      <xdr:col>12</xdr:col>
      <xdr:colOff>434788</xdr:colOff>
      <xdr:row>1</xdr:row>
      <xdr:rowOff>657225</xdr:rowOff>
    </xdr:to>
    <xdr:pic>
      <xdr:nvPicPr>
        <xdr:cNvPr id="2" name="Imagen 2" descr="Logotipo-Color.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52400"/>
          <a:ext cx="7111813"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57151</xdr:colOff>
      <xdr:row>9</xdr:row>
      <xdr:rowOff>0</xdr:rowOff>
    </xdr:from>
    <xdr:to>
      <xdr:col>22</xdr:col>
      <xdr:colOff>574382</xdr:colOff>
      <xdr:row>35</xdr:row>
      <xdr:rowOff>1551675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026" y="1752600"/>
          <a:ext cx="5089231" cy="7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809625</xdr:colOff>
      <xdr:row>1</xdr:row>
      <xdr:rowOff>0</xdr:rowOff>
    </xdr:from>
    <xdr:to>
      <xdr:col>12</xdr:col>
      <xdr:colOff>434788</xdr:colOff>
      <xdr:row>1</xdr:row>
      <xdr:rowOff>657225</xdr:rowOff>
    </xdr:to>
    <xdr:pic>
      <xdr:nvPicPr>
        <xdr:cNvPr id="2" name="Imagen 2" descr="Logotipo-Color.png">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52400"/>
          <a:ext cx="7111813"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133350</xdr:colOff>
      <xdr:row>9</xdr:row>
      <xdr:rowOff>9525</xdr:rowOff>
    </xdr:from>
    <xdr:to>
      <xdr:col>37</xdr:col>
      <xdr:colOff>650580</xdr:colOff>
      <xdr:row>35</xdr:row>
      <xdr:rowOff>1913625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68925" y="1762125"/>
          <a:ext cx="5089230" cy="72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809625</xdr:colOff>
      <xdr:row>1</xdr:row>
      <xdr:rowOff>0</xdr:rowOff>
    </xdr:from>
    <xdr:to>
      <xdr:col>12</xdr:col>
      <xdr:colOff>434788</xdr:colOff>
      <xdr:row>1</xdr:row>
      <xdr:rowOff>657225</xdr:rowOff>
    </xdr:to>
    <xdr:pic>
      <xdr:nvPicPr>
        <xdr:cNvPr id="2" name="Imagen 2" descr="Logotipo-Color.png">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52400"/>
          <a:ext cx="7111813"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809625</xdr:colOff>
      <xdr:row>1</xdr:row>
      <xdr:rowOff>0</xdr:rowOff>
    </xdr:from>
    <xdr:to>
      <xdr:col>12</xdr:col>
      <xdr:colOff>434788</xdr:colOff>
      <xdr:row>1</xdr:row>
      <xdr:rowOff>657225</xdr:rowOff>
    </xdr:to>
    <xdr:pic>
      <xdr:nvPicPr>
        <xdr:cNvPr id="2" name="Imagen 2" descr="Logotipo-Color.png">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52400"/>
          <a:ext cx="7111813"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771525</xdr:colOff>
      <xdr:row>0</xdr:row>
      <xdr:rowOff>114300</xdr:rowOff>
    </xdr:from>
    <xdr:to>
      <xdr:col>12</xdr:col>
      <xdr:colOff>149038</xdr:colOff>
      <xdr:row>1</xdr:row>
      <xdr:rowOff>619125</xdr:rowOff>
    </xdr:to>
    <xdr:pic>
      <xdr:nvPicPr>
        <xdr:cNvPr id="4" name="Imagen 2" descr="Logotipo-Color.png">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14300"/>
          <a:ext cx="7111813"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809625</xdr:colOff>
      <xdr:row>0</xdr:row>
      <xdr:rowOff>133350</xdr:rowOff>
    </xdr:from>
    <xdr:to>
      <xdr:col>12</xdr:col>
      <xdr:colOff>434788</xdr:colOff>
      <xdr:row>1</xdr:row>
      <xdr:rowOff>638175</xdr:rowOff>
    </xdr:to>
    <xdr:pic>
      <xdr:nvPicPr>
        <xdr:cNvPr id="2" name="Imagen 2" descr="Logotipo-Color.png">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33350"/>
          <a:ext cx="7111813"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809625</xdr:colOff>
      <xdr:row>1</xdr:row>
      <xdr:rowOff>0</xdr:rowOff>
    </xdr:from>
    <xdr:to>
      <xdr:col>12</xdr:col>
      <xdr:colOff>334965</xdr:colOff>
      <xdr:row>1</xdr:row>
      <xdr:rowOff>648000</xdr:rowOff>
    </xdr:to>
    <xdr:pic>
      <xdr:nvPicPr>
        <xdr:cNvPr id="2" name="Imagen 2" descr="Logotipo-Color.png">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152400"/>
          <a:ext cx="7011990" cy="6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7"/>
  <sheetViews>
    <sheetView zoomScaleNormal="100" workbookViewId="0">
      <selection sqref="A1:M5"/>
    </sheetView>
  </sheetViews>
  <sheetFormatPr baseColWidth="10" defaultRowHeight="12.75" x14ac:dyDescent="0.2"/>
  <cols>
    <col min="1" max="1" width="6.28515625" style="6" customWidth="1"/>
    <col min="2" max="2" width="11.42578125" style="5"/>
    <col min="3" max="3" width="14" style="5" customWidth="1"/>
    <col min="4" max="12" width="11.42578125" style="5"/>
    <col min="13" max="13" width="10.85546875" style="5" customWidth="1"/>
    <col min="14" max="16384" width="11.42578125" style="5"/>
  </cols>
  <sheetData>
    <row r="1" spans="1:13" ht="21.95" customHeight="1" x14ac:dyDescent="0.2">
      <c r="A1" s="261"/>
      <c r="B1" s="262"/>
      <c r="C1" s="262"/>
      <c r="D1" s="262"/>
      <c r="E1" s="262"/>
      <c r="F1" s="262"/>
      <c r="G1" s="262"/>
      <c r="H1" s="262"/>
      <c r="I1" s="262"/>
      <c r="J1" s="262"/>
      <c r="K1" s="262"/>
      <c r="L1" s="262"/>
      <c r="M1" s="263"/>
    </row>
    <row r="2" spans="1:13" ht="21.95" customHeight="1" x14ac:dyDescent="0.2">
      <c r="A2" s="264"/>
      <c r="B2" s="265"/>
      <c r="C2" s="265"/>
      <c r="D2" s="265"/>
      <c r="E2" s="265"/>
      <c r="F2" s="265"/>
      <c r="G2" s="265"/>
      <c r="H2" s="265"/>
      <c r="I2" s="265"/>
      <c r="J2" s="265"/>
      <c r="K2" s="265"/>
      <c r="L2" s="265"/>
      <c r="M2" s="266"/>
    </row>
    <row r="3" spans="1:13" ht="21.95" customHeight="1" x14ac:dyDescent="0.2">
      <c r="A3" s="264"/>
      <c r="B3" s="265"/>
      <c r="C3" s="265"/>
      <c r="D3" s="265"/>
      <c r="E3" s="265"/>
      <c r="F3" s="265"/>
      <c r="G3" s="265"/>
      <c r="H3" s="265"/>
      <c r="I3" s="265"/>
      <c r="J3" s="265"/>
      <c r="K3" s="265"/>
      <c r="L3" s="265"/>
      <c r="M3" s="266"/>
    </row>
    <row r="4" spans="1:13" ht="21.95" customHeight="1" x14ac:dyDescent="0.2">
      <c r="A4" s="264"/>
      <c r="B4" s="265"/>
      <c r="C4" s="265"/>
      <c r="D4" s="265"/>
      <c r="E4" s="265"/>
      <c r="F4" s="265"/>
      <c r="G4" s="265"/>
      <c r="H4" s="265"/>
      <c r="I4" s="265"/>
      <c r="J4" s="265"/>
      <c r="K4" s="265"/>
      <c r="L4" s="265"/>
      <c r="M4" s="266"/>
    </row>
    <row r="5" spans="1:13" ht="21.95" customHeight="1" x14ac:dyDescent="0.2">
      <c r="A5" s="267"/>
      <c r="B5" s="268"/>
      <c r="C5" s="268"/>
      <c r="D5" s="268"/>
      <c r="E5" s="268"/>
      <c r="F5" s="268"/>
      <c r="G5" s="268"/>
      <c r="H5" s="268"/>
      <c r="I5" s="268"/>
      <c r="J5" s="268"/>
      <c r="K5" s="268"/>
      <c r="L5" s="268"/>
      <c r="M5" s="269"/>
    </row>
    <row r="6" spans="1:13" ht="21.95" customHeight="1" x14ac:dyDescent="0.2">
      <c r="A6" s="270" t="s">
        <v>111</v>
      </c>
      <c r="B6" s="271"/>
      <c r="C6" s="271"/>
      <c r="D6" s="271"/>
      <c r="E6" s="271"/>
      <c r="F6" s="271"/>
      <c r="G6" s="271"/>
      <c r="H6" s="271"/>
      <c r="I6" s="271"/>
      <c r="J6" s="271"/>
      <c r="K6" s="271"/>
      <c r="L6" s="271"/>
      <c r="M6" s="272"/>
    </row>
    <row r="7" spans="1:13" ht="12" customHeight="1" x14ac:dyDescent="0.2">
      <c r="A7" s="273"/>
      <c r="B7" s="274"/>
      <c r="C7" s="274"/>
      <c r="D7" s="274"/>
      <c r="E7" s="274"/>
      <c r="F7" s="274"/>
      <c r="G7" s="274"/>
      <c r="H7" s="274"/>
      <c r="I7" s="274"/>
      <c r="J7" s="274"/>
      <c r="K7" s="274"/>
      <c r="L7" s="274"/>
      <c r="M7" s="275"/>
    </row>
    <row r="8" spans="1:13" x14ac:dyDescent="0.2">
      <c r="A8" s="257" t="s">
        <v>109</v>
      </c>
      <c r="B8" s="257"/>
      <c r="C8" s="257"/>
      <c r="D8" s="257"/>
      <c r="E8" s="257"/>
      <c r="F8" s="257"/>
      <c r="G8" s="257"/>
      <c r="H8" s="257"/>
      <c r="I8" s="257"/>
      <c r="J8" s="257"/>
      <c r="K8" s="257"/>
      <c r="L8" s="257"/>
      <c r="M8" s="258"/>
    </row>
    <row r="9" spans="1:13" ht="15" customHeight="1" x14ac:dyDescent="0.2">
      <c r="A9" s="259"/>
      <c r="B9" s="259"/>
      <c r="C9" s="259"/>
      <c r="D9" s="259"/>
      <c r="E9" s="259"/>
      <c r="F9" s="259"/>
      <c r="G9" s="259"/>
      <c r="H9" s="259"/>
      <c r="I9" s="259"/>
      <c r="J9" s="259"/>
      <c r="K9" s="259"/>
      <c r="L9" s="259"/>
      <c r="M9" s="260"/>
    </row>
    <row r="10" spans="1:13" x14ac:dyDescent="0.2">
      <c r="A10" s="259"/>
      <c r="B10" s="259"/>
      <c r="C10" s="259"/>
      <c r="D10" s="259"/>
      <c r="E10" s="259"/>
      <c r="F10" s="259"/>
      <c r="G10" s="259"/>
      <c r="H10" s="259"/>
      <c r="I10" s="259"/>
      <c r="J10" s="259"/>
      <c r="K10" s="259"/>
      <c r="L10" s="259"/>
      <c r="M10" s="260"/>
    </row>
    <row r="11" spans="1:13" s="13" customFormat="1" ht="15" x14ac:dyDescent="0.2">
      <c r="A11" s="10" t="s">
        <v>0</v>
      </c>
      <c r="B11" s="216" t="s">
        <v>116</v>
      </c>
      <c r="C11" s="21"/>
      <c r="D11" s="11"/>
      <c r="E11" s="11"/>
      <c r="F11" s="11"/>
      <c r="G11" s="11"/>
      <c r="H11" s="11"/>
      <c r="I11" s="11"/>
      <c r="J11" s="11"/>
      <c r="K11" s="11"/>
      <c r="L11" s="11"/>
      <c r="M11" s="12"/>
    </row>
    <row r="12" spans="1:13" s="13" customFormat="1" ht="15" x14ac:dyDescent="0.2">
      <c r="A12" s="10"/>
      <c r="B12" s="216" t="s">
        <v>117</v>
      </c>
      <c r="C12" s="21"/>
      <c r="D12" s="11"/>
      <c r="E12" s="11"/>
      <c r="F12" s="11"/>
      <c r="G12" s="11"/>
      <c r="H12" s="11"/>
      <c r="I12" s="11"/>
      <c r="J12" s="11"/>
      <c r="K12" s="11"/>
      <c r="L12" s="11"/>
      <c r="M12" s="12"/>
    </row>
    <row r="13" spans="1:13" s="13" customFormat="1" ht="15" x14ac:dyDescent="0.2">
      <c r="A13" s="10" t="s">
        <v>2</v>
      </c>
      <c r="B13" s="216" t="s">
        <v>118</v>
      </c>
      <c r="C13" s="105"/>
      <c r="D13" s="11"/>
      <c r="E13" s="11"/>
      <c r="F13" s="11"/>
      <c r="G13" s="11"/>
      <c r="H13" s="11"/>
      <c r="I13" s="11"/>
      <c r="J13" s="11"/>
      <c r="K13" s="11"/>
      <c r="L13" s="11"/>
      <c r="M13" s="12"/>
    </row>
    <row r="14" spans="1:13" s="13" customFormat="1" ht="15" x14ac:dyDescent="0.2">
      <c r="A14" s="10"/>
      <c r="B14" s="216" t="s">
        <v>119</v>
      </c>
      <c r="C14" s="105"/>
      <c r="D14" s="11"/>
      <c r="E14" s="11"/>
      <c r="F14" s="11"/>
      <c r="G14" s="11"/>
      <c r="H14" s="11"/>
      <c r="I14" s="11"/>
      <c r="J14" s="11"/>
      <c r="K14" s="11"/>
      <c r="L14" s="11"/>
      <c r="M14" s="12"/>
    </row>
    <row r="15" spans="1:13" s="13" customFormat="1" ht="15" x14ac:dyDescent="0.2">
      <c r="A15" s="10" t="s">
        <v>1</v>
      </c>
      <c r="B15" s="216" t="s">
        <v>120</v>
      </c>
      <c r="C15" s="105"/>
      <c r="D15" s="11"/>
      <c r="E15" s="11"/>
      <c r="F15" s="11"/>
      <c r="G15" s="11"/>
      <c r="H15" s="11"/>
      <c r="I15" s="11"/>
      <c r="J15" s="11"/>
      <c r="K15" s="11"/>
      <c r="L15" s="11"/>
      <c r="M15" s="12"/>
    </row>
    <row r="16" spans="1:13" s="13" customFormat="1" ht="15" x14ac:dyDescent="0.2">
      <c r="A16" s="10"/>
      <c r="B16" s="216" t="s">
        <v>121</v>
      </c>
      <c r="C16" s="105"/>
      <c r="D16" s="11"/>
      <c r="E16" s="11"/>
      <c r="F16" s="11"/>
      <c r="G16" s="11"/>
      <c r="H16" s="11"/>
      <c r="I16" s="11"/>
      <c r="J16" s="11"/>
      <c r="K16" s="11"/>
      <c r="L16" s="11"/>
      <c r="M16" s="12"/>
    </row>
    <row r="17" spans="1:13" s="13" customFormat="1" ht="15" x14ac:dyDescent="0.2">
      <c r="A17" s="10" t="s">
        <v>100</v>
      </c>
      <c r="B17" s="216" t="s">
        <v>140</v>
      </c>
      <c r="C17" s="105"/>
      <c r="D17" s="11"/>
      <c r="E17" s="11"/>
      <c r="F17" s="11"/>
      <c r="G17" s="11"/>
      <c r="H17" s="11"/>
      <c r="I17" s="11"/>
      <c r="J17" s="11"/>
      <c r="K17" s="11"/>
      <c r="L17" s="11"/>
      <c r="M17" s="12"/>
    </row>
    <row r="18" spans="1:13" s="13" customFormat="1" ht="15" x14ac:dyDescent="0.2">
      <c r="A18" s="10"/>
      <c r="B18" s="216" t="s">
        <v>141</v>
      </c>
      <c r="C18" s="105"/>
      <c r="D18" s="11"/>
      <c r="E18" s="11"/>
      <c r="F18" s="11"/>
      <c r="G18" s="11"/>
      <c r="H18" s="11"/>
      <c r="I18" s="11"/>
      <c r="J18" s="11"/>
      <c r="K18" s="11"/>
      <c r="L18" s="11"/>
      <c r="M18" s="12"/>
    </row>
    <row r="19" spans="1:13" s="13" customFormat="1" ht="15" x14ac:dyDescent="0.2">
      <c r="A19" s="10" t="s">
        <v>101</v>
      </c>
      <c r="B19" s="216" t="s">
        <v>142</v>
      </c>
      <c r="C19" s="105"/>
      <c r="D19" s="11"/>
      <c r="E19" s="11"/>
      <c r="F19" s="11"/>
      <c r="G19" s="11"/>
      <c r="H19" s="11"/>
      <c r="I19" s="11"/>
      <c r="J19" s="11"/>
      <c r="K19" s="11"/>
      <c r="L19" s="11"/>
      <c r="M19" s="12"/>
    </row>
    <row r="20" spans="1:13" s="13" customFormat="1" ht="15" x14ac:dyDescent="0.2">
      <c r="A20" s="10"/>
      <c r="B20" s="216" t="s">
        <v>143</v>
      </c>
      <c r="C20" s="105"/>
      <c r="D20" s="11"/>
      <c r="E20" s="11"/>
      <c r="F20" s="11"/>
      <c r="G20" s="11"/>
      <c r="H20" s="11"/>
      <c r="I20" s="11"/>
      <c r="J20" s="11"/>
      <c r="K20" s="11"/>
      <c r="L20" s="11"/>
      <c r="M20" s="12"/>
    </row>
    <row r="21" spans="1:13" s="13" customFormat="1" ht="15" x14ac:dyDescent="0.2">
      <c r="A21" s="10" t="s">
        <v>102</v>
      </c>
      <c r="B21" s="216" t="s">
        <v>144</v>
      </c>
      <c r="C21" s="105"/>
      <c r="D21" s="11"/>
      <c r="E21" s="11"/>
      <c r="F21" s="11"/>
      <c r="G21" s="11"/>
      <c r="H21" s="11"/>
      <c r="I21" s="11"/>
      <c r="J21" s="11"/>
      <c r="K21" s="11"/>
      <c r="L21" s="11"/>
      <c r="M21" s="12"/>
    </row>
    <row r="22" spans="1:13" s="13" customFormat="1" ht="15" x14ac:dyDescent="0.2">
      <c r="A22" s="10"/>
      <c r="B22" s="216" t="s">
        <v>145</v>
      </c>
      <c r="C22" s="105"/>
      <c r="D22" s="11"/>
      <c r="E22" s="11"/>
      <c r="F22" s="11"/>
      <c r="G22" s="11"/>
      <c r="H22" s="11"/>
      <c r="I22" s="11"/>
      <c r="J22" s="11"/>
      <c r="K22" s="11"/>
      <c r="L22" s="11"/>
      <c r="M22" s="12"/>
    </row>
    <row r="23" spans="1:13" s="13" customFormat="1" ht="15" x14ac:dyDescent="0.2">
      <c r="A23" s="10" t="s">
        <v>103</v>
      </c>
      <c r="B23" s="216" t="s">
        <v>146</v>
      </c>
      <c r="C23" s="105"/>
      <c r="D23" s="11"/>
      <c r="E23" s="11"/>
      <c r="F23" s="11"/>
      <c r="G23" s="11"/>
      <c r="H23" s="11"/>
      <c r="I23" s="11"/>
      <c r="J23" s="11"/>
      <c r="K23" s="11"/>
      <c r="L23" s="11"/>
      <c r="M23" s="12"/>
    </row>
    <row r="24" spans="1:13" s="13" customFormat="1" ht="15" x14ac:dyDescent="0.2">
      <c r="A24" s="10"/>
      <c r="B24" s="216" t="s">
        <v>147</v>
      </c>
      <c r="C24" s="105"/>
      <c r="D24" s="11"/>
      <c r="E24" s="11"/>
      <c r="F24" s="11"/>
      <c r="G24" s="11"/>
      <c r="H24" s="11"/>
      <c r="I24" s="11"/>
      <c r="J24" s="11"/>
      <c r="K24" s="11"/>
      <c r="L24" s="11"/>
      <c r="M24" s="12"/>
    </row>
    <row r="25" spans="1:13" s="13" customFormat="1" ht="15" x14ac:dyDescent="0.2">
      <c r="A25" s="10" t="s">
        <v>104</v>
      </c>
      <c r="B25" s="216" t="s">
        <v>122</v>
      </c>
      <c r="C25" s="105"/>
      <c r="D25" s="11"/>
      <c r="E25" s="11"/>
      <c r="F25" s="11"/>
      <c r="G25" s="11"/>
      <c r="H25" s="11"/>
      <c r="I25" s="11"/>
      <c r="J25" s="11"/>
      <c r="K25" s="11"/>
      <c r="L25" s="11"/>
      <c r="M25" s="12"/>
    </row>
    <row r="26" spans="1:13" s="13" customFormat="1" ht="15" x14ac:dyDescent="0.2">
      <c r="A26" s="10"/>
      <c r="B26" s="216" t="s">
        <v>123</v>
      </c>
      <c r="C26" s="105"/>
      <c r="D26" s="11"/>
      <c r="E26" s="11"/>
      <c r="F26" s="11"/>
      <c r="G26" s="11"/>
      <c r="H26" s="11"/>
      <c r="I26" s="11"/>
      <c r="J26" s="11"/>
      <c r="K26" s="11"/>
      <c r="L26" s="11"/>
      <c r="M26" s="12"/>
    </row>
    <row r="27" spans="1:13" s="13" customFormat="1" ht="15" x14ac:dyDescent="0.2">
      <c r="A27" s="10" t="s">
        <v>105</v>
      </c>
      <c r="B27" s="216" t="s">
        <v>124</v>
      </c>
      <c r="C27" s="105"/>
      <c r="D27" s="11"/>
      <c r="E27" s="11"/>
      <c r="F27" s="11"/>
      <c r="G27" s="11"/>
      <c r="H27" s="11"/>
      <c r="I27" s="11"/>
      <c r="J27" s="11"/>
      <c r="K27" s="11"/>
      <c r="L27" s="11"/>
      <c r="M27" s="12"/>
    </row>
    <row r="28" spans="1:13" s="13" customFormat="1" ht="15" x14ac:dyDescent="0.2">
      <c r="A28" s="10"/>
      <c r="B28" s="216" t="s">
        <v>125</v>
      </c>
      <c r="C28" s="105"/>
      <c r="D28" s="11"/>
      <c r="E28" s="11"/>
      <c r="F28" s="11"/>
      <c r="G28" s="11"/>
      <c r="H28" s="11"/>
      <c r="I28" s="11"/>
      <c r="J28" s="11"/>
      <c r="K28" s="11"/>
      <c r="L28" s="11"/>
      <c r="M28" s="12"/>
    </row>
    <row r="29" spans="1:13" s="13" customFormat="1" ht="15" x14ac:dyDescent="0.2">
      <c r="A29" s="10" t="s">
        <v>106</v>
      </c>
      <c r="B29" s="216" t="s">
        <v>129</v>
      </c>
      <c r="C29" s="105"/>
      <c r="D29" s="11"/>
      <c r="E29" s="11"/>
      <c r="F29" s="11"/>
      <c r="G29" s="11"/>
      <c r="H29" s="11"/>
      <c r="I29" s="11"/>
      <c r="J29" s="11"/>
      <c r="K29" s="11"/>
      <c r="L29" s="11"/>
      <c r="M29" s="12"/>
    </row>
    <row r="30" spans="1:13" s="13" customFormat="1" ht="15" x14ac:dyDescent="0.2">
      <c r="A30" s="10"/>
      <c r="B30" s="216" t="s">
        <v>126</v>
      </c>
      <c r="C30" s="105"/>
      <c r="D30" s="11"/>
      <c r="E30" s="11"/>
      <c r="F30" s="11"/>
      <c r="G30" s="11"/>
      <c r="H30" s="11"/>
      <c r="I30" s="11"/>
      <c r="J30" s="11"/>
      <c r="K30" s="11"/>
      <c r="L30" s="11"/>
      <c r="M30" s="12"/>
    </row>
    <row r="31" spans="1:13" s="13" customFormat="1" ht="15" x14ac:dyDescent="0.2">
      <c r="A31" s="10" t="s">
        <v>107</v>
      </c>
      <c r="B31" s="216" t="s">
        <v>127</v>
      </c>
      <c r="C31" s="105"/>
      <c r="D31" s="11"/>
      <c r="E31" s="11"/>
      <c r="F31" s="11"/>
      <c r="G31" s="11"/>
      <c r="H31" s="11"/>
      <c r="I31" s="11"/>
      <c r="J31" s="11"/>
      <c r="K31" s="11"/>
      <c r="L31" s="11"/>
      <c r="M31" s="12"/>
    </row>
    <row r="32" spans="1:13" s="13" customFormat="1" ht="15" x14ac:dyDescent="0.2">
      <c r="A32" s="10"/>
      <c r="B32" s="216" t="s">
        <v>130</v>
      </c>
      <c r="C32" s="105"/>
      <c r="D32" s="11"/>
      <c r="E32" s="11"/>
      <c r="F32" s="11"/>
      <c r="G32" s="11"/>
      <c r="H32" s="11"/>
      <c r="I32" s="11"/>
      <c r="J32" s="11"/>
      <c r="K32" s="11"/>
      <c r="L32" s="11"/>
      <c r="M32" s="12"/>
    </row>
    <row r="33" spans="1:13" s="13" customFormat="1" ht="15" x14ac:dyDescent="0.2">
      <c r="A33" s="10" t="s">
        <v>108</v>
      </c>
      <c r="B33" s="216" t="s">
        <v>128</v>
      </c>
      <c r="C33" s="105"/>
      <c r="D33" s="11"/>
      <c r="E33" s="11"/>
      <c r="F33" s="11"/>
      <c r="G33" s="11"/>
      <c r="H33" s="11"/>
      <c r="I33" s="11"/>
      <c r="J33" s="11"/>
      <c r="K33" s="11"/>
      <c r="L33" s="11"/>
      <c r="M33" s="12"/>
    </row>
    <row r="34" spans="1:13" s="13" customFormat="1" ht="15" x14ac:dyDescent="0.2">
      <c r="A34" s="10"/>
      <c r="B34" s="216" t="s">
        <v>134</v>
      </c>
      <c r="C34" s="105"/>
      <c r="D34" s="11"/>
      <c r="E34" s="11"/>
      <c r="F34" s="11"/>
      <c r="G34" s="11"/>
      <c r="H34" s="11"/>
      <c r="I34" s="11"/>
      <c r="J34" s="11"/>
      <c r="K34" s="11"/>
      <c r="L34" s="11"/>
      <c r="M34" s="12"/>
    </row>
    <row r="35" spans="1:13" s="13" customFormat="1" ht="15" x14ac:dyDescent="0.2">
      <c r="A35" s="214"/>
      <c r="B35" s="218"/>
      <c r="C35" s="215"/>
      <c r="D35" s="14"/>
      <c r="E35" s="14"/>
      <c r="F35" s="14"/>
      <c r="G35" s="14"/>
      <c r="H35" s="14"/>
      <c r="I35" s="14"/>
      <c r="J35" s="14"/>
      <c r="K35" s="14"/>
      <c r="L35" s="14"/>
      <c r="M35" s="15"/>
    </row>
    <row r="36" spans="1:13" x14ac:dyDescent="0.2">
      <c r="A36" s="8"/>
      <c r="B36" s="9"/>
      <c r="C36" s="9"/>
      <c r="D36" s="9"/>
      <c r="E36" s="9"/>
      <c r="F36" s="9"/>
      <c r="G36" s="9"/>
      <c r="H36" s="9"/>
      <c r="I36" s="9"/>
      <c r="J36" s="9"/>
      <c r="K36" s="9"/>
      <c r="L36" s="9"/>
      <c r="M36" s="9"/>
    </row>
    <row r="37" spans="1:13" x14ac:dyDescent="0.2">
      <c r="A37" s="217"/>
      <c r="B37" s="217" t="s">
        <v>110</v>
      </c>
      <c r="C37" s="7"/>
      <c r="D37" s="7"/>
      <c r="E37" s="7"/>
      <c r="F37" s="7"/>
      <c r="G37" s="7"/>
      <c r="H37" s="7"/>
      <c r="I37" s="7"/>
      <c r="J37" s="7"/>
      <c r="K37" s="7"/>
      <c r="L37" s="7"/>
      <c r="M37" s="7"/>
    </row>
  </sheetData>
  <mergeCells count="3">
    <mergeCell ref="A8:M10"/>
    <mergeCell ref="A1:M5"/>
    <mergeCell ref="A6:M7"/>
  </mergeCells>
  <phoneticPr fontId="5" type="noConversion"/>
  <hyperlinks>
    <hyperlink ref="C11" location="'Item 1'!A1" display="Item 1"/>
    <hyperlink ref="B11" location="'Cuadro 1'!A1" display="Cuadro 1. Personal total ocupado por área de trabajo, según zona palmera"/>
    <hyperlink ref="B12" location="'Cuadro 1'!A1" display="Cuadro 1A. Personal total ocupado por área de trabajo, según unidad de producción"/>
    <hyperlink ref="B13" location="'Cuadro 2'!A1" display="Cuadro 2. Personal total ocupado por sexo, según zona palmera"/>
    <hyperlink ref="B14" location="'Cuadro 2'!A1" display="Cuadro 2A. Personal total ocupado por sexo, según unidad de producción"/>
    <hyperlink ref="B15" location="'Cuadro 3'!A1" display="Cuadro 3. Personal total ocupado por edad, según zona palmera"/>
    <hyperlink ref="B16" location="'Cuadro 3'!A1" display="Cuadro 3A. Personal total ocupado por edad, según unidad de producción"/>
    <hyperlink ref="B17" location="'Cuadro 4'!A1" display="Cuadro 4. Personal total ocupado por nivel de formación académica, según zona palmera"/>
    <hyperlink ref="B18" location="'Cuadro 4'!A1" display="Cuadro 4A. Personal total ocupado por nivel de formación académica, según unidad de producción"/>
    <hyperlink ref="B19" location="'Cuadro 5'!A1" display="Cuadro 5. Personal total ocupado por tipo de contratación laboral, según zona palmera"/>
    <hyperlink ref="B20" location="'Cuadro 5'!A1" display="Cuadro 5A. Personal total ocupado por tipo de contratación laboral, según unidad de producción"/>
    <hyperlink ref="B21" location="'Cuadro 6'!A1" display="Cuadro 6. Promedio de pagos mensuales realizados por tipo de contratación, según zona palmera"/>
    <hyperlink ref="B22" location="'Cuadro 6'!A1" display="Cuadro 6A. Promedio de pagos mensuales realizados por tipo de contratación, según unidad de producción"/>
    <hyperlink ref="B23" location="'Cuadro 7'!A1" display="Cuadro 7. Personal total ocupado por tiempo de antigüedad laboral, según zona palmera"/>
    <hyperlink ref="B24" location="'Cuadro 7'!A1" display="Cuadro 7A. Personal total ocupado por tiempo de antigüedad laboral, según unidad de producción"/>
    <hyperlink ref="B25" location="'Cuadro 8'!A1" display="Cuadro 8. Personal ocupado en condición de discapacidad por área de trabajo, según zona palmera"/>
    <hyperlink ref="B26" location="'Cuadro 8'!A1" display="Cuadro 8A. Personal ocupado en condición de discapacidad por área de trabajo, según unidad de producción"/>
    <hyperlink ref="B27" location="'Cuadro 9'!A1" display="Cuadro 9. Personal ocupado vinculado a sindicatos o fondo empleados, según zona palmera"/>
    <hyperlink ref="B28" location="'Cuadro 9'!A1" display="Cuadro 9A. Personal ocupado vinculado a sindicatos o fondo empleados, según unidad de producción"/>
    <hyperlink ref="B29" location="'Cuadro 10'!A1" display="Cuadro 10. Personal ocupado proveniente de otro departamento o país, según zona palmera donde labora"/>
    <hyperlink ref="B30" location="'Cuadro 10'!A1" display="Cuadro 10A. Personal ocupado proveniente de otro departamento o país, según unidad de producción"/>
    <hyperlink ref="B31" location="'Cuadro 11'!A1" display="Cuadro 11. Cantidad de unidades económicas de palma de aceite que cuentan con algún programa de bienestar"/>
    <hyperlink ref="B32" location="'Cuadro 11'!A1" display="Cuadro 11A. Cantidad de unidades económicas de palma de aceite que cuentan con algún programa de bienestar, según tipo de programa"/>
    <hyperlink ref="B33" location="'Cuadro 12'!A1" display="Cuadro 12. Cantidad de unidades económicas de palma de aceite que cuentan con algún programa social"/>
    <hyperlink ref="B34" location="'Cuadro 12'!A1" display="Cuadro 12A. Cantidad de unidades económicas de palma de aceite que cuentan con algún programa social, según tipo de program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zoomScaleNormal="100" workbookViewId="0">
      <selection sqref="A1:K2"/>
    </sheetView>
  </sheetViews>
  <sheetFormatPr baseColWidth="10" defaultRowHeight="12.75" x14ac:dyDescent="0.2"/>
  <cols>
    <col min="1" max="1" width="20.7109375" customWidth="1"/>
    <col min="2" max="2" width="8.7109375" customWidth="1"/>
    <col min="3" max="3" width="11.7109375" bestFit="1" customWidth="1"/>
    <col min="4" max="4" width="5.5703125" style="173" bestFit="1" customWidth="1"/>
    <col min="5" max="6" width="7.7109375" customWidth="1"/>
    <col min="7" max="7" width="8.7109375" customWidth="1"/>
    <col min="8" max="8" width="11.7109375" bestFit="1" customWidth="1"/>
    <col min="9" max="9" width="5.5703125" style="173" bestFit="1" customWidth="1"/>
    <col min="10" max="11" width="7.7109375" customWidth="1"/>
  </cols>
  <sheetData>
    <row r="1" spans="1:11" s="4" customFormat="1" ht="12" x14ac:dyDescent="0.2">
      <c r="A1" s="299"/>
      <c r="B1" s="299"/>
      <c r="C1" s="299"/>
      <c r="D1" s="299"/>
      <c r="E1" s="299"/>
      <c r="F1" s="299"/>
      <c r="G1" s="299"/>
      <c r="H1" s="299"/>
      <c r="I1" s="299"/>
      <c r="J1" s="299"/>
      <c r="K1" s="300"/>
    </row>
    <row r="2" spans="1:11" s="4" customFormat="1" ht="56.1" customHeight="1" x14ac:dyDescent="0.2">
      <c r="A2" s="299"/>
      <c r="B2" s="299"/>
      <c r="C2" s="299"/>
      <c r="D2" s="299"/>
      <c r="E2" s="299"/>
      <c r="F2" s="299"/>
      <c r="G2" s="299"/>
      <c r="H2" s="299"/>
      <c r="I2" s="299"/>
      <c r="J2" s="299"/>
      <c r="K2" s="300"/>
    </row>
    <row r="3" spans="1:11" s="4" customFormat="1" ht="12" x14ac:dyDescent="0.2">
      <c r="A3" s="304" t="str">
        <f>+'Cuadro 1'!A3:P4</f>
        <v>Encuesta de Empleo Directo Sector Palmero</v>
      </c>
      <c r="B3" s="303"/>
      <c r="C3" s="303"/>
      <c r="D3" s="303"/>
      <c r="E3" s="303"/>
      <c r="F3" s="303"/>
      <c r="G3" s="303"/>
      <c r="H3" s="303"/>
      <c r="I3" s="303"/>
      <c r="J3" s="303"/>
      <c r="K3" s="305"/>
    </row>
    <row r="4" spans="1:11" s="4" customFormat="1" ht="17.100000000000001" customHeight="1" x14ac:dyDescent="0.2">
      <c r="A4" s="303"/>
      <c r="B4" s="303"/>
      <c r="C4" s="303"/>
      <c r="D4" s="303"/>
      <c r="E4" s="303"/>
      <c r="F4" s="303"/>
      <c r="G4" s="303"/>
      <c r="H4" s="303"/>
      <c r="I4" s="303"/>
      <c r="J4" s="303"/>
      <c r="K4" s="305"/>
    </row>
    <row r="5" spans="1:11" s="4" customFormat="1" ht="5.0999999999999996" customHeight="1" x14ac:dyDescent="0.2">
      <c r="A5" s="114"/>
      <c r="B5" s="114"/>
      <c r="C5" s="114"/>
      <c r="D5" s="174"/>
      <c r="E5" s="114"/>
      <c r="F5" s="114"/>
      <c r="G5" s="114"/>
      <c r="H5" s="114"/>
      <c r="I5" s="174"/>
      <c r="J5" s="114"/>
      <c r="K5" s="115"/>
    </row>
    <row r="6" spans="1:11" s="4" customFormat="1" ht="12" x14ac:dyDescent="0.2">
      <c r="A6" s="118" t="s">
        <v>114</v>
      </c>
      <c r="B6" s="114"/>
      <c r="C6" s="114"/>
      <c r="D6" s="174"/>
      <c r="E6" s="114"/>
      <c r="F6" s="114"/>
      <c r="G6" s="114"/>
      <c r="H6" s="114"/>
      <c r="I6" s="174"/>
      <c r="J6" s="114"/>
      <c r="K6" s="115"/>
    </row>
    <row r="7" spans="1:11" s="4" customFormat="1" ht="12" x14ac:dyDescent="0.2">
      <c r="A7" s="150">
        <v>2016</v>
      </c>
      <c r="B7" s="114"/>
      <c r="C7" s="114"/>
      <c r="D7" s="174"/>
      <c r="E7" s="114"/>
      <c r="F7" s="114"/>
      <c r="G7" s="114"/>
      <c r="H7" s="114"/>
      <c r="I7" s="174"/>
      <c r="J7" s="114"/>
      <c r="K7" s="115"/>
    </row>
    <row r="8" spans="1:11" s="4" customFormat="1" ht="5.0999999999999996" customHeight="1" x14ac:dyDescent="0.2">
      <c r="A8" s="116"/>
      <c r="B8" s="116"/>
      <c r="C8" s="116"/>
      <c r="D8" s="175"/>
      <c r="E8" s="116"/>
      <c r="F8" s="116"/>
      <c r="G8" s="116"/>
      <c r="H8" s="116"/>
      <c r="I8" s="175"/>
      <c r="J8" s="116"/>
      <c r="K8" s="117"/>
    </row>
    <row r="9" spans="1:11" s="4" customFormat="1" ht="12" x14ac:dyDescent="0.2">
      <c r="A9" s="1"/>
      <c r="B9" s="1"/>
      <c r="C9" s="1"/>
      <c r="D9" s="176"/>
      <c r="E9" s="1"/>
      <c r="F9" s="1"/>
      <c r="G9" s="1"/>
      <c r="H9" s="1"/>
      <c r="I9" s="176"/>
      <c r="J9" s="1"/>
      <c r="K9" s="1"/>
    </row>
    <row r="10" spans="1:11" s="4" customFormat="1" ht="12.95" customHeight="1" x14ac:dyDescent="0.2">
      <c r="A10" s="309" t="str">
        <f>+Índice!B27</f>
        <v>Cuadro 9. Personal ocupado vinculado a sindicatos o fondo empleados, según zona palmera</v>
      </c>
      <c r="B10" s="309"/>
      <c r="C10" s="309"/>
      <c r="D10" s="309"/>
      <c r="E10" s="309"/>
      <c r="F10" s="309"/>
      <c r="G10" s="309"/>
      <c r="H10" s="309"/>
      <c r="I10" s="309"/>
      <c r="J10" s="309"/>
      <c r="K10" s="310"/>
    </row>
    <row r="11" spans="1:11" s="4" customFormat="1" ht="12.75" customHeight="1" x14ac:dyDescent="0.2">
      <c r="A11" s="293" t="s">
        <v>85</v>
      </c>
      <c r="B11" s="297" t="s">
        <v>40</v>
      </c>
      <c r="C11" s="297"/>
      <c r="D11" s="297"/>
      <c r="E11" s="297"/>
      <c r="F11" s="297"/>
      <c r="G11" s="297"/>
      <c r="H11" s="297"/>
      <c r="I11" s="297"/>
      <c r="J11" s="297"/>
      <c r="K11" s="298"/>
    </row>
    <row r="12" spans="1:11" s="4" customFormat="1" ht="35.1" customHeight="1" x14ac:dyDescent="0.2">
      <c r="A12" s="311"/>
      <c r="B12" s="297" t="s">
        <v>38</v>
      </c>
      <c r="C12" s="297"/>
      <c r="D12" s="297"/>
      <c r="E12" s="297"/>
      <c r="F12" s="298"/>
      <c r="G12" s="297" t="s">
        <v>39</v>
      </c>
      <c r="H12" s="297"/>
      <c r="I12" s="297"/>
      <c r="J12" s="297"/>
      <c r="K12" s="298"/>
    </row>
    <row r="13" spans="1:11" s="18" customFormat="1" ht="24" customHeight="1" x14ac:dyDescent="0.2">
      <c r="A13" s="311"/>
      <c r="B13" s="27" t="s">
        <v>12</v>
      </c>
      <c r="C13" s="27" t="s">
        <v>19</v>
      </c>
      <c r="D13" s="170" t="s">
        <v>36</v>
      </c>
      <c r="E13" s="27" t="s">
        <v>9</v>
      </c>
      <c r="F13" s="97" t="s">
        <v>10</v>
      </c>
      <c r="G13" s="27" t="s">
        <v>12</v>
      </c>
      <c r="H13" s="27" t="s">
        <v>19</v>
      </c>
      <c r="I13" s="170" t="s">
        <v>36</v>
      </c>
      <c r="J13" s="27" t="s">
        <v>9</v>
      </c>
      <c r="K13" s="97" t="s">
        <v>10</v>
      </c>
    </row>
    <row r="14" spans="1:11" s="18" customFormat="1" ht="12" x14ac:dyDescent="0.2">
      <c r="A14" s="44" t="s">
        <v>18</v>
      </c>
      <c r="B14" s="35">
        <f>SUM(B15:B18)</f>
        <v>2959.5328</v>
      </c>
      <c r="C14" s="69">
        <f>+B14/$B$14*100</f>
        <v>100</v>
      </c>
      <c r="D14" s="69">
        <v>16.1114</v>
      </c>
      <c r="E14" s="29">
        <v>2024.9603</v>
      </c>
      <c r="F14" s="32">
        <v>3894.1052</v>
      </c>
      <c r="G14" s="35">
        <f>SUM(G15:G18)</f>
        <v>2870.5240000000003</v>
      </c>
      <c r="H14" s="69">
        <f>+G14/$G$14*100</f>
        <v>100</v>
      </c>
      <c r="I14" s="69">
        <v>17.783899999999999</v>
      </c>
      <c r="J14" s="29">
        <v>1869.9622999999999</v>
      </c>
      <c r="K14" s="32">
        <v>3871.0857999999998</v>
      </c>
    </row>
    <row r="15" spans="1:11" s="18" customFormat="1" ht="12" x14ac:dyDescent="0.2">
      <c r="A15" s="50" t="s">
        <v>4</v>
      </c>
      <c r="B15" s="43">
        <v>1452.3077000000001</v>
      </c>
      <c r="C15" s="68">
        <f>+B15/$B$14*100</f>
        <v>49.072194773445325</v>
      </c>
      <c r="D15" s="68">
        <v>29.348700000000001</v>
      </c>
      <c r="E15" s="57">
        <v>616.88959999999997</v>
      </c>
      <c r="F15" s="58">
        <v>2287.7258000000002</v>
      </c>
      <c r="G15" s="43">
        <v>1758.4824000000001</v>
      </c>
      <c r="H15" s="68">
        <f>+G15/$G$14*100</f>
        <v>61.259979014284497</v>
      </c>
      <c r="I15" s="68">
        <v>26.7165</v>
      </c>
      <c r="J15" s="57">
        <v>837.66459999999995</v>
      </c>
      <c r="K15" s="58">
        <v>2679.3002000000001</v>
      </c>
    </row>
    <row r="16" spans="1:11" s="18" customFormat="1" ht="12.75" customHeight="1" x14ac:dyDescent="0.2">
      <c r="A16" s="51" t="s">
        <v>11</v>
      </c>
      <c r="B16" s="36">
        <v>525.1961</v>
      </c>
      <c r="C16" s="71">
        <f>+B16/$B$14*100</f>
        <v>17.745912462940097</v>
      </c>
      <c r="D16" s="71">
        <v>28.296700000000001</v>
      </c>
      <c r="E16" s="31">
        <v>233.91390000000001</v>
      </c>
      <c r="F16" s="33">
        <v>816.47820000000002</v>
      </c>
      <c r="G16" s="30">
        <v>585.95830000000001</v>
      </c>
      <c r="H16" s="71">
        <f>+G16/$G$14*100</f>
        <v>20.412938543624787</v>
      </c>
      <c r="I16" s="71">
        <v>18.371600000000001</v>
      </c>
      <c r="J16" s="31">
        <v>374.96409999999997</v>
      </c>
      <c r="K16" s="33">
        <v>796.95259999999996</v>
      </c>
    </row>
    <row r="17" spans="1:16" s="4" customFormat="1" ht="12" x14ac:dyDescent="0.2">
      <c r="A17" s="52" t="s">
        <v>13</v>
      </c>
      <c r="B17" s="38">
        <v>982.029</v>
      </c>
      <c r="C17" s="72">
        <f>+B17/$B$14*100</f>
        <v>33.181892763614584</v>
      </c>
      <c r="D17" s="72">
        <v>15.643000000000001</v>
      </c>
      <c r="E17" s="41">
        <v>680.93600000000004</v>
      </c>
      <c r="F17" s="42">
        <v>1283.1220000000001</v>
      </c>
      <c r="G17" s="41">
        <v>526.08330000000001</v>
      </c>
      <c r="H17" s="72">
        <f>+G17/$G$14*100</f>
        <v>18.32708244209071</v>
      </c>
      <c r="I17" s="72">
        <v>31.974499999999999</v>
      </c>
      <c r="J17" s="41">
        <v>196.3869</v>
      </c>
      <c r="K17" s="42">
        <v>855.77980000000002</v>
      </c>
    </row>
    <row r="18" spans="1:16" s="4" customFormat="1" ht="12" x14ac:dyDescent="0.2">
      <c r="A18" s="53" t="s">
        <v>14</v>
      </c>
      <c r="B18" s="228">
        <v>0</v>
      </c>
      <c r="C18" s="226">
        <f>+B18/$B$14*100</f>
        <v>0</v>
      </c>
      <c r="D18" s="226">
        <v>0</v>
      </c>
      <c r="E18" s="226">
        <v>0</v>
      </c>
      <c r="F18" s="227">
        <v>0</v>
      </c>
      <c r="G18" s="226">
        <v>0</v>
      </c>
      <c r="H18" s="226">
        <f>+G18/$G$14*100</f>
        <v>0</v>
      </c>
      <c r="I18" s="226">
        <v>0</v>
      </c>
      <c r="J18" s="226">
        <v>0</v>
      </c>
      <c r="K18" s="227">
        <v>0</v>
      </c>
    </row>
    <row r="19" spans="1:16" s="2" customFormat="1" ht="12" x14ac:dyDescent="0.2">
      <c r="A19" s="3"/>
      <c r="B19" s="3"/>
      <c r="C19" s="3"/>
      <c r="D19" s="177"/>
      <c r="E19" s="3"/>
      <c r="F19" s="3"/>
      <c r="G19" s="3"/>
      <c r="H19" s="3"/>
      <c r="I19" s="177"/>
      <c r="J19" s="3"/>
      <c r="K19" s="3"/>
    </row>
    <row r="20" spans="1:16" s="4" customFormat="1" ht="12.95" customHeight="1" x14ac:dyDescent="0.2">
      <c r="A20" s="309" t="str">
        <f>+Índice!B28</f>
        <v>Cuadro 9A. Personal ocupado vinculado a sindicatos o fondo empleados, según unidad de producción</v>
      </c>
      <c r="B20" s="309"/>
      <c r="C20" s="309"/>
      <c r="D20" s="309"/>
      <c r="E20" s="309"/>
      <c r="F20" s="309"/>
      <c r="G20" s="309"/>
      <c r="H20" s="309"/>
      <c r="I20" s="309"/>
      <c r="J20" s="309"/>
      <c r="K20" s="310"/>
    </row>
    <row r="21" spans="1:16" s="4" customFormat="1" ht="12.75" customHeight="1" x14ac:dyDescent="0.2">
      <c r="A21" s="288" t="s">
        <v>62</v>
      </c>
      <c r="B21" s="297" t="s">
        <v>40</v>
      </c>
      <c r="C21" s="297"/>
      <c r="D21" s="297"/>
      <c r="E21" s="297"/>
      <c r="F21" s="297"/>
      <c r="G21" s="297"/>
      <c r="H21" s="297"/>
      <c r="I21" s="297"/>
      <c r="J21" s="297"/>
      <c r="K21" s="298"/>
    </row>
    <row r="22" spans="1:16" s="4" customFormat="1" ht="35.1" customHeight="1" x14ac:dyDescent="0.2">
      <c r="A22" s="289"/>
      <c r="B22" s="297" t="s">
        <v>38</v>
      </c>
      <c r="C22" s="297"/>
      <c r="D22" s="297"/>
      <c r="E22" s="297"/>
      <c r="F22" s="298"/>
      <c r="G22" s="297" t="s">
        <v>39</v>
      </c>
      <c r="H22" s="297"/>
      <c r="I22" s="297"/>
      <c r="J22" s="297"/>
      <c r="K22" s="298"/>
    </row>
    <row r="23" spans="1:16" s="18" customFormat="1" ht="24" customHeight="1" x14ac:dyDescent="0.2">
      <c r="A23" s="290"/>
      <c r="B23" s="27" t="s">
        <v>12</v>
      </c>
      <c r="C23" s="27" t="s">
        <v>19</v>
      </c>
      <c r="D23" s="170" t="s">
        <v>36</v>
      </c>
      <c r="E23" s="27" t="s">
        <v>9</v>
      </c>
      <c r="F23" s="97" t="s">
        <v>10</v>
      </c>
      <c r="G23" s="27" t="s">
        <v>12</v>
      </c>
      <c r="H23" s="27" t="s">
        <v>19</v>
      </c>
      <c r="I23" s="170" t="s">
        <v>36</v>
      </c>
      <c r="J23" s="27" t="s">
        <v>9</v>
      </c>
      <c r="K23" s="97" t="s">
        <v>10</v>
      </c>
    </row>
    <row r="24" spans="1:16" s="77" customFormat="1" ht="12" x14ac:dyDescent="0.2">
      <c r="A24" s="44" t="s">
        <v>18</v>
      </c>
      <c r="B24" s="28">
        <f>+B25+B26+B30</f>
        <v>2959.5327000000002</v>
      </c>
      <c r="C24" s="69">
        <f>+B24/$B$24*100</f>
        <v>100</v>
      </c>
      <c r="D24" s="69">
        <v>16.1114</v>
      </c>
      <c r="E24" s="29">
        <v>2024.9603</v>
      </c>
      <c r="F24" s="32">
        <v>3894.1052</v>
      </c>
      <c r="G24" s="28">
        <f>+G25+G26+G30</f>
        <v>2870.5240999999996</v>
      </c>
      <c r="H24" s="69">
        <f>+G24/$G$24*100</f>
        <v>100</v>
      </c>
      <c r="I24" s="69">
        <v>17.783899999999999</v>
      </c>
      <c r="J24" s="29">
        <v>1869.9622999999999</v>
      </c>
      <c r="K24" s="32">
        <v>3871.0857999999998</v>
      </c>
    </row>
    <row r="25" spans="1:16" s="77" customFormat="1" ht="12" x14ac:dyDescent="0.2">
      <c r="A25" s="63" t="s">
        <v>5</v>
      </c>
      <c r="B25" s="54">
        <v>53.012700000000002</v>
      </c>
      <c r="C25" s="70">
        <f>+B25/$B$24*100</f>
        <v>1.7912523825129554</v>
      </c>
      <c r="D25" s="70">
        <v>19.302299999999999</v>
      </c>
      <c r="E25" s="55">
        <v>44</v>
      </c>
      <c r="F25" s="56">
        <v>73.068700000000007</v>
      </c>
      <c r="G25" s="54">
        <v>26.498799999999999</v>
      </c>
      <c r="H25" s="70">
        <f>+G25/$G$24*100</f>
        <v>0.92313455929528687</v>
      </c>
      <c r="I25" s="70">
        <v>30.607600000000001</v>
      </c>
      <c r="J25" s="55">
        <v>22</v>
      </c>
      <c r="K25" s="56">
        <v>42.395600000000002</v>
      </c>
    </row>
    <row r="26" spans="1:16" s="77" customFormat="1" ht="12.75" customHeight="1" x14ac:dyDescent="0.2">
      <c r="A26" s="64" t="s">
        <v>60</v>
      </c>
      <c r="B26" s="28">
        <f>SUM(B27:B29)</f>
        <v>2292.1770999999999</v>
      </c>
      <c r="C26" s="69">
        <f>+B26/$B$24*100</f>
        <v>77.45064279911486</v>
      </c>
      <c r="D26" s="69">
        <v>16.485600000000002</v>
      </c>
      <c r="E26" s="29">
        <v>1551.5325</v>
      </c>
      <c r="F26" s="32">
        <v>3032.8218000000002</v>
      </c>
      <c r="G26" s="28">
        <f>SUM(G27:G29)</f>
        <v>2165.2188999999998</v>
      </c>
      <c r="H26" s="69">
        <f>+G26/$G$24*100</f>
        <v>75.429392841537208</v>
      </c>
      <c r="I26" s="69">
        <v>21.880099999999999</v>
      </c>
      <c r="J26" s="29">
        <v>1236.6643999999999</v>
      </c>
      <c r="K26" s="32">
        <v>3093.7732999999998</v>
      </c>
    </row>
    <row r="27" spans="1:16" s="18" customFormat="1" ht="12.75" customHeight="1" x14ac:dyDescent="0.2">
      <c r="A27" s="66" t="s">
        <v>20</v>
      </c>
      <c r="B27" s="223">
        <v>0</v>
      </c>
      <c r="C27" s="223">
        <f>+B27/$B$26*100</f>
        <v>0</v>
      </c>
      <c r="D27" s="223">
        <v>0</v>
      </c>
      <c r="E27" s="224">
        <v>0</v>
      </c>
      <c r="F27" s="225">
        <v>0</v>
      </c>
      <c r="G27" s="223">
        <v>0</v>
      </c>
      <c r="H27" s="223">
        <f>+G27/$G$26*100</f>
        <v>0</v>
      </c>
      <c r="I27" s="223">
        <v>0</v>
      </c>
      <c r="J27" s="224">
        <v>0</v>
      </c>
      <c r="K27" s="225">
        <v>0</v>
      </c>
    </row>
    <row r="28" spans="1:16" s="18" customFormat="1" ht="12.75" customHeight="1" x14ac:dyDescent="0.2">
      <c r="A28" s="67" t="s">
        <v>21</v>
      </c>
      <c r="B28" s="30">
        <v>119.4044</v>
      </c>
      <c r="C28" s="71">
        <f>+B28/$B$26*100</f>
        <v>5.2092135463703917</v>
      </c>
      <c r="D28" s="71">
        <v>79.889200000000002</v>
      </c>
      <c r="E28" s="31">
        <v>1</v>
      </c>
      <c r="F28" s="33">
        <v>306.37119999999999</v>
      </c>
      <c r="G28" s="102">
        <v>0</v>
      </c>
      <c r="H28" s="102">
        <f>+G28/$G$26*100</f>
        <v>0</v>
      </c>
      <c r="I28" s="102">
        <v>0</v>
      </c>
      <c r="J28" s="103">
        <v>0</v>
      </c>
      <c r="K28" s="104">
        <v>0</v>
      </c>
    </row>
    <row r="29" spans="1:16" s="18" customFormat="1" ht="12.75" customHeight="1" x14ac:dyDescent="0.2">
      <c r="A29" s="66" t="s">
        <v>22</v>
      </c>
      <c r="B29" s="43">
        <v>2172.7727</v>
      </c>
      <c r="C29" s="68">
        <f>+B29/$B$26*100</f>
        <v>94.790786453629622</v>
      </c>
      <c r="D29" s="68">
        <v>16.828299999999999</v>
      </c>
      <c r="E29" s="57">
        <v>1456.1152999999999</v>
      </c>
      <c r="F29" s="58">
        <v>2889.4301999999998</v>
      </c>
      <c r="G29" s="43">
        <v>2165.2188999999998</v>
      </c>
      <c r="H29" s="68">
        <f>+G29/$G$26*100</f>
        <v>100</v>
      </c>
      <c r="I29" s="68">
        <v>21.880099999999999</v>
      </c>
      <c r="J29" s="57">
        <v>1236.6643999999999</v>
      </c>
      <c r="K29" s="58">
        <v>3093.7732999999998</v>
      </c>
    </row>
    <row r="30" spans="1:16" s="77" customFormat="1" ht="12.75" customHeight="1" x14ac:dyDescent="0.2">
      <c r="A30" s="65" t="s">
        <v>7</v>
      </c>
      <c r="B30" s="60">
        <v>614.34289999999999</v>
      </c>
      <c r="C30" s="74">
        <f>+B30/$B$24*100</f>
        <v>20.758104818372168</v>
      </c>
      <c r="D30" s="74">
        <v>16.768000000000001</v>
      </c>
      <c r="E30" s="61">
        <v>412.43709999999999</v>
      </c>
      <c r="F30" s="62">
        <v>816.24879999999996</v>
      </c>
      <c r="G30" s="60">
        <v>678.80640000000005</v>
      </c>
      <c r="H30" s="74">
        <f>+G30/$G$24*100</f>
        <v>23.647472599167525</v>
      </c>
      <c r="I30" s="74">
        <v>14.744</v>
      </c>
      <c r="J30" s="61">
        <v>482.64389999999997</v>
      </c>
      <c r="K30" s="62">
        <v>874.96889999999996</v>
      </c>
    </row>
    <row r="31" spans="1:16" s="2" customFormat="1" ht="12" x14ac:dyDescent="0.2">
      <c r="A31" s="3"/>
      <c r="B31" s="3"/>
      <c r="C31" s="3"/>
      <c r="D31" s="177"/>
      <c r="E31" s="3"/>
      <c r="F31" s="3"/>
      <c r="G31" s="3"/>
      <c r="H31" s="3"/>
      <c r="I31" s="177"/>
      <c r="J31" s="3"/>
      <c r="K31" s="3"/>
      <c r="L31" s="77"/>
      <c r="M31" s="77"/>
      <c r="N31" s="77"/>
      <c r="O31" s="77"/>
      <c r="P31" s="77"/>
    </row>
    <row r="32" spans="1:16" s="2" customFormat="1" ht="12" x14ac:dyDescent="0.2">
      <c r="A32" s="3"/>
      <c r="B32" s="3"/>
      <c r="C32" s="3"/>
      <c r="D32" s="177"/>
      <c r="E32" s="3"/>
      <c r="F32" s="3"/>
      <c r="G32" s="3"/>
      <c r="H32" s="3"/>
      <c r="I32" s="177"/>
      <c r="J32" s="3"/>
      <c r="K32" s="3"/>
      <c r="L32" s="77"/>
      <c r="M32" s="77"/>
      <c r="N32" s="77"/>
      <c r="O32" s="77"/>
      <c r="P32" s="77"/>
    </row>
    <row r="33" spans="1:16" s="4" customFormat="1" ht="12" x14ac:dyDescent="0.2">
      <c r="A33" s="16"/>
      <c r="B33" s="16"/>
      <c r="C33" s="16"/>
      <c r="D33" s="178"/>
      <c r="E33" s="16"/>
      <c r="F33" s="16"/>
      <c r="G33" s="16"/>
      <c r="H33" s="16"/>
      <c r="I33" s="178"/>
      <c r="J33" s="16"/>
      <c r="K33" s="19"/>
      <c r="L33" s="77"/>
      <c r="M33" s="77"/>
      <c r="N33" s="77"/>
      <c r="O33" s="77"/>
      <c r="P33" s="77"/>
    </row>
    <row r="34" spans="1:16" s="18" customFormat="1" ht="17.100000000000001" customHeight="1" x14ac:dyDescent="0.2">
      <c r="A34" s="206" t="s">
        <v>137</v>
      </c>
      <c r="B34" s="163"/>
      <c r="C34" s="163"/>
      <c r="D34" s="163"/>
      <c r="E34" s="163"/>
      <c r="F34" s="163"/>
      <c r="G34" s="163"/>
      <c r="H34" s="163"/>
      <c r="I34" s="163"/>
      <c r="J34" s="163"/>
      <c r="K34" s="164"/>
      <c r="L34" s="77"/>
      <c r="M34" s="77"/>
      <c r="N34" s="77"/>
      <c r="O34" s="77"/>
      <c r="P34" s="77"/>
    </row>
    <row r="35" spans="1:16" s="18" customFormat="1" ht="212.25" customHeight="1" x14ac:dyDescent="0.2">
      <c r="A35" s="286" t="s">
        <v>160</v>
      </c>
      <c r="B35" s="286"/>
      <c r="C35" s="286"/>
      <c r="D35" s="286"/>
      <c r="E35" s="286"/>
      <c r="F35" s="286"/>
      <c r="G35" s="286"/>
      <c r="H35" s="286"/>
      <c r="I35" s="286"/>
      <c r="J35" s="286"/>
      <c r="K35" s="287"/>
      <c r="L35" s="77"/>
      <c r="M35" s="77"/>
      <c r="N35" s="77"/>
      <c r="O35" s="77"/>
      <c r="P35" s="77"/>
    </row>
    <row r="36" spans="1:16" s="18" customFormat="1" ht="31.5" customHeight="1" x14ac:dyDescent="0.2">
      <c r="A36" s="284" t="s">
        <v>86</v>
      </c>
      <c r="B36" s="284"/>
      <c r="C36" s="284"/>
      <c r="D36" s="284"/>
      <c r="E36" s="284"/>
      <c r="F36" s="284"/>
      <c r="G36" s="284"/>
      <c r="H36" s="284"/>
      <c r="I36" s="284"/>
      <c r="J36" s="284"/>
      <c r="K36" s="285"/>
      <c r="L36" s="77"/>
      <c r="M36" s="77"/>
      <c r="N36" s="77"/>
      <c r="O36" s="77"/>
      <c r="P36" s="77"/>
    </row>
    <row r="37" spans="1:16" s="18" customFormat="1" ht="63" customHeight="1" x14ac:dyDescent="0.2">
      <c r="A37" s="286" t="s">
        <v>133</v>
      </c>
      <c r="B37" s="286"/>
      <c r="C37" s="286"/>
      <c r="D37" s="286"/>
      <c r="E37" s="286"/>
      <c r="F37" s="286"/>
      <c r="G37" s="286"/>
      <c r="H37" s="286"/>
      <c r="I37" s="286"/>
      <c r="J37" s="286"/>
      <c r="K37" s="287"/>
      <c r="L37" s="77"/>
      <c r="M37" s="77"/>
      <c r="N37" s="77"/>
      <c r="O37" s="77"/>
      <c r="P37" s="77"/>
    </row>
    <row r="38" spans="1:16" s="18" customFormat="1" ht="17.100000000000001" customHeight="1" x14ac:dyDescent="0.2">
      <c r="A38" s="286" t="s">
        <v>58</v>
      </c>
      <c r="B38" s="286"/>
      <c r="C38" s="286"/>
      <c r="D38" s="286"/>
      <c r="E38" s="286"/>
      <c r="F38" s="286"/>
      <c r="G38" s="286"/>
      <c r="H38" s="286"/>
      <c r="I38" s="286"/>
      <c r="J38" s="286"/>
      <c r="K38" s="287"/>
      <c r="L38" s="77"/>
      <c r="M38" s="77"/>
      <c r="N38" s="77"/>
      <c r="O38" s="77"/>
      <c r="P38" s="77"/>
    </row>
    <row r="39" spans="1:16" s="18" customFormat="1" ht="50.1" customHeight="1" x14ac:dyDescent="0.2">
      <c r="A39" s="286" t="s">
        <v>162</v>
      </c>
      <c r="B39" s="286"/>
      <c r="C39" s="286"/>
      <c r="D39" s="286"/>
      <c r="E39" s="286"/>
      <c r="F39" s="286"/>
      <c r="G39" s="286"/>
      <c r="H39" s="286"/>
      <c r="I39" s="286"/>
      <c r="J39" s="286"/>
      <c r="K39" s="287"/>
      <c r="L39" s="77"/>
      <c r="M39" s="77"/>
      <c r="N39" s="77"/>
      <c r="O39" s="77"/>
      <c r="P39" s="77"/>
    </row>
    <row r="40" spans="1:16" s="18" customFormat="1" ht="17.100000000000001" customHeight="1" x14ac:dyDescent="0.2">
      <c r="A40" s="207" t="s">
        <v>61</v>
      </c>
      <c r="B40" s="207"/>
      <c r="C40" s="207"/>
      <c r="D40" s="207"/>
      <c r="E40" s="207"/>
      <c r="F40" s="207"/>
      <c r="G40" s="207"/>
      <c r="H40" s="207"/>
      <c r="I40" s="207"/>
      <c r="J40" s="207"/>
      <c r="K40" s="208"/>
      <c r="L40" s="77"/>
      <c r="M40" s="77"/>
      <c r="N40" s="77"/>
      <c r="O40" s="77"/>
      <c r="P40" s="77"/>
    </row>
    <row r="41" spans="1:16" s="4" customFormat="1" ht="8.25" customHeight="1" x14ac:dyDescent="0.2">
      <c r="A41" s="17"/>
      <c r="B41" s="17"/>
      <c r="C41" s="17"/>
      <c r="D41" s="179"/>
      <c r="E41" s="17"/>
      <c r="F41" s="17"/>
      <c r="G41" s="17"/>
      <c r="H41" s="17"/>
      <c r="I41" s="179"/>
      <c r="J41" s="17"/>
      <c r="K41" s="20"/>
      <c r="L41" s="77"/>
      <c r="M41" s="77"/>
      <c r="N41" s="77"/>
      <c r="O41" s="77"/>
      <c r="P41" s="77"/>
    </row>
    <row r="42" spans="1:16" x14ac:dyDescent="0.2">
      <c r="L42" s="77"/>
      <c r="M42" s="77"/>
      <c r="N42" s="77"/>
      <c r="O42" s="77"/>
      <c r="P42" s="77"/>
    </row>
  </sheetData>
  <mergeCells count="17">
    <mergeCell ref="B22:F22"/>
    <mergeCell ref="G22:K22"/>
    <mergeCell ref="A39:K39"/>
    <mergeCell ref="A1:K2"/>
    <mergeCell ref="A3:K4"/>
    <mergeCell ref="A10:K10"/>
    <mergeCell ref="A11:A13"/>
    <mergeCell ref="B11:K11"/>
    <mergeCell ref="B12:F12"/>
    <mergeCell ref="G12:K12"/>
    <mergeCell ref="A35:K35"/>
    <mergeCell ref="A36:K36"/>
    <mergeCell ref="A37:K37"/>
    <mergeCell ref="A38:K38"/>
    <mergeCell ref="A20:K20"/>
    <mergeCell ref="A21:A23"/>
    <mergeCell ref="B21:K21"/>
  </mergeCells>
  <pageMargins left="0.75" right="0.75" top="1" bottom="1" header="0.5" footer="0.5"/>
  <pageSetup orientation="portrait" horizontalDpi="4294967292" verticalDpi="4294967292" r:id="rId1"/>
  <headerFooter alignWithMargins="0"/>
  <ignoredErrors>
    <ignoredError sqref="B26 G2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Normal="100" workbookViewId="0">
      <selection sqref="A1:P2"/>
    </sheetView>
  </sheetViews>
  <sheetFormatPr baseColWidth="10" defaultRowHeight="12.75" x14ac:dyDescent="0.2"/>
  <cols>
    <col min="1" max="1" width="20.7109375" customWidth="1"/>
    <col min="2" max="2" width="8.7109375" customWidth="1"/>
    <col min="3" max="3" width="11.7109375" bestFit="1" customWidth="1"/>
    <col min="4" max="4" width="5.5703125" style="173" bestFit="1" customWidth="1"/>
    <col min="5" max="6" width="7.7109375" customWidth="1"/>
    <col min="7" max="7" width="8.7109375" customWidth="1"/>
    <col min="8" max="8" width="11.7109375" bestFit="1" customWidth="1"/>
    <col min="9" max="9" width="5.5703125" style="173" bestFit="1" customWidth="1"/>
    <col min="10" max="11" width="7.7109375" customWidth="1"/>
    <col min="12" max="12" width="8.7109375" customWidth="1"/>
    <col min="13" max="13" width="11.7109375" bestFit="1" customWidth="1"/>
    <col min="14" max="14" width="5.5703125" style="173" bestFit="1" customWidth="1"/>
    <col min="15" max="16" width="7.7109375" customWidth="1"/>
  </cols>
  <sheetData>
    <row r="1" spans="1:17" s="4" customFormat="1" ht="12" x14ac:dyDescent="0.2">
      <c r="A1" s="299"/>
      <c r="B1" s="299"/>
      <c r="C1" s="299"/>
      <c r="D1" s="299"/>
      <c r="E1" s="299"/>
      <c r="F1" s="299"/>
      <c r="G1" s="299"/>
      <c r="H1" s="299"/>
      <c r="I1" s="299"/>
      <c r="J1" s="299"/>
      <c r="K1" s="299"/>
      <c r="L1" s="299"/>
      <c r="M1" s="299"/>
      <c r="N1" s="299"/>
      <c r="O1" s="299"/>
      <c r="P1" s="300"/>
    </row>
    <row r="2" spans="1:17" s="4" customFormat="1" ht="56.1" customHeight="1" x14ac:dyDescent="0.2">
      <c r="A2" s="299"/>
      <c r="B2" s="299"/>
      <c r="C2" s="299"/>
      <c r="D2" s="299"/>
      <c r="E2" s="299"/>
      <c r="F2" s="299"/>
      <c r="G2" s="299"/>
      <c r="H2" s="299"/>
      <c r="I2" s="299"/>
      <c r="J2" s="299"/>
      <c r="K2" s="299"/>
      <c r="L2" s="299"/>
      <c r="M2" s="299"/>
      <c r="N2" s="299"/>
      <c r="O2" s="299"/>
      <c r="P2" s="300"/>
    </row>
    <row r="3" spans="1:17" s="4" customFormat="1" ht="12" x14ac:dyDescent="0.2">
      <c r="A3" s="304" t="str">
        <f>+'Cuadro 1'!A3:P4</f>
        <v>Encuesta de Empleo Directo Sector Palmero</v>
      </c>
      <c r="B3" s="304"/>
      <c r="C3" s="304"/>
      <c r="D3" s="304"/>
      <c r="E3" s="304"/>
      <c r="F3" s="304"/>
      <c r="G3" s="303"/>
      <c r="H3" s="303"/>
      <c r="I3" s="303"/>
      <c r="J3" s="303"/>
      <c r="K3" s="303"/>
      <c r="L3" s="303"/>
      <c r="M3" s="303"/>
      <c r="N3" s="303"/>
      <c r="O3" s="303"/>
      <c r="P3" s="305"/>
    </row>
    <row r="4" spans="1:17" s="4" customFormat="1" ht="17.100000000000001" customHeight="1" x14ac:dyDescent="0.2">
      <c r="A4" s="303"/>
      <c r="B4" s="303"/>
      <c r="C4" s="303"/>
      <c r="D4" s="303"/>
      <c r="E4" s="303"/>
      <c r="F4" s="303"/>
      <c r="G4" s="303"/>
      <c r="H4" s="303"/>
      <c r="I4" s="303"/>
      <c r="J4" s="303"/>
      <c r="K4" s="303"/>
      <c r="L4" s="303"/>
      <c r="M4" s="303"/>
      <c r="N4" s="303"/>
      <c r="O4" s="303"/>
      <c r="P4" s="305"/>
    </row>
    <row r="5" spans="1:17" s="4" customFormat="1" ht="5.0999999999999996" customHeight="1" x14ac:dyDescent="0.2">
      <c r="A5" s="118"/>
      <c r="B5" s="123"/>
      <c r="C5" s="123"/>
      <c r="D5" s="194"/>
      <c r="E5" s="123"/>
      <c r="F5" s="123"/>
      <c r="G5" s="123"/>
      <c r="H5" s="123"/>
      <c r="I5" s="194"/>
      <c r="J5" s="123"/>
      <c r="K5" s="123"/>
      <c r="L5" s="123"/>
      <c r="M5" s="123"/>
      <c r="N5" s="194"/>
      <c r="O5" s="123"/>
      <c r="P5" s="125"/>
    </row>
    <row r="6" spans="1:17" s="4" customFormat="1" ht="13.5" x14ac:dyDescent="0.2">
      <c r="A6" s="118" t="s">
        <v>96</v>
      </c>
      <c r="B6" s="123"/>
      <c r="C6" s="123"/>
      <c r="D6" s="194"/>
      <c r="E6" s="123"/>
      <c r="F6" s="123"/>
      <c r="G6" s="123"/>
      <c r="H6" s="123"/>
      <c r="I6" s="194"/>
      <c r="J6" s="123"/>
      <c r="K6" s="123"/>
      <c r="L6" s="123"/>
      <c r="M6" s="123"/>
      <c r="N6" s="194"/>
      <c r="O6" s="123"/>
      <c r="P6" s="125"/>
    </row>
    <row r="7" spans="1:17" s="4" customFormat="1" ht="12" x14ac:dyDescent="0.2">
      <c r="A7" s="111">
        <v>2016</v>
      </c>
      <c r="B7" s="123"/>
      <c r="C7" s="123"/>
      <c r="D7" s="194"/>
      <c r="E7" s="123"/>
      <c r="F7" s="123"/>
      <c r="G7" s="123"/>
      <c r="H7" s="123"/>
      <c r="I7" s="194"/>
      <c r="J7" s="123"/>
      <c r="K7" s="123"/>
      <c r="L7" s="123"/>
      <c r="M7" s="123"/>
      <c r="N7" s="194"/>
      <c r="O7" s="123"/>
      <c r="P7" s="125"/>
    </row>
    <row r="8" spans="1:17" s="4" customFormat="1" ht="5.0999999999999996" customHeight="1" x14ac:dyDescent="0.2">
      <c r="A8" s="126"/>
      <c r="B8" s="126"/>
      <c r="C8" s="126"/>
      <c r="D8" s="195"/>
      <c r="E8" s="126"/>
      <c r="F8" s="126"/>
      <c r="G8" s="126"/>
      <c r="H8" s="126"/>
      <c r="I8" s="195"/>
      <c r="J8" s="126"/>
      <c r="K8" s="126"/>
      <c r="L8" s="126"/>
      <c r="M8" s="126"/>
      <c r="N8" s="195"/>
      <c r="O8" s="126"/>
      <c r="P8" s="127"/>
    </row>
    <row r="9" spans="1:17" s="4" customFormat="1" ht="12" x14ac:dyDescent="0.2">
      <c r="A9" s="1"/>
      <c r="B9" s="1"/>
      <c r="C9" s="1"/>
      <c r="D9" s="176"/>
      <c r="E9" s="1"/>
      <c r="F9" s="1"/>
      <c r="G9" s="1"/>
      <c r="H9" s="1"/>
      <c r="I9" s="176"/>
      <c r="J9" s="1"/>
      <c r="K9" s="1"/>
      <c r="L9" s="1"/>
      <c r="M9" s="1"/>
      <c r="N9" s="176"/>
      <c r="O9" s="1"/>
      <c r="P9" s="1"/>
    </row>
    <row r="10" spans="1:17" s="4" customFormat="1" ht="12.95" customHeight="1" x14ac:dyDescent="0.2">
      <c r="A10" s="109" t="str">
        <f>+Índice!B29</f>
        <v>Cuadro 10. Personal ocupado proveniente de otro departamento o país, según zona palmera donde labora</v>
      </c>
      <c r="B10" s="109"/>
      <c r="C10" s="109"/>
      <c r="D10" s="193"/>
      <c r="E10" s="109"/>
      <c r="F10" s="109"/>
      <c r="G10" s="109"/>
      <c r="H10" s="109"/>
      <c r="I10" s="193"/>
      <c r="J10" s="109"/>
      <c r="K10" s="109"/>
      <c r="L10" s="109"/>
      <c r="M10" s="109"/>
      <c r="N10" s="193"/>
      <c r="O10" s="109"/>
      <c r="P10" s="110"/>
    </row>
    <row r="11" spans="1:17" s="4" customFormat="1" ht="12.75" customHeight="1" x14ac:dyDescent="0.2">
      <c r="A11" s="293" t="s">
        <v>59</v>
      </c>
      <c r="B11" s="291" t="s">
        <v>8</v>
      </c>
      <c r="C11" s="292"/>
      <c r="D11" s="292"/>
      <c r="E11" s="292"/>
      <c r="F11" s="293"/>
      <c r="G11" s="297" t="s">
        <v>76</v>
      </c>
      <c r="H11" s="297"/>
      <c r="I11" s="297"/>
      <c r="J11" s="297"/>
      <c r="K11" s="297"/>
      <c r="L11" s="297"/>
      <c r="M11" s="297"/>
      <c r="N11" s="297"/>
      <c r="O11" s="297"/>
      <c r="P11" s="298"/>
    </row>
    <row r="12" spans="1:17" s="4" customFormat="1" ht="35.1" customHeight="1" x14ac:dyDescent="0.2">
      <c r="A12" s="311"/>
      <c r="B12" s="294"/>
      <c r="C12" s="295"/>
      <c r="D12" s="295"/>
      <c r="E12" s="295"/>
      <c r="F12" s="296"/>
      <c r="G12" s="297" t="s">
        <v>41</v>
      </c>
      <c r="H12" s="297"/>
      <c r="I12" s="297"/>
      <c r="J12" s="297"/>
      <c r="K12" s="298"/>
      <c r="L12" s="297" t="s">
        <v>42</v>
      </c>
      <c r="M12" s="297"/>
      <c r="N12" s="297"/>
      <c r="O12" s="297"/>
      <c r="P12" s="298"/>
    </row>
    <row r="13" spans="1:17" s="18" customFormat="1" ht="24" customHeight="1" x14ac:dyDescent="0.2">
      <c r="A13" s="311"/>
      <c r="B13" s="34" t="s">
        <v>12</v>
      </c>
      <c r="C13" s="27" t="s">
        <v>19</v>
      </c>
      <c r="D13" s="170" t="s">
        <v>36</v>
      </c>
      <c r="E13" s="27" t="s">
        <v>9</v>
      </c>
      <c r="F13" s="97" t="s">
        <v>10</v>
      </c>
      <c r="G13" s="27" t="s">
        <v>12</v>
      </c>
      <c r="H13" s="27" t="s">
        <v>19</v>
      </c>
      <c r="I13" s="170" t="s">
        <v>36</v>
      </c>
      <c r="J13" s="27" t="s">
        <v>9</v>
      </c>
      <c r="K13" s="97" t="s">
        <v>10</v>
      </c>
      <c r="L13" s="27" t="s">
        <v>12</v>
      </c>
      <c r="M13" s="27" t="s">
        <v>19</v>
      </c>
      <c r="N13" s="170" t="s">
        <v>36</v>
      </c>
      <c r="O13" s="27" t="s">
        <v>9</v>
      </c>
      <c r="P13" s="97" t="s">
        <v>10</v>
      </c>
    </row>
    <row r="14" spans="1:17" s="18" customFormat="1" ht="12" x14ac:dyDescent="0.2">
      <c r="A14" s="44" t="s">
        <v>18</v>
      </c>
      <c r="B14" s="35">
        <f>SUM(B15:B18)</f>
        <v>15266.885900000001</v>
      </c>
      <c r="C14" s="69">
        <f>+B14/$B$14*100</f>
        <v>100</v>
      </c>
      <c r="D14" s="69">
        <v>8.5112000000000005</v>
      </c>
      <c r="E14" s="29">
        <v>12720.0762</v>
      </c>
      <c r="F14" s="32">
        <v>17813.695500000002</v>
      </c>
      <c r="G14" s="35">
        <f>SUM(G15:G18)</f>
        <v>14815.1991</v>
      </c>
      <c r="H14" s="69">
        <f>+G14/$G$14*100</f>
        <v>100</v>
      </c>
      <c r="I14" s="69">
        <v>8.6919000000000004</v>
      </c>
      <c r="J14" s="29">
        <v>12291.274299999999</v>
      </c>
      <c r="K14" s="32">
        <v>17339.123899999999</v>
      </c>
      <c r="L14" s="35">
        <f>SUM(L15:L18)</f>
        <v>451.68680000000001</v>
      </c>
      <c r="M14" s="69">
        <f>+L14/$L$14*100</f>
        <v>100</v>
      </c>
      <c r="N14" s="69">
        <v>51.356200000000001</v>
      </c>
      <c r="O14" s="29">
        <v>1</v>
      </c>
      <c r="P14" s="32">
        <v>906.34649999999999</v>
      </c>
      <c r="Q14" s="100"/>
    </row>
    <row r="15" spans="1:17" s="18" customFormat="1" ht="12" x14ac:dyDescent="0.2">
      <c r="A15" s="50" t="s">
        <v>4</v>
      </c>
      <c r="B15" s="43">
        <f>+G15+L15</f>
        <v>9527.7791000000016</v>
      </c>
      <c r="C15" s="68">
        <f>+B15/$B$14*100</f>
        <v>62.408137208911739</v>
      </c>
      <c r="D15" s="68">
        <v>11.829800000000001</v>
      </c>
      <c r="E15" s="57">
        <v>7318.6203999999998</v>
      </c>
      <c r="F15" s="58">
        <v>11736.937900000001</v>
      </c>
      <c r="G15" s="43">
        <v>9495.7872000000007</v>
      </c>
      <c r="H15" s="68">
        <f>+G15/$G$14*100</f>
        <v>64.094901026338562</v>
      </c>
      <c r="I15" s="68">
        <v>11.866899999999999</v>
      </c>
      <c r="J15" s="57">
        <v>7287.1571000000004</v>
      </c>
      <c r="K15" s="58">
        <v>11704.417299999999</v>
      </c>
      <c r="L15" s="43">
        <v>31.991900000000001</v>
      </c>
      <c r="M15" s="68">
        <f>+L15/$L$14*100</f>
        <v>7.0827617720951777</v>
      </c>
      <c r="N15" s="68">
        <v>20.428000000000001</v>
      </c>
      <c r="O15" s="57">
        <v>19.182700000000001</v>
      </c>
      <c r="P15" s="58">
        <v>44.801200000000001</v>
      </c>
    </row>
    <row r="16" spans="1:17" s="18" customFormat="1" ht="12.75" customHeight="1" x14ac:dyDescent="0.2">
      <c r="A16" s="51" t="s">
        <v>11</v>
      </c>
      <c r="B16" s="30">
        <f>+G16+L16</f>
        <v>1904.4028000000001</v>
      </c>
      <c r="C16" s="69">
        <f>+B16/$B$14*100</f>
        <v>12.474075017486047</v>
      </c>
      <c r="D16" s="71">
        <v>17.3109</v>
      </c>
      <c r="E16" s="31">
        <v>1258.2529</v>
      </c>
      <c r="F16" s="33">
        <v>2550.5527000000002</v>
      </c>
      <c r="G16" s="36">
        <v>1893.24</v>
      </c>
      <c r="H16" s="71">
        <f>+G16/$G$14*100</f>
        <v>12.779038521325036</v>
      </c>
      <c r="I16" s="71">
        <v>17.4313</v>
      </c>
      <c r="J16" s="31">
        <v>1246.4069999999999</v>
      </c>
      <c r="K16" s="33">
        <v>2540.0729999999999</v>
      </c>
      <c r="L16" s="30">
        <v>11.162800000000001</v>
      </c>
      <c r="M16" s="71">
        <f>+L16/$L$14*100</f>
        <v>2.4713584722865489</v>
      </c>
      <c r="N16" s="71">
        <v>50.574100000000001</v>
      </c>
      <c r="O16" s="31">
        <v>9.7600000000000006E-2</v>
      </c>
      <c r="P16" s="33">
        <v>22.227900000000002</v>
      </c>
    </row>
    <row r="17" spans="1:16" s="4" customFormat="1" ht="12" x14ac:dyDescent="0.2">
      <c r="A17" s="52" t="s">
        <v>13</v>
      </c>
      <c r="B17" s="43">
        <f>+G17+L17</f>
        <v>3680.6792999999998</v>
      </c>
      <c r="C17" s="75">
        <f>+B17/$B$14*100</f>
        <v>24.108906846549495</v>
      </c>
      <c r="D17" s="165">
        <v>15.0906</v>
      </c>
      <c r="E17" s="39">
        <v>2592.0237000000002</v>
      </c>
      <c r="F17" s="40">
        <v>4769.3347999999996</v>
      </c>
      <c r="G17" s="38">
        <v>3278.4259999999999</v>
      </c>
      <c r="H17" s="72">
        <f>+G17/$G$14*100</f>
        <v>22.12880149548581</v>
      </c>
      <c r="I17" s="72">
        <v>16.102499999999999</v>
      </c>
      <c r="J17" s="41">
        <v>2243.7278000000001</v>
      </c>
      <c r="K17" s="42">
        <v>4313.1242000000002</v>
      </c>
      <c r="L17" s="41">
        <v>402.25330000000002</v>
      </c>
      <c r="M17" s="72">
        <f>+L17/$L$14*100</f>
        <v>89.055801497852059</v>
      </c>
      <c r="N17" s="72">
        <v>57.620800000000003</v>
      </c>
      <c r="O17" s="41">
        <v>1</v>
      </c>
      <c r="P17" s="42">
        <v>856.54499999999996</v>
      </c>
    </row>
    <row r="18" spans="1:16" s="4" customFormat="1" ht="12" x14ac:dyDescent="0.2">
      <c r="A18" s="53" t="s">
        <v>14</v>
      </c>
      <c r="B18" s="45">
        <f>+G18+L18</f>
        <v>154.0247</v>
      </c>
      <c r="C18" s="76">
        <f>+B18/$B$14*100</f>
        <v>1.0088809270527135</v>
      </c>
      <c r="D18" s="166">
        <v>18.668900000000001</v>
      </c>
      <c r="E18" s="46">
        <v>97.665599999999998</v>
      </c>
      <c r="F18" s="47">
        <v>210.38380000000001</v>
      </c>
      <c r="G18" s="45">
        <v>147.74590000000001</v>
      </c>
      <c r="H18" s="73">
        <f>+G18/$G$14*100</f>
        <v>0.99725895685060362</v>
      </c>
      <c r="I18" s="73">
        <v>19.399699999999999</v>
      </c>
      <c r="J18" s="48">
        <v>91.567800000000005</v>
      </c>
      <c r="K18" s="49">
        <v>203.9239</v>
      </c>
      <c r="L18" s="48">
        <v>6.2788000000000004</v>
      </c>
      <c r="M18" s="73">
        <f>+L18/$L$14*100</f>
        <v>1.3900782577662223</v>
      </c>
      <c r="N18" s="73">
        <v>56.240499999999997</v>
      </c>
      <c r="O18" s="48">
        <v>1</v>
      </c>
      <c r="P18" s="49">
        <v>13.200100000000001</v>
      </c>
    </row>
    <row r="19" spans="1:16" s="2" customFormat="1" ht="12" x14ac:dyDescent="0.2">
      <c r="A19" s="3"/>
      <c r="B19" s="3"/>
      <c r="C19" s="3"/>
      <c r="D19" s="177"/>
      <c r="E19" s="3"/>
      <c r="F19" s="3"/>
      <c r="G19" s="130"/>
      <c r="H19" s="130"/>
      <c r="I19" s="197"/>
      <c r="J19" s="130"/>
      <c r="K19" s="130"/>
      <c r="L19" s="130"/>
      <c r="M19" s="130"/>
      <c r="N19" s="197"/>
      <c r="O19" s="130"/>
      <c r="P19" s="130"/>
    </row>
    <row r="20" spans="1:16" s="4" customFormat="1" ht="12.95" customHeight="1" x14ac:dyDescent="0.2">
      <c r="A20" s="112" t="str">
        <f>+Índice!B30</f>
        <v>Cuadro 10A. Personal ocupado proveniente de otro departamento o país, según unidad de producción</v>
      </c>
      <c r="B20" s="128"/>
      <c r="C20" s="128"/>
      <c r="D20" s="196"/>
      <c r="E20" s="128"/>
      <c r="F20" s="128"/>
      <c r="G20" s="128"/>
      <c r="H20" s="128"/>
      <c r="I20" s="196"/>
      <c r="J20" s="128"/>
      <c r="K20" s="128"/>
      <c r="L20" s="128"/>
      <c r="M20" s="128"/>
      <c r="N20" s="196"/>
      <c r="O20" s="128"/>
      <c r="P20" s="129"/>
    </row>
    <row r="21" spans="1:16" s="4" customFormat="1" ht="12.75" customHeight="1" x14ac:dyDescent="0.2">
      <c r="A21" s="288" t="s">
        <v>63</v>
      </c>
      <c r="B21" s="291" t="s">
        <v>8</v>
      </c>
      <c r="C21" s="292"/>
      <c r="D21" s="292"/>
      <c r="E21" s="292"/>
      <c r="F21" s="293"/>
      <c r="G21" s="297" t="s">
        <v>76</v>
      </c>
      <c r="H21" s="297"/>
      <c r="I21" s="297"/>
      <c r="J21" s="297"/>
      <c r="K21" s="297"/>
      <c r="L21" s="297"/>
      <c r="M21" s="297"/>
      <c r="N21" s="297"/>
      <c r="O21" s="297"/>
      <c r="P21" s="298"/>
    </row>
    <row r="22" spans="1:16" s="4" customFormat="1" ht="35.1" customHeight="1" x14ac:dyDescent="0.2">
      <c r="A22" s="289"/>
      <c r="B22" s="294"/>
      <c r="C22" s="295"/>
      <c r="D22" s="295"/>
      <c r="E22" s="295"/>
      <c r="F22" s="296"/>
      <c r="G22" s="297" t="s">
        <v>41</v>
      </c>
      <c r="H22" s="297"/>
      <c r="I22" s="297"/>
      <c r="J22" s="297"/>
      <c r="K22" s="298"/>
      <c r="L22" s="297" t="s">
        <v>42</v>
      </c>
      <c r="M22" s="297"/>
      <c r="N22" s="297"/>
      <c r="O22" s="297"/>
      <c r="P22" s="298"/>
    </row>
    <row r="23" spans="1:16" s="18" customFormat="1" ht="24" customHeight="1" x14ac:dyDescent="0.2">
      <c r="A23" s="290"/>
      <c r="B23" s="34" t="s">
        <v>12</v>
      </c>
      <c r="C23" s="27" t="s">
        <v>19</v>
      </c>
      <c r="D23" s="170" t="s">
        <v>36</v>
      </c>
      <c r="E23" s="27" t="s">
        <v>9</v>
      </c>
      <c r="F23" s="97" t="s">
        <v>10</v>
      </c>
      <c r="G23" s="27" t="s">
        <v>12</v>
      </c>
      <c r="H23" s="27" t="s">
        <v>19</v>
      </c>
      <c r="I23" s="170" t="s">
        <v>36</v>
      </c>
      <c r="J23" s="27" t="s">
        <v>9</v>
      </c>
      <c r="K23" s="97" t="s">
        <v>10</v>
      </c>
      <c r="L23" s="27" t="s">
        <v>12</v>
      </c>
      <c r="M23" s="27" t="s">
        <v>19</v>
      </c>
      <c r="N23" s="170" t="s">
        <v>36</v>
      </c>
      <c r="O23" s="27" t="s">
        <v>9</v>
      </c>
      <c r="P23" s="97" t="s">
        <v>10</v>
      </c>
    </row>
    <row r="24" spans="1:16" s="77" customFormat="1" ht="12" x14ac:dyDescent="0.2">
      <c r="A24" s="44" t="s">
        <v>18</v>
      </c>
      <c r="B24" s="35">
        <v>15266.8858</v>
      </c>
      <c r="C24" s="69">
        <f>+B24/$B$24*100</f>
        <v>100</v>
      </c>
      <c r="D24" s="69">
        <v>8.5112000000000005</v>
      </c>
      <c r="E24" s="29">
        <v>12720.0762</v>
      </c>
      <c r="F24" s="32">
        <v>17813.695500000002</v>
      </c>
      <c r="G24" s="28">
        <v>14815.199000000001</v>
      </c>
      <c r="H24" s="69">
        <v>100</v>
      </c>
      <c r="I24" s="69">
        <v>8.6919000000000004</v>
      </c>
      <c r="J24" s="29">
        <v>12291.274299999999</v>
      </c>
      <c r="K24" s="32">
        <v>17339.123899999999</v>
      </c>
      <c r="L24" s="28">
        <v>451.68680000000001</v>
      </c>
      <c r="M24" s="69">
        <v>100</v>
      </c>
      <c r="N24" s="69">
        <v>51.356200000000001</v>
      </c>
      <c r="O24" s="29">
        <v>1</v>
      </c>
      <c r="P24" s="32">
        <v>906.34649999999999</v>
      </c>
    </row>
    <row r="25" spans="1:16" s="77" customFormat="1" ht="12" x14ac:dyDescent="0.2">
      <c r="A25" s="50" t="s">
        <v>5</v>
      </c>
      <c r="B25" s="43">
        <v>58.075600000000001</v>
      </c>
      <c r="C25" s="68">
        <f>+B25/$B$24*100</f>
        <v>0.38040240007559373</v>
      </c>
      <c r="D25" s="68">
        <v>47.915500000000002</v>
      </c>
      <c r="E25" s="57">
        <v>36.840000000000003</v>
      </c>
      <c r="F25" s="58">
        <v>112.617</v>
      </c>
      <c r="G25" s="43">
        <v>58.075600000000001</v>
      </c>
      <c r="H25" s="68">
        <v>0.39200013445651316</v>
      </c>
      <c r="I25" s="68">
        <v>47.915500000000002</v>
      </c>
      <c r="J25" s="57">
        <v>36.840000000000003</v>
      </c>
      <c r="K25" s="58">
        <v>112.617</v>
      </c>
      <c r="L25" s="101">
        <v>0</v>
      </c>
      <c r="M25" s="101">
        <v>0</v>
      </c>
      <c r="N25" s="101">
        <v>0</v>
      </c>
      <c r="O25" s="229">
        <v>0</v>
      </c>
      <c r="P25" s="230">
        <v>0</v>
      </c>
    </row>
    <row r="26" spans="1:16" s="77" customFormat="1" ht="12.75" customHeight="1" x14ac:dyDescent="0.2">
      <c r="A26" s="51" t="s">
        <v>6</v>
      </c>
      <c r="B26" s="36">
        <v>13988.56</v>
      </c>
      <c r="C26" s="71">
        <f>+B26/$B$24*100</f>
        <v>91.626807085961175</v>
      </c>
      <c r="D26" s="71">
        <v>9.4786000000000001</v>
      </c>
      <c r="E26" s="31">
        <v>11389.750700000001</v>
      </c>
      <c r="F26" s="33">
        <v>16587.369500000001</v>
      </c>
      <c r="G26" s="30">
        <v>13545.8267</v>
      </c>
      <c r="H26" s="71">
        <v>91.431959165718936</v>
      </c>
      <c r="I26" s="71">
        <v>9.7065999999999999</v>
      </c>
      <c r="J26" s="31">
        <v>10968.7335</v>
      </c>
      <c r="K26" s="33">
        <v>16122.92</v>
      </c>
      <c r="L26" s="30">
        <v>442.73329999999999</v>
      </c>
      <c r="M26" s="71">
        <v>98.017763636218717</v>
      </c>
      <c r="N26" s="71">
        <v>52.391800000000003</v>
      </c>
      <c r="O26" s="31">
        <v>1</v>
      </c>
      <c r="P26" s="33">
        <v>897.36670000000004</v>
      </c>
    </row>
    <row r="27" spans="1:16" s="77" customFormat="1" ht="12.75" customHeight="1" x14ac:dyDescent="0.2">
      <c r="A27" s="198" t="s">
        <v>7</v>
      </c>
      <c r="B27" s="199">
        <v>1220.2502000000002</v>
      </c>
      <c r="C27" s="200">
        <f>+B27/$B$24*100</f>
        <v>7.9927905139632358</v>
      </c>
      <c r="D27" s="200">
        <v>7.6790000000000003</v>
      </c>
      <c r="E27" s="201">
        <v>1036.5925999999999</v>
      </c>
      <c r="F27" s="202">
        <v>1403.9077</v>
      </c>
      <c r="G27" s="203">
        <v>1211.2967000000001</v>
      </c>
      <c r="H27" s="200">
        <v>8.1760406998245525</v>
      </c>
      <c r="I27" s="200">
        <v>7.7530999999999999</v>
      </c>
      <c r="J27" s="201">
        <v>1027.2280000000001</v>
      </c>
      <c r="K27" s="202">
        <v>1395.3653999999999</v>
      </c>
      <c r="L27" s="203">
        <v>8.9535</v>
      </c>
      <c r="M27" s="200">
        <v>1.982236363781275</v>
      </c>
      <c r="N27" s="200">
        <v>27.8596</v>
      </c>
      <c r="O27" s="201">
        <v>4.0644999999999998</v>
      </c>
      <c r="P27" s="202">
        <v>13.842499999999999</v>
      </c>
    </row>
    <row r="28" spans="1:16" s="2" customFormat="1" ht="12" x14ac:dyDescent="0.2">
      <c r="A28" s="3"/>
      <c r="B28" s="3"/>
      <c r="C28" s="3"/>
      <c r="D28" s="177"/>
      <c r="E28" s="3"/>
      <c r="F28" s="3"/>
      <c r="G28" s="3"/>
      <c r="H28" s="3"/>
      <c r="I28" s="177"/>
      <c r="J28" s="3"/>
      <c r="K28" s="3"/>
      <c r="L28" s="3"/>
      <c r="M28" s="3"/>
      <c r="N28" s="177"/>
      <c r="O28" s="3"/>
      <c r="P28" s="3"/>
    </row>
    <row r="30" spans="1:16" s="4" customFormat="1" ht="12" x14ac:dyDescent="0.2">
      <c r="A30" s="16"/>
      <c r="B30" s="16"/>
      <c r="C30" s="16"/>
      <c r="D30" s="178"/>
      <c r="E30" s="16"/>
      <c r="F30" s="16"/>
      <c r="G30" s="16"/>
      <c r="H30" s="16"/>
      <c r="I30" s="178"/>
      <c r="J30" s="16"/>
      <c r="K30" s="16"/>
      <c r="L30" s="16"/>
      <c r="M30" s="16"/>
      <c r="N30" s="178"/>
      <c r="O30" s="16"/>
      <c r="P30" s="19"/>
    </row>
    <row r="31" spans="1:16" s="18" customFormat="1" ht="17.100000000000001" customHeight="1" x14ac:dyDescent="0.2">
      <c r="A31" s="278" t="s">
        <v>135</v>
      </c>
      <c r="B31" s="279"/>
      <c r="C31" s="279"/>
      <c r="D31" s="279"/>
      <c r="E31" s="279"/>
      <c r="F31" s="279"/>
      <c r="G31" s="279"/>
      <c r="H31" s="279"/>
      <c r="I31" s="279"/>
      <c r="J31" s="279"/>
      <c r="K31" s="279"/>
      <c r="L31" s="279"/>
      <c r="M31" s="279"/>
      <c r="N31" s="279"/>
      <c r="O31" s="279"/>
      <c r="P31" s="280"/>
    </row>
    <row r="32" spans="1:16" s="18" customFormat="1" ht="15.75" customHeight="1" x14ac:dyDescent="0.2">
      <c r="A32" s="286" t="s">
        <v>75</v>
      </c>
      <c r="B32" s="286"/>
      <c r="C32" s="286"/>
      <c r="D32" s="286"/>
      <c r="E32" s="286"/>
      <c r="F32" s="286"/>
      <c r="G32" s="286"/>
      <c r="H32" s="286"/>
      <c r="I32" s="286"/>
      <c r="J32" s="286"/>
      <c r="K32" s="286"/>
      <c r="L32" s="286"/>
      <c r="M32" s="286"/>
      <c r="N32" s="286"/>
      <c r="O32" s="286"/>
      <c r="P32" s="287"/>
    </row>
    <row r="33" spans="1:16" s="18" customFormat="1" ht="174.95" customHeight="1" x14ac:dyDescent="0.2">
      <c r="A33" s="281" t="s">
        <v>159</v>
      </c>
      <c r="B33" s="282"/>
      <c r="C33" s="282"/>
      <c r="D33" s="282"/>
      <c r="E33" s="282"/>
      <c r="F33" s="282"/>
      <c r="G33" s="282"/>
      <c r="H33" s="282"/>
      <c r="I33" s="282"/>
      <c r="J33" s="282"/>
      <c r="K33" s="282"/>
      <c r="L33" s="282"/>
      <c r="M33" s="282"/>
      <c r="N33" s="282"/>
      <c r="O33" s="282"/>
      <c r="P33" s="283"/>
    </row>
    <row r="34" spans="1:16" s="18" customFormat="1" ht="31.5" customHeight="1" x14ac:dyDescent="0.2">
      <c r="A34" s="284" t="s">
        <v>65</v>
      </c>
      <c r="B34" s="284"/>
      <c r="C34" s="284"/>
      <c r="D34" s="284"/>
      <c r="E34" s="284"/>
      <c r="F34" s="284"/>
      <c r="G34" s="284"/>
      <c r="H34" s="284"/>
      <c r="I34" s="284"/>
      <c r="J34" s="284"/>
      <c r="K34" s="284"/>
      <c r="L34" s="284"/>
      <c r="M34" s="284"/>
      <c r="N34" s="284"/>
      <c r="O34" s="284"/>
      <c r="P34" s="285"/>
    </row>
    <row r="35" spans="1:16" s="18" customFormat="1" ht="17.100000000000001" customHeight="1" x14ac:dyDescent="0.2">
      <c r="A35" s="286" t="s">
        <v>58</v>
      </c>
      <c r="B35" s="286"/>
      <c r="C35" s="286"/>
      <c r="D35" s="286"/>
      <c r="E35" s="286"/>
      <c r="F35" s="286"/>
      <c r="G35" s="286"/>
      <c r="H35" s="286"/>
      <c r="I35" s="286"/>
      <c r="J35" s="286"/>
      <c r="K35" s="286"/>
      <c r="L35" s="286"/>
      <c r="M35" s="286"/>
      <c r="N35" s="286"/>
      <c r="O35" s="286"/>
      <c r="P35" s="287"/>
    </row>
    <row r="36" spans="1:16" s="18" customFormat="1" ht="45" customHeight="1" x14ac:dyDescent="0.2">
      <c r="A36" s="286" t="s">
        <v>162</v>
      </c>
      <c r="B36" s="286"/>
      <c r="C36" s="286"/>
      <c r="D36" s="286"/>
      <c r="E36" s="286"/>
      <c r="F36" s="286"/>
      <c r="G36" s="286"/>
      <c r="H36" s="286"/>
      <c r="I36" s="286"/>
      <c r="J36" s="286"/>
      <c r="K36" s="286"/>
      <c r="L36" s="286"/>
      <c r="M36" s="286"/>
      <c r="N36" s="286"/>
      <c r="O36" s="286"/>
      <c r="P36" s="287"/>
    </row>
    <row r="37" spans="1:16" s="18" customFormat="1" ht="17.100000000000001" customHeight="1" x14ac:dyDescent="0.2">
      <c r="A37" s="276" t="s">
        <v>61</v>
      </c>
      <c r="B37" s="276"/>
      <c r="C37" s="276"/>
      <c r="D37" s="276"/>
      <c r="E37" s="276"/>
      <c r="F37" s="276"/>
      <c r="G37" s="276"/>
      <c r="H37" s="276"/>
      <c r="I37" s="276"/>
      <c r="J37" s="276"/>
      <c r="K37" s="276"/>
      <c r="L37" s="276"/>
      <c r="M37" s="276"/>
      <c r="N37" s="276"/>
      <c r="O37" s="276"/>
      <c r="P37" s="277"/>
    </row>
    <row r="38" spans="1:16" s="4" customFormat="1" ht="8.25" customHeight="1" x14ac:dyDescent="0.2">
      <c r="A38" s="17"/>
      <c r="B38" s="17"/>
      <c r="C38" s="17"/>
      <c r="D38" s="179"/>
      <c r="E38" s="17"/>
      <c r="F38" s="17"/>
      <c r="G38" s="17"/>
      <c r="H38" s="17"/>
      <c r="I38" s="179"/>
      <c r="J38" s="17"/>
      <c r="K38" s="17"/>
      <c r="L38" s="17"/>
      <c r="M38" s="17"/>
      <c r="N38" s="179"/>
      <c r="O38" s="17"/>
      <c r="P38" s="20"/>
    </row>
  </sheetData>
  <mergeCells count="19">
    <mergeCell ref="A1:P2"/>
    <mergeCell ref="A3:P4"/>
    <mergeCell ref="A11:A13"/>
    <mergeCell ref="B11:F12"/>
    <mergeCell ref="G11:P11"/>
    <mergeCell ref="G12:K12"/>
    <mergeCell ref="L12:P12"/>
    <mergeCell ref="A21:A23"/>
    <mergeCell ref="B21:F22"/>
    <mergeCell ref="G21:P21"/>
    <mergeCell ref="G22:K22"/>
    <mergeCell ref="L22:P22"/>
    <mergeCell ref="A35:P35"/>
    <mergeCell ref="A37:P37"/>
    <mergeCell ref="A31:P31"/>
    <mergeCell ref="A32:P32"/>
    <mergeCell ref="A33:P33"/>
    <mergeCell ref="A34:P34"/>
    <mergeCell ref="A36:P36"/>
  </mergeCells>
  <pageMargins left="0.75" right="0.75" top="1" bottom="1" header="0.5" footer="0.5"/>
  <pageSetup orientation="portrait" horizontalDpi="4294967292"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7"/>
  <sheetViews>
    <sheetView showGridLines="0" zoomScaleNormal="100" workbookViewId="0">
      <selection sqref="A1:K2"/>
    </sheetView>
  </sheetViews>
  <sheetFormatPr baseColWidth="10" defaultRowHeight="12.75" x14ac:dyDescent="0.2"/>
  <cols>
    <col min="1" max="1" width="37.85546875" customWidth="1"/>
    <col min="2" max="2" width="13.85546875" customWidth="1"/>
    <col min="3" max="3" width="11.7109375" customWidth="1"/>
    <col min="4" max="5" width="14.7109375" customWidth="1"/>
    <col min="6" max="6" width="8.7109375" customWidth="1"/>
    <col min="7" max="7" width="11.7109375" bestFit="1" customWidth="1"/>
    <col min="8" max="8" width="4" bestFit="1" customWidth="1"/>
    <col min="9" max="10" width="7.7109375" customWidth="1"/>
    <col min="11" max="12" width="8.7109375" customWidth="1"/>
    <col min="13" max="13" width="11.7109375" customWidth="1"/>
    <col min="14" max="14" width="4" bestFit="1" customWidth="1"/>
    <col min="15" max="16" width="7.7109375" customWidth="1"/>
    <col min="17" max="17" width="8.7109375" customWidth="1"/>
    <col min="18" max="18" width="11.7109375" bestFit="1" customWidth="1"/>
    <col min="19" max="19" width="4" bestFit="1" customWidth="1"/>
    <col min="20" max="21" width="7.7109375" customWidth="1"/>
    <col min="22" max="22" width="8.7109375" customWidth="1"/>
    <col min="23" max="23" width="11.42578125" customWidth="1"/>
    <col min="24" max="24" width="4.7109375" bestFit="1" customWidth="1"/>
    <col min="25" max="26" width="7.7109375" customWidth="1"/>
    <col min="27" max="27" width="8.7109375" customWidth="1"/>
    <col min="28" max="28" width="11.7109375" customWidth="1"/>
    <col min="29" max="29" width="4" bestFit="1" customWidth="1"/>
    <col min="30" max="31" width="7.7109375" customWidth="1"/>
    <col min="32" max="32" width="8.7109375" customWidth="1"/>
    <col min="33" max="33" width="11.42578125" customWidth="1"/>
    <col min="34" max="34" width="4" bestFit="1" customWidth="1"/>
    <col min="35" max="36" width="7.7109375" customWidth="1"/>
    <col min="37" max="37" width="8.7109375" customWidth="1"/>
    <col min="38" max="38" width="11.7109375" bestFit="1" customWidth="1"/>
    <col min="39" max="39" width="4.7109375" bestFit="1" customWidth="1"/>
    <col min="40" max="41" width="7.7109375" customWidth="1"/>
  </cols>
  <sheetData>
    <row r="1" spans="1:41" s="4" customFormat="1" ht="12" x14ac:dyDescent="0.2">
      <c r="A1" s="299"/>
      <c r="B1" s="299"/>
      <c r="C1" s="299"/>
      <c r="D1" s="299"/>
      <c r="E1" s="299"/>
      <c r="F1" s="299"/>
      <c r="G1" s="299"/>
      <c r="H1" s="299"/>
      <c r="I1" s="299"/>
      <c r="J1" s="299"/>
      <c r="K1" s="300"/>
    </row>
    <row r="2" spans="1:41" s="4" customFormat="1" ht="56.1" customHeight="1" x14ac:dyDescent="0.2">
      <c r="A2" s="299"/>
      <c r="B2" s="299"/>
      <c r="C2" s="299"/>
      <c r="D2" s="299"/>
      <c r="E2" s="299"/>
      <c r="F2" s="299"/>
      <c r="G2" s="299"/>
      <c r="H2" s="299"/>
      <c r="I2" s="299"/>
      <c r="J2" s="299"/>
      <c r="K2" s="300"/>
    </row>
    <row r="3" spans="1:41" s="4" customFormat="1" ht="12" x14ac:dyDescent="0.2">
      <c r="A3" s="304" t="str">
        <f>+'Cuadro 1'!A3:P4</f>
        <v>Encuesta de Empleo Directo Sector Palmero</v>
      </c>
      <c r="B3" s="303"/>
      <c r="C3" s="303"/>
      <c r="D3" s="303"/>
      <c r="E3" s="303"/>
      <c r="F3" s="303"/>
      <c r="G3" s="303"/>
      <c r="H3" s="303"/>
      <c r="I3" s="303"/>
      <c r="J3" s="303"/>
      <c r="K3" s="305"/>
    </row>
    <row r="4" spans="1:41" s="4" customFormat="1" ht="17.100000000000001" customHeight="1" x14ac:dyDescent="0.2">
      <c r="A4" s="303"/>
      <c r="B4" s="303"/>
      <c r="C4" s="303"/>
      <c r="D4" s="303"/>
      <c r="E4" s="303"/>
      <c r="F4" s="303"/>
      <c r="G4" s="303"/>
      <c r="H4" s="303"/>
      <c r="I4" s="303"/>
      <c r="J4" s="303"/>
      <c r="K4" s="305"/>
    </row>
    <row r="5" spans="1:41" s="4" customFormat="1" ht="5.0999999999999996" customHeight="1" x14ac:dyDescent="0.2">
      <c r="A5" s="114"/>
      <c r="B5" s="114"/>
      <c r="C5" s="114"/>
      <c r="D5" s="114"/>
      <c r="E5" s="114"/>
      <c r="F5" s="114"/>
      <c r="G5" s="114"/>
      <c r="H5" s="114"/>
      <c r="I5" s="114"/>
      <c r="J5" s="114"/>
      <c r="K5" s="115"/>
    </row>
    <row r="6" spans="1:41" s="4" customFormat="1" ht="13.5" x14ac:dyDescent="0.2">
      <c r="A6" s="118" t="s">
        <v>78</v>
      </c>
      <c r="B6" s="114"/>
      <c r="C6" s="114"/>
      <c r="D6" s="114"/>
      <c r="E6" s="114"/>
      <c r="F6" s="114"/>
      <c r="G6" s="114"/>
      <c r="H6" s="114"/>
      <c r="I6" s="114"/>
      <c r="J6" s="114"/>
      <c r="K6" s="115"/>
    </row>
    <row r="7" spans="1:41" s="4" customFormat="1" ht="12" x14ac:dyDescent="0.2">
      <c r="A7" s="150">
        <v>2016</v>
      </c>
      <c r="B7" s="114"/>
      <c r="C7" s="114"/>
      <c r="D7" s="114"/>
      <c r="E7" s="114"/>
      <c r="F7" s="114"/>
      <c r="G7" s="114"/>
      <c r="H7" s="114"/>
      <c r="I7" s="114"/>
      <c r="J7" s="114"/>
      <c r="K7" s="115"/>
    </row>
    <row r="8" spans="1:41" s="4" customFormat="1" ht="5.0999999999999996" customHeight="1" x14ac:dyDescent="0.2">
      <c r="A8" s="116"/>
      <c r="B8" s="116"/>
      <c r="C8" s="116"/>
      <c r="D8" s="116"/>
      <c r="E8" s="116"/>
      <c r="F8" s="116"/>
      <c r="G8" s="116"/>
      <c r="H8" s="116"/>
      <c r="I8" s="116"/>
      <c r="J8" s="116"/>
      <c r="K8" s="117"/>
    </row>
    <row r="9" spans="1:41" s="4" customFormat="1" ht="12" x14ac:dyDescent="0.2">
      <c r="A9" s="1"/>
      <c r="B9" s="1"/>
      <c r="C9" s="1"/>
      <c r="D9" s="1"/>
      <c r="E9" s="1"/>
      <c r="F9" s="1"/>
      <c r="G9" s="1"/>
      <c r="H9" s="1"/>
      <c r="I9" s="1"/>
      <c r="J9" s="1"/>
      <c r="K9" s="1"/>
    </row>
    <row r="10" spans="1:41" s="4" customFormat="1" ht="12" x14ac:dyDescent="0.2">
      <c r="A10" s="112" t="str">
        <f>+Índice!B31</f>
        <v>Cuadro 11. Cantidad de unidades económicas de palma de aceite que cuentan con algún programa de bienestar</v>
      </c>
      <c r="B10" s="112"/>
      <c r="C10" s="112"/>
      <c r="D10" s="112"/>
      <c r="E10" s="113"/>
      <c r="F10" s="25"/>
      <c r="G10" s="25"/>
      <c r="H10" s="25"/>
      <c r="I10" s="25"/>
      <c r="J10" s="25"/>
      <c r="K10" s="25"/>
    </row>
    <row r="11" spans="1:41" s="4" customFormat="1" ht="22.5" customHeight="1" x14ac:dyDescent="0.2">
      <c r="A11" s="142"/>
      <c r="B11" s="141" t="s">
        <v>77</v>
      </c>
      <c r="C11" s="138" t="s">
        <v>36</v>
      </c>
      <c r="D11" s="138" t="s">
        <v>9</v>
      </c>
      <c r="E11" s="161" t="s">
        <v>10</v>
      </c>
      <c r="F11" s="25"/>
      <c r="G11" s="84"/>
      <c r="H11" s="85"/>
      <c r="I11" s="85"/>
      <c r="J11" s="85"/>
      <c r="K11" s="85"/>
      <c r="L11" s="85"/>
      <c r="M11" s="86"/>
      <c r="N11" s="85"/>
      <c r="O11" s="85"/>
      <c r="P11" s="85"/>
      <c r="Q11" s="85"/>
      <c r="R11" s="84"/>
      <c r="S11" s="85"/>
      <c r="T11" s="85"/>
      <c r="U11" s="85"/>
      <c r="V11" s="85"/>
      <c r="W11" s="84"/>
      <c r="X11" s="85"/>
      <c r="Y11" s="85"/>
      <c r="Z11" s="85"/>
      <c r="AA11" s="85"/>
      <c r="AB11" s="84"/>
      <c r="AC11" s="85"/>
      <c r="AD11" s="85"/>
      <c r="AE11" s="85"/>
      <c r="AF11" s="85"/>
      <c r="AG11" s="84"/>
      <c r="AH11" s="85"/>
      <c r="AI11" s="85"/>
      <c r="AJ11" s="85"/>
      <c r="AK11" s="85"/>
      <c r="AL11" s="84"/>
      <c r="AM11" s="85"/>
      <c r="AN11" s="85"/>
      <c r="AO11" s="85"/>
    </row>
    <row r="12" spans="1:41" s="4" customFormat="1" ht="12.75" customHeight="1" x14ac:dyDescent="0.2">
      <c r="A12" s="143" t="s">
        <v>83</v>
      </c>
      <c r="B12" s="251">
        <v>4900</v>
      </c>
      <c r="C12" s="144"/>
      <c r="D12" s="144"/>
      <c r="E12" s="154"/>
      <c r="F12" s="25"/>
      <c r="G12" s="84"/>
      <c r="H12" s="85"/>
      <c r="I12" s="85"/>
      <c r="J12" s="85"/>
      <c r="K12" s="85"/>
      <c r="L12" s="85"/>
      <c r="M12" s="86"/>
      <c r="N12" s="85"/>
      <c r="O12" s="85"/>
      <c r="P12" s="85"/>
      <c r="Q12" s="85"/>
      <c r="R12" s="84"/>
      <c r="S12" s="85"/>
      <c r="T12" s="85"/>
      <c r="U12" s="85"/>
      <c r="V12" s="85"/>
      <c r="W12" s="84"/>
      <c r="X12" s="85"/>
      <c r="Y12" s="85"/>
      <c r="Z12" s="85"/>
      <c r="AA12" s="85"/>
      <c r="AB12" s="84"/>
      <c r="AC12" s="85"/>
      <c r="AD12" s="85"/>
      <c r="AE12" s="85"/>
      <c r="AF12" s="85"/>
      <c r="AG12" s="84"/>
      <c r="AH12" s="85"/>
      <c r="AI12" s="85"/>
      <c r="AJ12" s="85"/>
      <c r="AK12" s="85"/>
      <c r="AL12" s="84"/>
      <c r="AM12" s="85"/>
      <c r="AN12" s="85"/>
      <c r="AO12" s="85"/>
    </row>
    <row r="13" spans="1:41" s="4" customFormat="1" ht="12.75" customHeight="1" x14ac:dyDescent="0.2">
      <c r="A13" s="233" t="s">
        <v>81</v>
      </c>
      <c r="B13" s="146">
        <v>694.07410000000004</v>
      </c>
      <c r="C13" s="209">
        <v>19.013999999999999</v>
      </c>
      <c r="D13" s="146">
        <v>435.41070000000002</v>
      </c>
      <c r="E13" s="155">
        <v>952.73749999999995</v>
      </c>
      <c r="F13" s="25"/>
      <c r="G13" s="84"/>
      <c r="H13" s="85"/>
      <c r="I13" s="85"/>
      <c r="J13" s="85"/>
      <c r="K13" s="85"/>
      <c r="L13" s="85"/>
      <c r="M13" s="86"/>
      <c r="N13" s="85"/>
      <c r="O13" s="85"/>
      <c r="P13" s="85"/>
      <c r="Q13" s="85"/>
      <c r="R13" s="84"/>
      <c r="S13" s="85"/>
      <c r="T13" s="85"/>
      <c r="U13" s="85"/>
      <c r="V13" s="85"/>
      <c r="W13" s="84"/>
      <c r="X13" s="85"/>
      <c r="Y13" s="85"/>
      <c r="Z13" s="85"/>
      <c r="AA13" s="85"/>
      <c r="AB13" s="84"/>
      <c r="AC13" s="85"/>
      <c r="AD13" s="85"/>
      <c r="AE13" s="85"/>
      <c r="AF13" s="85"/>
      <c r="AG13" s="84"/>
      <c r="AH13" s="85"/>
      <c r="AI13" s="85"/>
      <c r="AJ13" s="85"/>
      <c r="AK13" s="85"/>
      <c r="AL13" s="84"/>
      <c r="AM13" s="85"/>
      <c r="AN13" s="85"/>
      <c r="AO13" s="85"/>
    </row>
    <row r="14" spans="1:41" s="4" customFormat="1" ht="12.75" customHeight="1" x14ac:dyDescent="0.2">
      <c r="A14" s="84"/>
      <c r="B14" s="84"/>
      <c r="C14" s="84"/>
      <c r="D14" s="84"/>
      <c r="E14" s="84"/>
      <c r="F14" s="25"/>
      <c r="G14" s="84"/>
      <c r="H14" s="85"/>
      <c r="I14" s="85"/>
      <c r="J14" s="85"/>
      <c r="K14" s="85"/>
      <c r="L14" s="85"/>
      <c r="M14" s="86"/>
      <c r="N14" s="85"/>
      <c r="O14" s="85"/>
      <c r="P14" s="85"/>
      <c r="Q14" s="85"/>
      <c r="R14" s="84"/>
      <c r="S14" s="85"/>
      <c r="T14" s="85"/>
      <c r="U14" s="85"/>
      <c r="V14" s="85"/>
      <c r="W14" s="84"/>
      <c r="X14" s="85"/>
      <c r="Y14" s="85"/>
      <c r="Z14" s="85"/>
      <c r="AA14" s="85"/>
      <c r="AB14" s="84"/>
      <c r="AC14" s="85"/>
      <c r="AD14" s="85"/>
      <c r="AE14" s="85"/>
      <c r="AF14" s="85"/>
      <c r="AG14" s="84"/>
      <c r="AH14" s="85"/>
      <c r="AI14" s="85"/>
      <c r="AJ14" s="85"/>
      <c r="AK14" s="85"/>
      <c r="AL14" s="84"/>
      <c r="AM14" s="85"/>
      <c r="AN14" s="85"/>
      <c r="AO14" s="85"/>
    </row>
    <row r="15" spans="1:41" s="239" customFormat="1" ht="24" customHeight="1" x14ac:dyDescent="0.2">
      <c r="A15" s="312" t="str">
        <f>+Índice!B32</f>
        <v>Cuadro 11A. Cantidad de unidades económicas de palma de aceite que cuentan con algún programa de bienestar, según tipo de programa</v>
      </c>
      <c r="B15" s="312"/>
      <c r="C15" s="312"/>
      <c r="D15" s="312"/>
      <c r="E15" s="313"/>
      <c r="F15" s="238"/>
      <c r="G15" s="238" t="s">
        <v>82</v>
      </c>
      <c r="H15" s="238"/>
      <c r="I15" s="238"/>
      <c r="J15" s="238"/>
      <c r="K15" s="238"/>
    </row>
    <row r="16" spans="1:41" s="4" customFormat="1" ht="22.5" customHeight="1" x14ac:dyDescent="0.2">
      <c r="A16" s="142" t="s">
        <v>43</v>
      </c>
      <c r="B16" s="141" t="s">
        <v>84</v>
      </c>
      <c r="C16" s="138" t="s">
        <v>36</v>
      </c>
      <c r="D16" s="138" t="s">
        <v>9</v>
      </c>
      <c r="E16" s="156" t="s">
        <v>10</v>
      </c>
      <c r="F16" s="25"/>
      <c r="G16" s="84"/>
      <c r="H16" s="85"/>
      <c r="I16" s="85"/>
      <c r="J16" s="85"/>
      <c r="K16" s="85"/>
      <c r="L16" s="85"/>
      <c r="M16" s="86"/>
      <c r="N16" s="85"/>
      <c r="O16" s="85"/>
      <c r="P16" s="85"/>
      <c r="Q16" s="85"/>
      <c r="R16" s="84"/>
      <c r="S16" s="85"/>
      <c r="T16" s="85"/>
      <c r="U16" s="85"/>
      <c r="V16" s="85"/>
      <c r="W16" s="84"/>
      <c r="X16" s="85"/>
      <c r="Y16" s="85"/>
      <c r="Z16" s="85"/>
      <c r="AA16" s="85"/>
      <c r="AB16" s="84"/>
      <c r="AC16" s="85"/>
      <c r="AD16" s="85"/>
      <c r="AE16" s="85"/>
      <c r="AF16" s="85"/>
      <c r="AG16" s="84"/>
      <c r="AH16" s="85"/>
      <c r="AI16" s="85"/>
      <c r="AJ16" s="85"/>
      <c r="AK16" s="85"/>
      <c r="AL16" s="84"/>
      <c r="AM16" s="85"/>
      <c r="AN16" s="85"/>
      <c r="AO16" s="85"/>
    </row>
    <row r="17" spans="1:11" x14ac:dyDescent="0.2">
      <c r="A17" s="134" t="s">
        <v>44</v>
      </c>
      <c r="B17" s="136">
        <v>96.664299999999997</v>
      </c>
      <c r="C17" s="210">
        <v>15.7013</v>
      </c>
      <c r="D17" s="139">
        <v>66.916300000000007</v>
      </c>
      <c r="E17" s="160">
        <v>126.4123</v>
      </c>
    </row>
    <row r="18" spans="1:11" x14ac:dyDescent="0.2">
      <c r="A18" s="132" t="s">
        <v>45</v>
      </c>
      <c r="B18" s="147">
        <v>106.64619999999999</v>
      </c>
      <c r="C18" s="168">
        <v>16.324400000000001</v>
      </c>
      <c r="D18" s="99">
        <v>72.523899999999998</v>
      </c>
      <c r="E18" s="158">
        <v>140.76849999999999</v>
      </c>
    </row>
    <row r="19" spans="1:11" x14ac:dyDescent="0.2">
      <c r="A19" s="134" t="s">
        <v>46</v>
      </c>
      <c r="B19" s="136">
        <v>278.15440000000001</v>
      </c>
      <c r="C19" s="210">
        <v>31.3688</v>
      </c>
      <c r="D19" s="139">
        <v>107.13720000000001</v>
      </c>
      <c r="E19" s="157">
        <v>449.17160000000001</v>
      </c>
    </row>
    <row r="20" spans="1:11" x14ac:dyDescent="0.2">
      <c r="A20" s="132" t="s">
        <v>47</v>
      </c>
      <c r="B20" s="147">
        <v>97.257000000000005</v>
      </c>
      <c r="C20" s="168">
        <v>21.7529</v>
      </c>
      <c r="D20" s="99">
        <v>55.790799999999997</v>
      </c>
      <c r="E20" s="158">
        <v>138.72309999999999</v>
      </c>
    </row>
    <row r="21" spans="1:11" x14ac:dyDescent="0.2">
      <c r="A21" s="134" t="s">
        <v>48</v>
      </c>
      <c r="B21" s="136">
        <v>80.682199999999995</v>
      </c>
      <c r="C21" s="210">
        <v>22.729099999999999</v>
      </c>
      <c r="D21" s="139">
        <v>44.739100000000001</v>
      </c>
      <c r="E21" s="157">
        <v>116.6253</v>
      </c>
    </row>
    <row r="22" spans="1:11" x14ac:dyDescent="0.2">
      <c r="A22" s="132" t="s">
        <v>49</v>
      </c>
      <c r="B22" s="147">
        <v>128.35769999999999</v>
      </c>
      <c r="C22" s="168">
        <v>48.284500000000001</v>
      </c>
      <c r="D22" s="99">
        <v>6.883</v>
      </c>
      <c r="E22" s="158">
        <v>249.8323</v>
      </c>
    </row>
    <row r="23" spans="1:11" x14ac:dyDescent="0.2">
      <c r="A23" s="134" t="s">
        <v>50</v>
      </c>
      <c r="B23" s="136">
        <v>297.70319999999998</v>
      </c>
      <c r="C23" s="210">
        <v>22.044899999999998</v>
      </c>
      <c r="D23" s="139">
        <v>169.07140000000001</v>
      </c>
      <c r="E23" s="157">
        <v>426.33510000000001</v>
      </c>
    </row>
    <row r="24" spans="1:11" ht="13.5" x14ac:dyDescent="0.2">
      <c r="A24" s="133" t="s">
        <v>155</v>
      </c>
      <c r="B24" s="148">
        <v>157.58840000000001</v>
      </c>
      <c r="C24" s="179">
        <v>40.298499999999997</v>
      </c>
      <c r="D24" s="149">
        <v>33.117100000000001</v>
      </c>
      <c r="E24" s="159">
        <v>282.05959999999999</v>
      </c>
    </row>
    <row r="27" spans="1:11" s="4" customFormat="1" ht="12" x14ac:dyDescent="0.2">
      <c r="A27" s="16"/>
      <c r="B27" s="16"/>
      <c r="C27" s="16"/>
      <c r="D27" s="16"/>
      <c r="E27" s="16"/>
      <c r="F27" s="16"/>
      <c r="G27" s="16"/>
      <c r="H27" s="16"/>
      <c r="I27" s="16"/>
      <c r="J27" s="16"/>
      <c r="K27" s="19"/>
    </row>
    <row r="28" spans="1:11" s="18" customFormat="1" ht="17.100000000000001" customHeight="1" x14ac:dyDescent="0.2">
      <c r="A28" s="163" t="s">
        <v>138</v>
      </c>
      <c r="B28" s="163"/>
      <c r="C28" s="163"/>
      <c r="D28" s="163"/>
      <c r="E28" s="163"/>
      <c r="F28" s="163"/>
      <c r="G28" s="163"/>
      <c r="H28" s="163"/>
      <c r="I28" s="163"/>
      <c r="J28" s="163"/>
      <c r="K28" s="164"/>
    </row>
    <row r="29" spans="1:11" s="18" customFormat="1" ht="40.5" customHeight="1" x14ac:dyDescent="0.2">
      <c r="A29" s="286" t="s">
        <v>80</v>
      </c>
      <c r="B29" s="286"/>
      <c r="C29" s="286"/>
      <c r="D29" s="286"/>
      <c r="E29" s="286"/>
      <c r="F29" s="286"/>
      <c r="G29" s="286"/>
      <c r="H29" s="286"/>
      <c r="I29" s="286"/>
      <c r="J29" s="286"/>
      <c r="K29" s="287"/>
    </row>
    <row r="30" spans="1:11" s="18" customFormat="1" ht="15.75" customHeight="1" x14ac:dyDescent="0.2">
      <c r="A30" s="106" t="s">
        <v>87</v>
      </c>
      <c r="B30" s="107"/>
      <c r="C30" s="107"/>
      <c r="D30" s="107"/>
      <c r="E30" s="107"/>
      <c r="F30" s="107"/>
      <c r="G30" s="107"/>
      <c r="H30" s="107"/>
      <c r="I30" s="107"/>
      <c r="J30" s="107"/>
      <c r="K30" s="108"/>
    </row>
    <row r="31" spans="1:11" s="18" customFormat="1" ht="18" customHeight="1" x14ac:dyDescent="0.2">
      <c r="A31" s="206" t="s">
        <v>79</v>
      </c>
      <c r="B31" s="204"/>
      <c r="C31" s="204"/>
      <c r="D31" s="204"/>
      <c r="E31" s="204"/>
      <c r="F31" s="204"/>
      <c r="G31" s="204"/>
      <c r="H31" s="204"/>
      <c r="I31" s="204"/>
      <c r="J31" s="204"/>
      <c r="K31" s="205"/>
    </row>
    <row r="32" spans="1:11" s="18" customFormat="1" ht="18" customHeight="1" x14ac:dyDescent="0.2">
      <c r="A32" s="206" t="s">
        <v>88</v>
      </c>
      <c r="B32" s="204"/>
      <c r="C32" s="204"/>
      <c r="D32" s="204"/>
      <c r="E32" s="204"/>
      <c r="F32" s="204"/>
      <c r="G32" s="204"/>
      <c r="H32" s="204"/>
      <c r="I32" s="204"/>
      <c r="J32" s="204"/>
      <c r="K32" s="205"/>
    </row>
    <row r="33" spans="1:11" s="18" customFormat="1" ht="18" customHeight="1" x14ac:dyDescent="0.2">
      <c r="A33" s="163" t="s">
        <v>156</v>
      </c>
      <c r="B33" s="234"/>
      <c r="C33" s="234"/>
      <c r="D33" s="234"/>
      <c r="E33" s="234"/>
      <c r="F33" s="234"/>
      <c r="G33" s="234"/>
      <c r="H33" s="234"/>
      <c r="I33" s="234"/>
      <c r="J33" s="234"/>
      <c r="K33" s="252"/>
    </row>
    <row r="34" spans="1:11" s="18" customFormat="1" ht="17.100000000000001" customHeight="1" x14ac:dyDescent="0.2">
      <c r="A34" s="163" t="s">
        <v>58</v>
      </c>
      <c r="B34" s="163"/>
      <c r="C34" s="163"/>
      <c r="D34" s="163"/>
      <c r="E34" s="163"/>
      <c r="F34" s="163"/>
      <c r="G34" s="163"/>
      <c r="H34" s="163"/>
      <c r="I34" s="163"/>
      <c r="J34" s="163"/>
      <c r="K34" s="164"/>
    </row>
    <row r="35" spans="1:11" s="18" customFormat="1" ht="45" customHeight="1" x14ac:dyDescent="0.2">
      <c r="A35" s="286" t="s">
        <v>162</v>
      </c>
      <c r="B35" s="286"/>
      <c r="C35" s="286"/>
      <c r="D35" s="286"/>
      <c r="E35" s="286"/>
      <c r="F35" s="286"/>
      <c r="G35" s="286"/>
      <c r="H35" s="286"/>
      <c r="I35" s="286"/>
      <c r="J35" s="286"/>
      <c r="K35" s="287"/>
    </row>
    <row r="36" spans="1:11" s="18" customFormat="1" ht="17.100000000000001" customHeight="1" x14ac:dyDescent="0.2">
      <c r="A36" s="207" t="s">
        <v>61</v>
      </c>
      <c r="B36" s="207"/>
      <c r="C36" s="207"/>
      <c r="D36" s="207"/>
      <c r="E36" s="207"/>
      <c r="F36" s="207"/>
      <c r="G36" s="207"/>
      <c r="H36" s="207"/>
      <c r="I36" s="207"/>
      <c r="J36" s="207"/>
      <c r="K36" s="208"/>
    </row>
    <row r="37" spans="1:11" s="4" customFormat="1" ht="8.25" customHeight="1" x14ac:dyDescent="0.2">
      <c r="A37" s="17"/>
      <c r="B37" s="17"/>
      <c r="C37" s="17"/>
      <c r="D37" s="17"/>
      <c r="E37" s="17"/>
      <c r="F37" s="17"/>
      <c r="G37" s="17"/>
      <c r="H37" s="17"/>
      <c r="I37" s="17"/>
      <c r="J37" s="17"/>
      <c r="K37" s="20"/>
    </row>
  </sheetData>
  <mergeCells count="5">
    <mergeCell ref="A29:K29"/>
    <mergeCell ref="A1:K2"/>
    <mergeCell ref="A3:K4"/>
    <mergeCell ref="A15:E15"/>
    <mergeCell ref="A35:K35"/>
  </mergeCells>
  <pageMargins left="0.75" right="0.75" top="1" bottom="1" header="0.5" footer="0.5"/>
  <pageSetup orientation="portrait" horizontalDpi="4294967292" verticalDpi="429496729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8"/>
  <sheetViews>
    <sheetView showGridLines="0" tabSelected="1" zoomScaleNormal="100" workbookViewId="0">
      <selection sqref="A1:K2"/>
    </sheetView>
  </sheetViews>
  <sheetFormatPr baseColWidth="10" defaultRowHeight="12.75" x14ac:dyDescent="0.2"/>
  <cols>
    <col min="1" max="1" width="37.85546875" customWidth="1"/>
    <col min="2" max="2" width="13.85546875" customWidth="1"/>
    <col min="3" max="3" width="11.7109375" customWidth="1"/>
    <col min="4" max="5" width="14.7109375" customWidth="1"/>
    <col min="6" max="6" width="8.7109375" customWidth="1"/>
    <col min="7" max="7" width="11.7109375" bestFit="1" customWidth="1"/>
    <col min="8" max="8" width="4" bestFit="1" customWidth="1"/>
    <col min="9" max="10" width="7.7109375" customWidth="1"/>
    <col min="11" max="12" width="8.7109375" customWidth="1"/>
    <col min="13" max="13" width="11.7109375" customWidth="1"/>
    <col min="14" max="14" width="4" bestFit="1" customWidth="1"/>
    <col min="15" max="16" width="7.7109375" customWidth="1"/>
    <col min="17" max="17" width="8.7109375" customWidth="1"/>
    <col min="18" max="18" width="11.7109375" bestFit="1" customWidth="1"/>
    <col min="19" max="19" width="4" bestFit="1" customWidth="1"/>
    <col min="20" max="21" width="7.7109375" customWidth="1"/>
    <col min="22" max="22" width="8.7109375" customWidth="1"/>
    <col min="23" max="23" width="11.42578125" customWidth="1"/>
    <col min="24" max="24" width="4.7109375" bestFit="1" customWidth="1"/>
    <col min="25" max="26" width="7.7109375" customWidth="1"/>
    <col min="27" max="27" width="8.7109375" customWidth="1"/>
    <col min="28" max="28" width="11.7109375" customWidth="1"/>
    <col min="29" max="29" width="4" bestFit="1" customWidth="1"/>
    <col min="30" max="31" width="7.7109375" customWidth="1"/>
    <col min="32" max="32" width="8.7109375" customWidth="1"/>
    <col min="33" max="33" width="11.42578125" customWidth="1"/>
    <col min="34" max="34" width="4" bestFit="1" customWidth="1"/>
    <col min="35" max="36" width="7.7109375" customWidth="1"/>
    <col min="37" max="37" width="8.7109375" customWidth="1"/>
    <col min="38" max="38" width="11.7109375" bestFit="1" customWidth="1"/>
    <col min="39" max="39" width="4.7109375" bestFit="1" customWidth="1"/>
    <col min="40" max="41" width="7.7109375" customWidth="1"/>
  </cols>
  <sheetData>
    <row r="1" spans="1:41" s="4" customFormat="1" ht="12" x14ac:dyDescent="0.2">
      <c r="A1" s="299"/>
      <c r="B1" s="299"/>
      <c r="C1" s="299"/>
      <c r="D1" s="299"/>
      <c r="E1" s="299"/>
      <c r="F1" s="299"/>
      <c r="G1" s="299"/>
      <c r="H1" s="299"/>
      <c r="I1" s="299"/>
      <c r="J1" s="299"/>
      <c r="K1" s="300"/>
    </row>
    <row r="2" spans="1:41" s="4" customFormat="1" ht="56.1" customHeight="1" x14ac:dyDescent="0.2">
      <c r="A2" s="299"/>
      <c r="B2" s="299"/>
      <c r="C2" s="299"/>
      <c r="D2" s="299"/>
      <c r="E2" s="299"/>
      <c r="F2" s="299"/>
      <c r="G2" s="299"/>
      <c r="H2" s="299"/>
      <c r="I2" s="299"/>
      <c r="J2" s="299"/>
      <c r="K2" s="300"/>
    </row>
    <row r="3" spans="1:41" s="4" customFormat="1" ht="12" x14ac:dyDescent="0.2">
      <c r="A3" s="304" t="str">
        <f>+'Cuadro 1'!A3:P4</f>
        <v>Encuesta de Empleo Directo Sector Palmero</v>
      </c>
      <c r="B3" s="303"/>
      <c r="C3" s="303"/>
      <c r="D3" s="303"/>
      <c r="E3" s="303"/>
      <c r="F3" s="303"/>
      <c r="G3" s="303"/>
      <c r="H3" s="303"/>
      <c r="I3" s="303"/>
      <c r="J3" s="303"/>
      <c r="K3" s="305"/>
    </row>
    <row r="4" spans="1:41" s="4" customFormat="1" ht="17.100000000000001" customHeight="1" x14ac:dyDescent="0.2">
      <c r="A4" s="303"/>
      <c r="B4" s="303"/>
      <c r="C4" s="303"/>
      <c r="D4" s="303"/>
      <c r="E4" s="303"/>
      <c r="F4" s="303"/>
      <c r="G4" s="303"/>
      <c r="H4" s="303"/>
      <c r="I4" s="303"/>
      <c r="J4" s="303"/>
      <c r="K4" s="305"/>
    </row>
    <row r="5" spans="1:41" s="4" customFormat="1" ht="5.0999999999999996" customHeight="1" x14ac:dyDescent="0.2">
      <c r="A5" s="114"/>
      <c r="B5" s="114"/>
      <c r="C5" s="114"/>
      <c r="D5" s="114"/>
      <c r="E5" s="114"/>
      <c r="F5" s="114"/>
      <c r="G5" s="114"/>
      <c r="H5" s="114"/>
      <c r="I5" s="114"/>
      <c r="J5" s="114"/>
      <c r="K5" s="115"/>
    </row>
    <row r="6" spans="1:41" s="4" customFormat="1" ht="13.5" x14ac:dyDescent="0.2">
      <c r="A6" s="118" t="s">
        <v>89</v>
      </c>
      <c r="B6" s="114"/>
      <c r="C6" s="114"/>
      <c r="D6" s="114"/>
      <c r="E6" s="114"/>
      <c r="F6" s="114"/>
      <c r="G6" s="114"/>
      <c r="H6" s="114"/>
      <c r="I6" s="114"/>
      <c r="J6" s="114"/>
      <c r="K6" s="115"/>
    </row>
    <row r="7" spans="1:41" s="4" customFormat="1" ht="12" x14ac:dyDescent="0.2">
      <c r="A7" s="150">
        <v>2016</v>
      </c>
      <c r="B7" s="114"/>
      <c r="C7" s="114"/>
      <c r="D7" s="114"/>
      <c r="E7" s="114"/>
      <c r="F7" s="114"/>
      <c r="G7" s="114"/>
      <c r="H7" s="114"/>
      <c r="I7" s="114"/>
      <c r="J7" s="114"/>
      <c r="K7" s="115"/>
    </row>
    <row r="8" spans="1:41" s="4" customFormat="1" ht="5.0999999999999996" customHeight="1" x14ac:dyDescent="0.2">
      <c r="A8" s="116"/>
      <c r="B8" s="116"/>
      <c r="C8" s="116"/>
      <c r="D8" s="116"/>
      <c r="E8" s="116"/>
      <c r="F8" s="116"/>
      <c r="G8" s="116"/>
      <c r="H8" s="116"/>
      <c r="I8" s="116"/>
      <c r="J8" s="116"/>
      <c r="K8" s="117"/>
    </row>
    <row r="9" spans="1:41" s="4" customFormat="1" ht="12" x14ac:dyDescent="0.2">
      <c r="A9" s="1"/>
      <c r="B9" s="1"/>
      <c r="C9" s="1"/>
      <c r="D9" s="1"/>
      <c r="E9" s="1"/>
      <c r="F9" s="1"/>
      <c r="G9" s="1"/>
      <c r="H9" s="1"/>
      <c r="I9" s="1"/>
      <c r="J9" s="1"/>
      <c r="K9" s="1"/>
    </row>
    <row r="10" spans="1:41" s="4" customFormat="1" ht="12" x14ac:dyDescent="0.2">
      <c r="A10" s="112" t="str">
        <f>+Índice!B33</f>
        <v>Cuadro 12. Cantidad de unidades económicas de palma de aceite que cuentan con algún programa social</v>
      </c>
      <c r="B10" s="112"/>
      <c r="C10" s="112"/>
      <c r="D10" s="112"/>
      <c r="E10" s="113"/>
      <c r="F10" s="25"/>
      <c r="G10" s="25"/>
      <c r="H10" s="25"/>
      <c r="I10" s="25"/>
      <c r="J10" s="25"/>
      <c r="K10" s="25"/>
    </row>
    <row r="11" spans="1:41" s="4" customFormat="1" ht="22.5" customHeight="1" x14ac:dyDescent="0.2">
      <c r="A11" s="142"/>
      <c r="B11" s="141" t="s">
        <v>77</v>
      </c>
      <c r="C11" s="138" t="s">
        <v>36</v>
      </c>
      <c r="D11" s="138" t="s">
        <v>9</v>
      </c>
      <c r="E11" s="161" t="s">
        <v>10</v>
      </c>
      <c r="F11" s="25"/>
      <c r="G11" s="84"/>
      <c r="H11" s="85"/>
      <c r="I11" s="85"/>
      <c r="J11" s="85"/>
      <c r="K11" s="85"/>
      <c r="L11" s="85"/>
      <c r="M11" s="86"/>
      <c r="N11" s="85"/>
      <c r="O11" s="85"/>
      <c r="P11" s="85"/>
      <c r="Q11" s="85"/>
      <c r="R11" s="84"/>
      <c r="S11" s="85"/>
      <c r="T11" s="85"/>
      <c r="U11" s="85"/>
      <c r="V11" s="85"/>
      <c r="W11" s="84"/>
      <c r="X11" s="85"/>
      <c r="Y11" s="85"/>
      <c r="Z11" s="85"/>
      <c r="AA11" s="85"/>
      <c r="AB11" s="84"/>
      <c r="AC11" s="85"/>
      <c r="AD11" s="85"/>
      <c r="AE11" s="85"/>
      <c r="AF11" s="85"/>
      <c r="AG11" s="84"/>
      <c r="AH11" s="85"/>
      <c r="AI11" s="85"/>
      <c r="AJ11" s="85"/>
      <c r="AK11" s="85"/>
      <c r="AL11" s="84"/>
      <c r="AM11" s="85"/>
      <c r="AN11" s="85"/>
      <c r="AO11" s="85"/>
    </row>
    <row r="12" spans="1:41" s="4" customFormat="1" ht="12.75" customHeight="1" x14ac:dyDescent="0.2">
      <c r="A12" s="143" t="s">
        <v>83</v>
      </c>
      <c r="B12" s="251">
        <v>4900</v>
      </c>
      <c r="C12" s="144"/>
      <c r="D12" s="144"/>
      <c r="E12" s="154"/>
      <c r="F12" s="25"/>
      <c r="G12" s="84"/>
      <c r="H12" s="85"/>
      <c r="I12" s="85"/>
      <c r="J12" s="85"/>
      <c r="K12" s="85"/>
      <c r="L12" s="85"/>
      <c r="M12" s="86"/>
      <c r="N12" s="85"/>
      <c r="O12" s="85"/>
      <c r="P12" s="85"/>
      <c r="Q12" s="85"/>
      <c r="R12" s="84"/>
      <c r="S12" s="85"/>
      <c r="T12" s="85"/>
      <c r="U12" s="85"/>
      <c r="V12" s="85"/>
      <c r="W12" s="84"/>
      <c r="X12" s="85"/>
      <c r="Y12" s="85"/>
      <c r="Z12" s="85"/>
      <c r="AA12" s="85"/>
      <c r="AB12" s="84"/>
      <c r="AC12" s="85"/>
      <c r="AD12" s="85"/>
      <c r="AE12" s="85"/>
      <c r="AF12" s="85"/>
      <c r="AG12" s="84"/>
      <c r="AH12" s="85"/>
      <c r="AI12" s="85"/>
      <c r="AJ12" s="85"/>
      <c r="AK12" s="85"/>
      <c r="AL12" s="84"/>
      <c r="AM12" s="85"/>
      <c r="AN12" s="85"/>
      <c r="AO12" s="85"/>
    </row>
    <row r="13" spans="1:41" s="4" customFormat="1" ht="12.75" customHeight="1" x14ac:dyDescent="0.2">
      <c r="A13" s="145" t="s">
        <v>81</v>
      </c>
      <c r="B13" s="146">
        <v>633.86170000000004</v>
      </c>
      <c r="C13" s="209">
        <v>21.249400000000001</v>
      </c>
      <c r="D13" s="146">
        <v>369.86619999999999</v>
      </c>
      <c r="E13" s="155">
        <v>897.85709999999995</v>
      </c>
      <c r="F13" s="25"/>
      <c r="G13" s="84"/>
      <c r="H13" s="85"/>
      <c r="I13" s="85"/>
      <c r="J13" s="85"/>
      <c r="K13" s="85"/>
      <c r="L13" s="85"/>
      <c r="M13" s="86"/>
      <c r="N13" s="85"/>
      <c r="O13" s="85"/>
      <c r="P13" s="85"/>
      <c r="Q13" s="85"/>
      <c r="R13" s="84"/>
      <c r="S13" s="85"/>
      <c r="T13" s="85"/>
      <c r="U13" s="85"/>
      <c r="V13" s="85"/>
      <c r="W13" s="84"/>
      <c r="X13" s="85"/>
      <c r="Y13" s="85"/>
      <c r="Z13" s="85"/>
      <c r="AA13" s="85"/>
      <c r="AB13" s="84"/>
      <c r="AC13" s="85"/>
      <c r="AD13" s="85"/>
      <c r="AE13" s="85"/>
      <c r="AF13" s="85"/>
      <c r="AG13" s="84"/>
      <c r="AH13" s="85"/>
      <c r="AI13" s="85"/>
      <c r="AJ13" s="85"/>
      <c r="AK13" s="85"/>
      <c r="AL13" s="84"/>
      <c r="AM13" s="85"/>
      <c r="AN13" s="85"/>
      <c r="AO13" s="85"/>
    </row>
    <row r="14" spans="1:41" s="4" customFormat="1" ht="12.75" customHeight="1" x14ac:dyDescent="0.2">
      <c r="A14" s="84"/>
      <c r="B14" s="84"/>
      <c r="C14" s="84"/>
      <c r="D14" s="84"/>
      <c r="E14" s="84"/>
      <c r="F14"/>
      <c r="G14"/>
      <c r="H14"/>
      <c r="I14"/>
      <c r="J14"/>
      <c r="K14" s="85"/>
      <c r="L14" s="85"/>
      <c r="M14" s="86"/>
      <c r="N14" s="85"/>
      <c r="O14" s="85"/>
      <c r="P14" s="85"/>
      <c r="Q14" s="85"/>
      <c r="R14" s="84"/>
      <c r="S14" s="85"/>
      <c r="T14" s="85"/>
      <c r="U14" s="85"/>
      <c r="V14" s="85"/>
      <c r="W14" s="84"/>
      <c r="X14" s="85"/>
      <c r="Y14" s="85"/>
      <c r="Z14" s="85"/>
      <c r="AA14" s="85"/>
      <c r="AB14" s="84"/>
      <c r="AC14" s="85"/>
      <c r="AD14" s="85"/>
      <c r="AE14" s="85"/>
      <c r="AF14" s="85"/>
      <c r="AG14" s="84"/>
      <c r="AH14" s="85"/>
      <c r="AI14" s="85"/>
      <c r="AJ14" s="85"/>
      <c r="AK14" s="85"/>
      <c r="AL14" s="84"/>
      <c r="AM14" s="85"/>
      <c r="AN14" s="85"/>
      <c r="AO14" s="85"/>
    </row>
    <row r="15" spans="1:41" s="4" customFormat="1" ht="24" customHeight="1" x14ac:dyDescent="0.2">
      <c r="A15" s="314" t="str">
        <f>+Índice!B34</f>
        <v>Cuadro 12A. Cantidad de unidades económicas de palma de aceite que cuentan con algún programa social, según tipo de programa</v>
      </c>
      <c r="B15" s="314"/>
      <c r="C15" s="314"/>
      <c r="D15" s="314"/>
      <c r="E15" s="314"/>
      <c r="F15"/>
      <c r="G15"/>
      <c r="H15"/>
      <c r="I15"/>
      <c r="J15"/>
      <c r="K15" s="85"/>
    </row>
    <row r="16" spans="1:41" s="4" customFormat="1" ht="22.5" customHeight="1" x14ac:dyDescent="0.2">
      <c r="A16" s="236" t="s">
        <v>43</v>
      </c>
      <c r="B16" s="237" t="s">
        <v>84</v>
      </c>
      <c r="C16" s="138" t="s">
        <v>36</v>
      </c>
      <c r="D16" s="138" t="s">
        <v>9</v>
      </c>
      <c r="E16" s="156" t="s">
        <v>10</v>
      </c>
      <c r="F16"/>
      <c r="G16"/>
      <c r="H16"/>
      <c r="I16"/>
      <c r="J16"/>
      <c r="K16" s="85"/>
      <c r="L16" s="85"/>
      <c r="M16" s="86"/>
      <c r="N16" s="85"/>
      <c r="O16" s="85"/>
      <c r="P16" s="85"/>
      <c r="Q16" s="85"/>
      <c r="R16" s="84"/>
      <c r="S16" s="85"/>
      <c r="T16" s="85"/>
      <c r="U16" s="85"/>
      <c r="V16" s="85"/>
      <c r="W16" s="84"/>
      <c r="X16" s="85"/>
      <c r="Y16" s="85"/>
      <c r="Z16" s="85"/>
      <c r="AA16" s="85"/>
      <c r="AB16" s="84"/>
      <c r="AC16" s="85"/>
      <c r="AD16" s="85"/>
      <c r="AE16" s="85"/>
      <c r="AF16" s="85"/>
      <c r="AG16" s="84"/>
      <c r="AH16" s="85"/>
      <c r="AI16" s="85"/>
      <c r="AJ16" s="85"/>
      <c r="AK16" s="85"/>
      <c r="AL16" s="84"/>
      <c r="AM16" s="85"/>
      <c r="AN16" s="85"/>
      <c r="AO16" s="85"/>
    </row>
    <row r="17" spans="1:11" x14ac:dyDescent="0.2">
      <c r="A17" s="134" t="s">
        <v>44</v>
      </c>
      <c r="B17" s="136">
        <v>97.912499999999994</v>
      </c>
      <c r="C17" s="210">
        <v>31.891999999999999</v>
      </c>
      <c r="D17" s="139">
        <v>36.709000000000003</v>
      </c>
      <c r="E17" s="160">
        <v>159.11600000000001</v>
      </c>
    </row>
    <row r="18" spans="1:11" x14ac:dyDescent="0.2">
      <c r="A18" s="132" t="s">
        <v>45</v>
      </c>
      <c r="B18" s="147">
        <v>19.2455</v>
      </c>
      <c r="C18" s="168">
        <v>12.804</v>
      </c>
      <c r="D18" s="99">
        <v>14.415699999999999</v>
      </c>
      <c r="E18" s="158">
        <v>24.075299999999999</v>
      </c>
    </row>
    <row r="19" spans="1:11" x14ac:dyDescent="0.2">
      <c r="A19" s="134" t="s">
        <v>46</v>
      </c>
      <c r="B19" s="136">
        <v>0</v>
      </c>
      <c r="C19" s="212">
        <v>0</v>
      </c>
      <c r="D19" s="212">
        <v>0</v>
      </c>
      <c r="E19" s="213">
        <v>0</v>
      </c>
    </row>
    <row r="20" spans="1:11" x14ac:dyDescent="0.2">
      <c r="A20" s="132" t="s">
        <v>47</v>
      </c>
      <c r="B20" s="147">
        <v>2.8140999999999998</v>
      </c>
      <c r="C20" s="168">
        <v>39.050600000000003</v>
      </c>
      <c r="D20" s="99">
        <v>0.66020000000000001</v>
      </c>
      <c r="E20" s="158">
        <v>4.968</v>
      </c>
    </row>
    <row r="21" spans="1:11" x14ac:dyDescent="0.2">
      <c r="A21" s="134" t="s">
        <v>48</v>
      </c>
      <c r="B21" s="136">
        <v>5.7973999999999997</v>
      </c>
      <c r="C21" s="210">
        <v>16.410499999999999</v>
      </c>
      <c r="D21" s="139">
        <v>3.9327000000000001</v>
      </c>
      <c r="E21" s="157">
        <v>7.6622000000000003</v>
      </c>
    </row>
    <row r="22" spans="1:11" x14ac:dyDescent="0.2">
      <c r="A22" s="132" t="s">
        <v>51</v>
      </c>
      <c r="B22" s="147">
        <v>426.46210000000002</v>
      </c>
      <c r="C22" s="168">
        <v>28.133900000000001</v>
      </c>
      <c r="D22" s="99">
        <v>191.30019999999999</v>
      </c>
      <c r="E22" s="158">
        <v>661.62400000000002</v>
      </c>
    </row>
    <row r="23" spans="1:11" x14ac:dyDescent="0.2">
      <c r="A23" s="134" t="s">
        <v>50</v>
      </c>
      <c r="B23" s="136">
        <v>85.376999999999995</v>
      </c>
      <c r="C23" s="210">
        <v>25.6511</v>
      </c>
      <c r="D23" s="139">
        <v>42.452800000000003</v>
      </c>
      <c r="E23" s="157">
        <v>128.3013</v>
      </c>
    </row>
    <row r="24" spans="1:11" x14ac:dyDescent="0.2">
      <c r="A24" s="132" t="s">
        <v>52</v>
      </c>
      <c r="B24" s="147">
        <v>23.700700000000001</v>
      </c>
      <c r="C24" s="168">
        <v>51.320900000000002</v>
      </c>
      <c r="D24" s="99">
        <v>1</v>
      </c>
      <c r="E24" s="158">
        <v>47.540999999999997</v>
      </c>
    </row>
    <row r="25" spans="1:11" ht="13.5" x14ac:dyDescent="0.2">
      <c r="A25" s="135" t="s">
        <v>155</v>
      </c>
      <c r="B25" s="137">
        <v>143.62200000000001</v>
      </c>
      <c r="C25" s="211">
        <v>45.991999999999997</v>
      </c>
      <c r="D25" s="140">
        <v>14.1549</v>
      </c>
      <c r="E25" s="162">
        <v>273.08909999999997</v>
      </c>
    </row>
    <row r="28" spans="1:11" s="4" customFormat="1" ht="12" x14ac:dyDescent="0.2">
      <c r="A28" s="16"/>
      <c r="B28" s="16"/>
      <c r="C28" s="16"/>
      <c r="D28" s="16"/>
      <c r="E28" s="16"/>
      <c r="F28" s="16"/>
      <c r="G28" s="16"/>
      <c r="H28" s="16"/>
      <c r="I28" s="16"/>
      <c r="J28" s="16"/>
      <c r="K28" s="19"/>
    </row>
    <row r="29" spans="1:11" s="18" customFormat="1" ht="17.100000000000001" customHeight="1" x14ac:dyDescent="0.2">
      <c r="A29" s="163" t="s">
        <v>139</v>
      </c>
      <c r="B29" s="163"/>
      <c r="C29" s="163"/>
      <c r="D29" s="163"/>
      <c r="E29" s="163"/>
      <c r="F29" s="163"/>
      <c r="G29" s="163"/>
      <c r="H29" s="163"/>
      <c r="I29" s="163"/>
      <c r="J29" s="163"/>
      <c r="K29" s="164"/>
    </row>
    <row r="30" spans="1:11" s="18" customFormat="1" ht="33" customHeight="1" x14ac:dyDescent="0.2">
      <c r="A30" s="286" t="s">
        <v>80</v>
      </c>
      <c r="B30" s="286"/>
      <c r="C30" s="286"/>
      <c r="D30" s="286"/>
      <c r="E30" s="286"/>
      <c r="F30" s="286"/>
      <c r="G30" s="286"/>
      <c r="H30" s="286"/>
      <c r="I30" s="286"/>
      <c r="J30" s="286"/>
      <c r="K30" s="287"/>
    </row>
    <row r="31" spans="1:11" s="18" customFormat="1" ht="15.75" customHeight="1" x14ac:dyDescent="0.2">
      <c r="A31" s="106" t="s">
        <v>87</v>
      </c>
      <c r="B31" s="107"/>
      <c r="C31" s="107"/>
      <c r="D31" s="107"/>
      <c r="E31" s="107"/>
      <c r="F31" s="107"/>
      <c r="G31" s="107"/>
      <c r="H31" s="107"/>
      <c r="I31" s="107"/>
      <c r="J31" s="107"/>
      <c r="K31" s="108"/>
    </row>
    <row r="32" spans="1:11" s="18" customFormat="1" ht="18" customHeight="1" x14ac:dyDescent="0.2">
      <c r="A32" s="284" t="s">
        <v>99</v>
      </c>
      <c r="B32" s="284"/>
      <c r="C32" s="284"/>
      <c r="D32" s="284"/>
      <c r="E32" s="284"/>
      <c r="F32" s="284"/>
      <c r="G32" s="284"/>
      <c r="H32" s="284"/>
      <c r="I32" s="284"/>
      <c r="J32" s="284"/>
      <c r="K32" s="285"/>
    </row>
    <row r="33" spans="1:11" s="18" customFormat="1" ht="19.5" customHeight="1" x14ac:dyDescent="0.2">
      <c r="A33" s="284" t="s">
        <v>88</v>
      </c>
      <c r="B33" s="284"/>
      <c r="C33" s="284"/>
      <c r="D33" s="284"/>
      <c r="E33" s="284"/>
      <c r="F33" s="284"/>
      <c r="G33" s="284"/>
      <c r="H33" s="284"/>
      <c r="I33" s="284"/>
      <c r="J33" s="284"/>
      <c r="K33" s="285"/>
    </row>
    <row r="34" spans="1:11" s="18" customFormat="1" ht="19.5" customHeight="1" x14ac:dyDescent="0.2">
      <c r="A34" s="245" t="s">
        <v>157</v>
      </c>
      <c r="B34" s="246"/>
      <c r="C34" s="246"/>
      <c r="D34" s="246"/>
      <c r="E34" s="246"/>
      <c r="F34" s="246"/>
      <c r="G34" s="246"/>
      <c r="H34" s="246"/>
      <c r="I34" s="246"/>
      <c r="J34" s="246"/>
      <c r="K34" s="247"/>
    </row>
    <row r="35" spans="1:11" s="18" customFormat="1" ht="17.100000000000001" customHeight="1" x14ac:dyDescent="0.2">
      <c r="A35" s="286" t="s">
        <v>58</v>
      </c>
      <c r="B35" s="286"/>
      <c r="C35" s="286"/>
      <c r="D35" s="286"/>
      <c r="E35" s="286"/>
      <c r="F35" s="286"/>
      <c r="G35" s="286"/>
      <c r="H35" s="286"/>
      <c r="I35" s="286"/>
      <c r="J35" s="286"/>
      <c r="K35" s="287"/>
    </row>
    <row r="36" spans="1:11" s="18" customFormat="1" ht="45" customHeight="1" x14ac:dyDescent="0.2">
      <c r="A36" s="286" t="s">
        <v>162</v>
      </c>
      <c r="B36" s="286"/>
      <c r="C36" s="286"/>
      <c r="D36" s="286"/>
      <c r="E36" s="286"/>
      <c r="F36" s="286"/>
      <c r="G36" s="286"/>
      <c r="H36" s="286"/>
      <c r="I36" s="286"/>
      <c r="J36" s="286"/>
      <c r="K36" s="287"/>
    </row>
    <row r="37" spans="1:11" s="18" customFormat="1" ht="17.100000000000001" customHeight="1" x14ac:dyDescent="0.2">
      <c r="A37" s="207" t="s">
        <v>61</v>
      </c>
      <c r="B37" s="207"/>
      <c r="C37" s="207"/>
      <c r="D37" s="207"/>
      <c r="E37" s="207"/>
      <c r="F37" s="207"/>
      <c r="G37" s="207"/>
      <c r="H37" s="207"/>
      <c r="I37" s="207"/>
      <c r="J37" s="207"/>
      <c r="K37" s="208"/>
    </row>
    <row r="38" spans="1:11" s="4" customFormat="1" ht="8.25" customHeight="1" x14ac:dyDescent="0.2">
      <c r="A38" s="17"/>
      <c r="B38" s="17"/>
      <c r="C38" s="17"/>
      <c r="D38" s="17"/>
      <c r="E38" s="17"/>
      <c r="F38" s="17"/>
      <c r="G38" s="17"/>
      <c r="H38" s="17"/>
      <c r="I38" s="17"/>
      <c r="J38" s="17"/>
      <c r="K38" s="20"/>
    </row>
  </sheetData>
  <mergeCells count="8">
    <mergeCell ref="A36:K36"/>
    <mergeCell ref="A35:K35"/>
    <mergeCell ref="A1:K2"/>
    <mergeCell ref="A3:K4"/>
    <mergeCell ref="A30:K30"/>
    <mergeCell ref="A32:K32"/>
    <mergeCell ref="A33:K33"/>
    <mergeCell ref="A15:E15"/>
  </mergeCells>
  <pageMargins left="0.75" right="0.75" top="1" bottom="1" header="0.5" footer="0.5"/>
  <pageSetup orientation="portrait"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P42"/>
  <sheetViews>
    <sheetView showGridLines="0" zoomScaleNormal="100" workbookViewId="0">
      <selection sqref="A1:P2"/>
    </sheetView>
  </sheetViews>
  <sheetFormatPr baseColWidth="10" defaultRowHeight="12.75" x14ac:dyDescent="0.2"/>
  <cols>
    <col min="1" max="1" width="20.7109375" customWidth="1"/>
    <col min="2" max="2" width="8.7109375" customWidth="1"/>
    <col min="3" max="3" width="11.7109375" customWidth="1"/>
    <col min="4" max="4" width="5.7109375" customWidth="1"/>
    <col min="5" max="6" width="7.7109375" customWidth="1"/>
    <col min="7" max="7" width="8.7109375" customWidth="1"/>
    <col min="8" max="8" width="11.7109375" customWidth="1"/>
    <col min="9" max="9" width="5.7109375" customWidth="1"/>
    <col min="10" max="11" width="7.7109375" customWidth="1"/>
    <col min="12" max="12" width="8.7109375" customWidth="1"/>
    <col min="13" max="13" width="11.7109375" customWidth="1"/>
    <col min="14" max="14" width="5.7109375" customWidth="1"/>
    <col min="15" max="16" width="7.7109375" customWidth="1"/>
  </cols>
  <sheetData>
    <row r="1" spans="1:16" s="4" customFormat="1" ht="12" x14ac:dyDescent="0.2">
      <c r="A1" s="299"/>
      <c r="B1" s="299"/>
      <c r="C1" s="299"/>
      <c r="D1" s="299"/>
      <c r="E1" s="299"/>
      <c r="F1" s="299"/>
      <c r="G1" s="299"/>
      <c r="H1" s="299"/>
      <c r="I1" s="299"/>
      <c r="J1" s="299"/>
      <c r="K1" s="299"/>
      <c r="L1" s="299"/>
      <c r="M1" s="299"/>
      <c r="N1" s="299"/>
      <c r="O1" s="299"/>
      <c r="P1" s="300"/>
    </row>
    <row r="2" spans="1:16" s="4" customFormat="1" ht="56.1" customHeight="1" x14ac:dyDescent="0.2">
      <c r="A2" s="299"/>
      <c r="B2" s="299"/>
      <c r="C2" s="299"/>
      <c r="D2" s="299"/>
      <c r="E2" s="299"/>
      <c r="F2" s="299"/>
      <c r="G2" s="299"/>
      <c r="H2" s="299"/>
      <c r="I2" s="299"/>
      <c r="J2" s="299"/>
      <c r="K2" s="299"/>
      <c r="L2" s="299"/>
      <c r="M2" s="299"/>
      <c r="N2" s="299"/>
      <c r="O2" s="299"/>
      <c r="P2" s="300"/>
    </row>
    <row r="3" spans="1:16" s="4" customFormat="1" ht="12" x14ac:dyDescent="0.2">
      <c r="A3" s="303" t="s">
        <v>112</v>
      </c>
      <c r="B3" s="304"/>
      <c r="C3" s="304"/>
      <c r="D3" s="304"/>
      <c r="E3" s="304"/>
      <c r="F3" s="304"/>
      <c r="G3" s="303"/>
      <c r="H3" s="303"/>
      <c r="I3" s="303"/>
      <c r="J3" s="303"/>
      <c r="K3" s="303"/>
      <c r="L3" s="303"/>
      <c r="M3" s="303"/>
      <c r="N3" s="303"/>
      <c r="O3" s="303"/>
      <c r="P3" s="305"/>
    </row>
    <row r="4" spans="1:16" s="4" customFormat="1" ht="17.100000000000001" customHeight="1" x14ac:dyDescent="0.2">
      <c r="A4" s="303"/>
      <c r="B4" s="303"/>
      <c r="C4" s="303"/>
      <c r="D4" s="303"/>
      <c r="E4" s="303"/>
      <c r="F4" s="303"/>
      <c r="G4" s="303"/>
      <c r="H4" s="303"/>
      <c r="I4" s="303"/>
      <c r="J4" s="303"/>
      <c r="K4" s="303"/>
      <c r="L4" s="303"/>
      <c r="M4" s="303"/>
      <c r="N4" s="303"/>
      <c r="O4" s="303"/>
      <c r="P4" s="305"/>
    </row>
    <row r="5" spans="1:16" s="4" customFormat="1" ht="5.0999999999999996" customHeight="1" x14ac:dyDescent="0.2">
      <c r="A5" s="114"/>
      <c r="B5" s="114"/>
      <c r="C5" s="114"/>
      <c r="D5" s="114"/>
      <c r="E5" s="114"/>
      <c r="F5" s="114"/>
      <c r="G5" s="114"/>
      <c r="H5" s="114"/>
      <c r="I5" s="114"/>
      <c r="J5" s="114"/>
      <c r="K5" s="114"/>
      <c r="L5" s="114"/>
      <c r="M5" s="114"/>
      <c r="N5" s="114"/>
      <c r="O5" s="114"/>
      <c r="P5" s="115"/>
    </row>
    <row r="6" spans="1:16" s="4" customFormat="1" ht="13.5" x14ac:dyDescent="0.2">
      <c r="A6" s="118" t="s">
        <v>90</v>
      </c>
      <c r="B6" s="114"/>
      <c r="C6" s="114"/>
      <c r="D6" s="114"/>
      <c r="E6" s="114"/>
      <c r="F6" s="114"/>
      <c r="G6" s="114"/>
      <c r="H6" s="114"/>
      <c r="I6" s="114"/>
      <c r="J6" s="114"/>
      <c r="K6" s="114"/>
      <c r="L6" s="114"/>
      <c r="M6" s="114"/>
      <c r="N6" s="114"/>
      <c r="O6" s="114"/>
      <c r="P6" s="115"/>
    </row>
    <row r="7" spans="1:16" s="4" customFormat="1" ht="11.1" customHeight="1" x14ac:dyDescent="0.2">
      <c r="A7" s="150">
        <v>2016</v>
      </c>
      <c r="B7" s="114"/>
      <c r="C7" s="114"/>
      <c r="D7" s="114"/>
      <c r="E7" s="114"/>
      <c r="F7" s="114"/>
      <c r="G7" s="114"/>
      <c r="H7" s="114"/>
      <c r="I7" s="114"/>
      <c r="J7" s="114"/>
      <c r="K7" s="114"/>
      <c r="L7" s="114"/>
      <c r="M7" s="114"/>
      <c r="N7" s="114"/>
      <c r="O7" s="114"/>
      <c r="P7" s="115"/>
    </row>
    <row r="8" spans="1:16" s="4" customFormat="1" ht="5.0999999999999996" customHeight="1" x14ac:dyDescent="0.2">
      <c r="A8" s="116"/>
      <c r="B8" s="116"/>
      <c r="C8" s="116"/>
      <c r="D8" s="116"/>
      <c r="E8" s="116"/>
      <c r="F8" s="116"/>
      <c r="G8" s="116"/>
      <c r="H8" s="116"/>
      <c r="I8" s="116"/>
      <c r="J8" s="116"/>
      <c r="K8" s="116"/>
      <c r="L8" s="116"/>
      <c r="M8" s="116"/>
      <c r="N8" s="116"/>
      <c r="O8" s="116"/>
      <c r="P8" s="117"/>
    </row>
    <row r="9" spans="1:16" s="4" customFormat="1" ht="12" x14ac:dyDescent="0.2">
      <c r="A9" s="1"/>
      <c r="B9" s="1"/>
      <c r="C9" s="1"/>
      <c r="D9" s="1"/>
      <c r="E9" s="1"/>
      <c r="F9" s="1"/>
      <c r="G9" s="1"/>
      <c r="H9" s="1"/>
      <c r="I9" s="1"/>
      <c r="J9" s="1"/>
      <c r="K9" s="1"/>
      <c r="L9" s="1"/>
      <c r="M9" s="1"/>
      <c r="N9" s="1"/>
      <c r="O9" s="1"/>
      <c r="P9" s="1"/>
    </row>
    <row r="10" spans="1:16" s="4" customFormat="1" ht="12.95" customHeight="1" x14ac:dyDescent="0.2">
      <c r="A10" s="109" t="str">
        <f>+Índice!B11</f>
        <v>Cuadro 1. Personal total ocupado por área de trabajo, según zona palmera</v>
      </c>
      <c r="B10" s="109"/>
      <c r="C10" s="109"/>
      <c r="D10" s="109"/>
      <c r="E10" s="109"/>
      <c r="F10" s="109"/>
      <c r="G10" s="109"/>
      <c r="H10" s="109"/>
      <c r="I10" s="109"/>
      <c r="J10" s="109"/>
      <c r="K10" s="109"/>
      <c r="L10" s="109"/>
      <c r="M10" s="109"/>
      <c r="N10" s="109"/>
      <c r="O10" s="109"/>
      <c r="P10" s="110"/>
    </row>
    <row r="11" spans="1:16" s="4" customFormat="1" ht="12.75" customHeight="1" x14ac:dyDescent="0.2">
      <c r="A11" s="301" t="s">
        <v>59</v>
      </c>
      <c r="B11" s="291" t="s">
        <v>8</v>
      </c>
      <c r="C11" s="292"/>
      <c r="D11" s="292"/>
      <c r="E11" s="292"/>
      <c r="F11" s="293"/>
      <c r="G11" s="297" t="s">
        <v>3</v>
      </c>
      <c r="H11" s="297"/>
      <c r="I11" s="297"/>
      <c r="J11" s="297"/>
      <c r="K11" s="297"/>
      <c r="L11" s="297"/>
      <c r="M11" s="297"/>
      <c r="N11" s="297"/>
      <c r="O11" s="297"/>
      <c r="P11" s="298"/>
    </row>
    <row r="12" spans="1:16" s="4" customFormat="1" ht="34.5" customHeight="1" x14ac:dyDescent="0.2">
      <c r="A12" s="302"/>
      <c r="B12" s="294"/>
      <c r="C12" s="295"/>
      <c r="D12" s="295"/>
      <c r="E12" s="295"/>
      <c r="F12" s="296"/>
      <c r="G12" s="297" t="s">
        <v>53</v>
      </c>
      <c r="H12" s="297"/>
      <c r="I12" s="297"/>
      <c r="J12" s="297"/>
      <c r="K12" s="298"/>
      <c r="L12" s="297" t="s">
        <v>54</v>
      </c>
      <c r="M12" s="297"/>
      <c r="N12" s="297"/>
      <c r="O12" s="297"/>
      <c r="P12" s="298"/>
    </row>
    <row r="13" spans="1:16" s="18" customFormat="1" ht="36" x14ac:dyDescent="0.2">
      <c r="A13" s="302"/>
      <c r="B13" s="34" t="s">
        <v>12</v>
      </c>
      <c r="C13" s="27" t="s">
        <v>19</v>
      </c>
      <c r="D13" s="27" t="s">
        <v>36</v>
      </c>
      <c r="E13" s="27" t="s">
        <v>9</v>
      </c>
      <c r="F13" s="97" t="s">
        <v>10</v>
      </c>
      <c r="G13" s="27" t="s">
        <v>12</v>
      </c>
      <c r="H13" s="27" t="s">
        <v>19</v>
      </c>
      <c r="I13" s="27" t="s">
        <v>36</v>
      </c>
      <c r="J13" s="27" t="s">
        <v>9</v>
      </c>
      <c r="K13" s="97" t="s">
        <v>10</v>
      </c>
      <c r="L13" s="27" t="s">
        <v>12</v>
      </c>
      <c r="M13" s="27" t="s">
        <v>19</v>
      </c>
      <c r="N13" s="27" t="s">
        <v>36</v>
      </c>
      <c r="O13" s="27" t="s">
        <v>9</v>
      </c>
      <c r="P13" s="97" t="s">
        <v>10</v>
      </c>
    </row>
    <row r="14" spans="1:16" s="18" customFormat="1" ht="12" x14ac:dyDescent="0.2">
      <c r="A14" s="44" t="s">
        <v>18</v>
      </c>
      <c r="B14" s="35">
        <f>SUM(B15:B18)</f>
        <v>67671.746100000004</v>
      </c>
      <c r="C14" s="69">
        <f>+B14/$B$14*100</f>
        <v>100</v>
      </c>
      <c r="D14" s="69">
        <v>6</v>
      </c>
      <c r="E14" s="29">
        <v>60331</v>
      </c>
      <c r="F14" s="32">
        <v>75012</v>
      </c>
      <c r="G14" s="35">
        <f>SUM(G15:G18)</f>
        <v>59565.923400000007</v>
      </c>
      <c r="H14" s="69">
        <f>+G14/$G$14*100</f>
        <v>100</v>
      </c>
      <c r="I14" s="69">
        <v>6</v>
      </c>
      <c r="J14" s="29">
        <v>52806</v>
      </c>
      <c r="K14" s="32">
        <v>66326</v>
      </c>
      <c r="L14" s="35">
        <f>SUM(L15:L18)</f>
        <v>8105.8226999999988</v>
      </c>
      <c r="M14" s="69">
        <f>+L14/$L$14*100</f>
        <v>100</v>
      </c>
      <c r="N14" s="69">
        <v>6</v>
      </c>
      <c r="O14" s="29">
        <v>7211</v>
      </c>
      <c r="P14" s="32">
        <v>9001</v>
      </c>
    </row>
    <row r="15" spans="1:16" s="18" customFormat="1" ht="12" x14ac:dyDescent="0.2">
      <c r="A15" s="50" t="s">
        <v>4</v>
      </c>
      <c r="B15" s="43">
        <f>+G15+L15</f>
        <v>18929.162</v>
      </c>
      <c r="C15" s="68">
        <f>+B15/$B$14*100</f>
        <v>27.972031299484968</v>
      </c>
      <c r="D15" s="68">
        <v>9</v>
      </c>
      <c r="E15" s="57">
        <v>15533</v>
      </c>
      <c r="F15" s="58">
        <v>22325</v>
      </c>
      <c r="G15" s="43">
        <v>16997.882600000001</v>
      </c>
      <c r="H15" s="68">
        <f>+G15/$G$14*100</f>
        <v>28.536252994610674</v>
      </c>
      <c r="I15" s="68">
        <v>10</v>
      </c>
      <c r="J15" s="57">
        <v>13796</v>
      </c>
      <c r="K15" s="58">
        <v>20200</v>
      </c>
      <c r="L15" s="43">
        <v>1931.2793999999999</v>
      </c>
      <c r="M15" s="68">
        <f>+L15/$L$14*100</f>
        <v>23.825828314749593</v>
      </c>
      <c r="N15" s="68">
        <v>7</v>
      </c>
      <c r="O15" s="57">
        <v>1665</v>
      </c>
      <c r="P15" s="58">
        <v>2198</v>
      </c>
    </row>
    <row r="16" spans="1:16" s="18" customFormat="1" ht="12.75" customHeight="1" x14ac:dyDescent="0.2">
      <c r="A16" s="51" t="s">
        <v>11</v>
      </c>
      <c r="B16" s="30">
        <f>+G16+L16</f>
        <v>17649.780699999999</v>
      </c>
      <c r="C16" s="71">
        <f>+B16/$B$14*100</f>
        <v>26.081461935263995</v>
      </c>
      <c r="D16" s="71">
        <v>5</v>
      </c>
      <c r="E16" s="31">
        <v>15767</v>
      </c>
      <c r="F16" s="33">
        <v>19533</v>
      </c>
      <c r="G16" s="36">
        <v>15312.957399999999</v>
      </c>
      <c r="H16" s="71">
        <f>+G16/$G$14*100</f>
        <v>25.70757998187937</v>
      </c>
      <c r="I16" s="71">
        <v>6</v>
      </c>
      <c r="J16" s="31">
        <v>13577</v>
      </c>
      <c r="K16" s="33">
        <v>17049</v>
      </c>
      <c r="L16" s="30">
        <v>2336.8233</v>
      </c>
      <c r="M16" s="71">
        <f>+L16/$L$14*100</f>
        <v>28.828946628699399</v>
      </c>
      <c r="N16" s="71">
        <v>7</v>
      </c>
      <c r="O16" s="31">
        <v>2018</v>
      </c>
      <c r="P16" s="33">
        <v>2656</v>
      </c>
    </row>
    <row r="17" spans="1:16" s="4" customFormat="1" ht="12" x14ac:dyDescent="0.2">
      <c r="A17" s="52" t="s">
        <v>13</v>
      </c>
      <c r="B17" s="43">
        <f>+G17+L17</f>
        <v>27178.5429</v>
      </c>
      <c r="C17" s="75">
        <f>+B17/$B$14*100</f>
        <v>40.162319529686258</v>
      </c>
      <c r="D17" s="165">
        <v>12</v>
      </c>
      <c r="E17" s="39">
        <v>20967</v>
      </c>
      <c r="F17" s="40">
        <v>33390</v>
      </c>
      <c r="G17" s="38">
        <v>23893.549800000001</v>
      </c>
      <c r="H17" s="72">
        <f>+G17/$G$14*100</f>
        <v>40.112783343504752</v>
      </c>
      <c r="I17" s="72">
        <v>12</v>
      </c>
      <c r="J17" s="41">
        <v>18216</v>
      </c>
      <c r="K17" s="42">
        <v>29571</v>
      </c>
      <c r="L17" s="41">
        <v>3284.9931000000001</v>
      </c>
      <c r="M17" s="72">
        <f>+L17/$L$14*100</f>
        <v>40.526337937295381</v>
      </c>
      <c r="N17" s="72">
        <v>12</v>
      </c>
      <c r="O17" s="41">
        <v>2498</v>
      </c>
      <c r="P17" s="42">
        <v>4072</v>
      </c>
    </row>
    <row r="18" spans="1:16" s="4" customFormat="1" ht="12" x14ac:dyDescent="0.2">
      <c r="A18" s="53" t="s">
        <v>14</v>
      </c>
      <c r="B18" s="45">
        <f>+G18+L18</f>
        <v>3914.2605000000003</v>
      </c>
      <c r="C18" s="76">
        <f>+B18/$B$14*100</f>
        <v>5.7841872355647705</v>
      </c>
      <c r="D18" s="166">
        <v>6</v>
      </c>
      <c r="E18" s="46">
        <v>3442</v>
      </c>
      <c r="F18" s="47">
        <v>4387</v>
      </c>
      <c r="G18" s="45">
        <v>3361.5336000000002</v>
      </c>
      <c r="H18" s="73">
        <f>+G18/$G$14*100</f>
        <v>5.6433836800052015</v>
      </c>
      <c r="I18" s="73">
        <v>7</v>
      </c>
      <c r="J18" s="48">
        <v>2919</v>
      </c>
      <c r="K18" s="49">
        <v>3804</v>
      </c>
      <c r="L18" s="48">
        <v>552.7269</v>
      </c>
      <c r="M18" s="73">
        <f>+L18/$L$14*100</f>
        <v>6.8188871192556437</v>
      </c>
      <c r="N18" s="73">
        <v>9</v>
      </c>
      <c r="O18" s="48">
        <v>459</v>
      </c>
      <c r="P18" s="49">
        <v>647</v>
      </c>
    </row>
    <row r="19" spans="1:16" s="2" customFormat="1" ht="12" x14ac:dyDescent="0.2">
      <c r="A19" s="3"/>
      <c r="B19" s="3"/>
      <c r="C19" s="3"/>
      <c r="D19" s="3"/>
      <c r="E19" s="3"/>
      <c r="F19" s="3"/>
      <c r="G19" s="3"/>
      <c r="H19" s="3"/>
      <c r="I19" s="3"/>
      <c r="J19" s="3"/>
      <c r="K19" s="3"/>
      <c r="L19" s="3"/>
      <c r="M19" s="3"/>
      <c r="N19" s="3"/>
      <c r="O19" s="3"/>
      <c r="P19" s="3"/>
    </row>
    <row r="20" spans="1:16" s="4" customFormat="1" ht="12.95" customHeight="1" x14ac:dyDescent="0.2">
      <c r="A20" s="112" t="str">
        <f>+Índice!B12</f>
        <v>Cuadro 1A. Personal total ocupado por área de trabajo, según unidad de producción</v>
      </c>
      <c r="B20" s="112"/>
      <c r="C20" s="112"/>
      <c r="D20" s="112"/>
      <c r="E20" s="112"/>
      <c r="F20" s="112"/>
      <c r="G20" s="112"/>
      <c r="H20" s="112"/>
      <c r="I20" s="112"/>
      <c r="J20" s="112"/>
      <c r="K20" s="112"/>
      <c r="L20" s="112"/>
      <c r="M20" s="112"/>
      <c r="N20" s="112"/>
      <c r="O20" s="112"/>
      <c r="P20" s="113"/>
    </row>
    <row r="21" spans="1:16" s="4" customFormat="1" ht="12.75" customHeight="1" x14ac:dyDescent="0.2">
      <c r="A21" s="288" t="s">
        <v>63</v>
      </c>
      <c r="B21" s="291" t="s">
        <v>8</v>
      </c>
      <c r="C21" s="292"/>
      <c r="D21" s="292"/>
      <c r="E21" s="292"/>
      <c r="F21" s="293"/>
      <c r="G21" s="297" t="s">
        <v>3</v>
      </c>
      <c r="H21" s="297"/>
      <c r="I21" s="297"/>
      <c r="J21" s="297"/>
      <c r="K21" s="297"/>
      <c r="L21" s="297"/>
      <c r="M21" s="297"/>
      <c r="N21" s="297"/>
      <c r="O21" s="297"/>
      <c r="P21" s="298"/>
    </row>
    <row r="22" spans="1:16" s="4" customFormat="1" ht="35.1" customHeight="1" x14ac:dyDescent="0.2">
      <c r="A22" s="289"/>
      <c r="B22" s="294"/>
      <c r="C22" s="295"/>
      <c r="D22" s="295"/>
      <c r="E22" s="295"/>
      <c r="F22" s="296"/>
      <c r="G22" s="297" t="s">
        <v>53</v>
      </c>
      <c r="H22" s="297"/>
      <c r="I22" s="297"/>
      <c r="J22" s="297"/>
      <c r="K22" s="298"/>
      <c r="L22" s="297" t="s">
        <v>54</v>
      </c>
      <c r="M22" s="297"/>
      <c r="N22" s="297"/>
      <c r="O22" s="297"/>
      <c r="P22" s="298"/>
    </row>
    <row r="23" spans="1:16" s="18" customFormat="1" ht="36" x14ac:dyDescent="0.2">
      <c r="A23" s="290"/>
      <c r="B23" s="34" t="s">
        <v>12</v>
      </c>
      <c r="C23" s="27" t="s">
        <v>19</v>
      </c>
      <c r="D23" s="27" t="s">
        <v>36</v>
      </c>
      <c r="E23" s="27" t="s">
        <v>9</v>
      </c>
      <c r="F23" s="97" t="s">
        <v>10</v>
      </c>
      <c r="G23" s="27" t="s">
        <v>12</v>
      </c>
      <c r="H23" s="27" t="s">
        <v>19</v>
      </c>
      <c r="I23" s="27" t="s">
        <v>36</v>
      </c>
      <c r="J23" s="27" t="s">
        <v>9</v>
      </c>
      <c r="K23" s="97" t="s">
        <v>10</v>
      </c>
      <c r="L23" s="27" t="s">
        <v>12</v>
      </c>
      <c r="M23" s="27" t="s">
        <v>19</v>
      </c>
      <c r="N23" s="27" t="s">
        <v>36</v>
      </c>
      <c r="O23" s="27" t="s">
        <v>9</v>
      </c>
      <c r="P23" s="97" t="s">
        <v>10</v>
      </c>
    </row>
    <row r="24" spans="1:16" s="77" customFormat="1" ht="12" x14ac:dyDescent="0.2">
      <c r="A24" s="44" t="s">
        <v>18</v>
      </c>
      <c r="B24" s="35">
        <f>+B25+B26+B30</f>
        <v>67671.746299999999</v>
      </c>
      <c r="C24" s="69">
        <f>+B24/$B$24*100</f>
        <v>100</v>
      </c>
      <c r="D24" s="69">
        <v>5.5345000000000004</v>
      </c>
      <c r="E24" s="29">
        <v>60331.024799999999</v>
      </c>
      <c r="F24" s="32">
        <v>75012.467600000004</v>
      </c>
      <c r="G24" s="28">
        <f>+G25+G26+G30</f>
        <v>59565.923499999997</v>
      </c>
      <c r="H24" s="69">
        <f>+G24/$G$24*100</f>
        <v>100</v>
      </c>
      <c r="I24" s="69">
        <v>5.7900999999999998</v>
      </c>
      <c r="J24" s="29">
        <v>52805.989699999998</v>
      </c>
      <c r="K24" s="32">
        <v>66325.857199999999</v>
      </c>
      <c r="L24" s="28">
        <f>+L25+L26+L30</f>
        <v>8105.822799999999</v>
      </c>
      <c r="M24" s="69">
        <f>+L24/$L$24*100</f>
        <v>100</v>
      </c>
      <c r="N24" s="69">
        <v>5.6330999999999998</v>
      </c>
      <c r="O24" s="29">
        <v>7210.8684999999996</v>
      </c>
      <c r="P24" s="32">
        <v>9000.7770999999993</v>
      </c>
    </row>
    <row r="25" spans="1:16" s="77" customFormat="1" ht="12" x14ac:dyDescent="0.2">
      <c r="A25" s="63" t="s">
        <v>5</v>
      </c>
      <c r="B25" s="54">
        <f t="shared" ref="B25:B30" si="0">+G25+L25</f>
        <v>2323.5055000000002</v>
      </c>
      <c r="C25" s="70">
        <f>+B25/$B$24*100</f>
        <v>3.4334942232752761</v>
      </c>
      <c r="D25" s="70">
        <v>84.048900000000003</v>
      </c>
      <c r="E25" s="55">
        <v>285</v>
      </c>
      <c r="F25" s="56">
        <v>6151.1534000000001</v>
      </c>
      <c r="G25" s="54">
        <v>2250.8964000000001</v>
      </c>
      <c r="H25" s="70">
        <f>+G25/$G$24*100</f>
        <v>3.7788323721699713</v>
      </c>
      <c r="I25" s="70">
        <v>84.132199999999997</v>
      </c>
      <c r="J25" s="55">
        <v>274</v>
      </c>
      <c r="K25" s="56">
        <v>5962.6025</v>
      </c>
      <c r="L25" s="54">
        <v>72.609099999999998</v>
      </c>
      <c r="M25" s="70">
        <f>+L25/$L$24*100</f>
        <v>0.89576470879674308</v>
      </c>
      <c r="N25" s="70">
        <v>81.488799999999998</v>
      </c>
      <c r="O25" s="55">
        <v>11</v>
      </c>
      <c r="P25" s="56">
        <v>188.5789</v>
      </c>
    </row>
    <row r="26" spans="1:16" s="77" customFormat="1" ht="12.75" customHeight="1" x14ac:dyDescent="0.2">
      <c r="A26" s="64" t="s">
        <v>64</v>
      </c>
      <c r="B26" s="35">
        <f t="shared" si="0"/>
        <v>60187.611299999997</v>
      </c>
      <c r="C26" s="69">
        <f>+B26/$B$24*100</f>
        <v>88.940532187803171</v>
      </c>
      <c r="D26" s="69">
        <v>4.1844999999999999</v>
      </c>
      <c r="E26" s="29">
        <v>55251.256999999998</v>
      </c>
      <c r="F26" s="32">
        <v>65123.965600000003</v>
      </c>
      <c r="G26" s="28">
        <f>SUM(G27:G29)</f>
        <v>53270.098899999997</v>
      </c>
      <c r="H26" s="69">
        <f>+G26/$G$24*100</f>
        <v>89.430492754804675</v>
      </c>
      <c r="I26" s="69">
        <v>4.3285999999999998</v>
      </c>
      <c r="J26" s="29">
        <v>48750.628900000003</v>
      </c>
      <c r="K26" s="32">
        <v>57789.568800000001</v>
      </c>
      <c r="L26" s="28">
        <f>SUM(L27:L29)</f>
        <v>6917.5123999999996</v>
      </c>
      <c r="M26" s="69">
        <f>+L26/$L$24*100</f>
        <v>85.340039755125176</v>
      </c>
      <c r="N26" s="69">
        <v>6.1167999999999996</v>
      </c>
      <c r="O26" s="29">
        <v>6088.1754000000001</v>
      </c>
      <c r="P26" s="32">
        <v>7746.8495000000003</v>
      </c>
    </row>
    <row r="27" spans="1:16" s="18" customFormat="1" ht="12.75" customHeight="1" x14ac:dyDescent="0.2">
      <c r="A27" s="66" t="s">
        <v>20</v>
      </c>
      <c r="B27" s="78">
        <f t="shared" si="0"/>
        <v>23453.644700000001</v>
      </c>
      <c r="C27" s="68">
        <f>+B27/$B$26*100</f>
        <v>38.967561917513748</v>
      </c>
      <c r="D27" s="68">
        <v>6.3848000000000003</v>
      </c>
      <c r="E27" s="57">
        <v>20518.622299999999</v>
      </c>
      <c r="F27" s="58">
        <v>26388.667000000001</v>
      </c>
      <c r="G27" s="43">
        <v>20388.812000000002</v>
      </c>
      <c r="H27" s="68">
        <f>+G27/$G$26*100</f>
        <v>38.274402377728649</v>
      </c>
      <c r="I27" s="68">
        <v>6.5018000000000002</v>
      </c>
      <c r="J27" s="57">
        <v>17790.557100000002</v>
      </c>
      <c r="K27" s="58">
        <v>22987.066800000001</v>
      </c>
      <c r="L27" s="43">
        <v>3064.8326999999999</v>
      </c>
      <c r="M27" s="70">
        <f>+L27/$L$26*100</f>
        <v>44.305416785375044</v>
      </c>
      <c r="N27" s="68">
        <v>12.154299999999999</v>
      </c>
      <c r="O27" s="57">
        <v>2334.7166999999999</v>
      </c>
      <c r="P27" s="58">
        <v>3794.9486999999999</v>
      </c>
    </row>
    <row r="28" spans="1:16" s="18" customFormat="1" ht="12.75" customHeight="1" x14ac:dyDescent="0.2">
      <c r="A28" s="67" t="s">
        <v>21</v>
      </c>
      <c r="B28" s="36">
        <f t="shared" si="0"/>
        <v>11873.076999999999</v>
      </c>
      <c r="C28" s="71">
        <f>+B28/$B$26*100</f>
        <v>19.726778889462256</v>
      </c>
      <c r="D28" s="71">
        <v>8.8583999999999996</v>
      </c>
      <c r="E28" s="31">
        <v>9811.6208000000006</v>
      </c>
      <c r="F28" s="33">
        <v>13934.5332</v>
      </c>
      <c r="G28" s="30">
        <v>10426.024299999999</v>
      </c>
      <c r="H28" s="71">
        <f>+G28/$G$26*100</f>
        <v>19.572001019881718</v>
      </c>
      <c r="I28" s="71">
        <v>9.0719999999999992</v>
      </c>
      <c r="J28" s="31">
        <v>8572.1618999999992</v>
      </c>
      <c r="K28" s="33">
        <v>12279.886699999999</v>
      </c>
      <c r="L28" s="30">
        <v>1447.0527</v>
      </c>
      <c r="M28" s="69">
        <f>+L28/$L$26*100</f>
        <v>20.918686029388255</v>
      </c>
      <c r="N28" s="71">
        <v>10.184200000000001</v>
      </c>
      <c r="O28" s="31">
        <v>1158.2072000000001</v>
      </c>
      <c r="P28" s="33">
        <v>1735.8983000000001</v>
      </c>
    </row>
    <row r="29" spans="1:16" s="18" customFormat="1" ht="12.75" customHeight="1" x14ac:dyDescent="0.2">
      <c r="A29" s="66" t="s">
        <v>22</v>
      </c>
      <c r="B29" s="78">
        <f t="shared" si="0"/>
        <v>24860.889599999999</v>
      </c>
      <c r="C29" s="68">
        <f>+B29/$B$26*100</f>
        <v>41.305659193023999</v>
      </c>
      <c r="D29" s="68">
        <v>6.9606000000000003</v>
      </c>
      <c r="E29" s="57">
        <v>21469.188600000001</v>
      </c>
      <c r="F29" s="58">
        <v>28252.590700000001</v>
      </c>
      <c r="G29" s="43">
        <v>22455.262599999998</v>
      </c>
      <c r="H29" s="68">
        <f>+G29/$G$26*100</f>
        <v>42.153596602389634</v>
      </c>
      <c r="I29" s="68">
        <v>7.2698999999999998</v>
      </c>
      <c r="J29" s="57">
        <v>19255.5946</v>
      </c>
      <c r="K29" s="58">
        <v>25654.930499999999</v>
      </c>
      <c r="L29" s="43">
        <v>2405.627</v>
      </c>
      <c r="M29" s="70">
        <f>+L29/$L$26*100</f>
        <v>34.775897185236701</v>
      </c>
      <c r="N29" s="68">
        <v>5.6631</v>
      </c>
      <c r="O29" s="57">
        <v>2138.6084000000001</v>
      </c>
      <c r="P29" s="58">
        <v>2672.6457</v>
      </c>
    </row>
    <row r="30" spans="1:16" s="77" customFormat="1" ht="12.75" customHeight="1" x14ac:dyDescent="0.2">
      <c r="A30" s="65" t="s">
        <v>7</v>
      </c>
      <c r="B30" s="59">
        <f t="shared" si="0"/>
        <v>5160.6295</v>
      </c>
      <c r="C30" s="74">
        <f>+B30/$B$24*100</f>
        <v>7.6259735889215561</v>
      </c>
      <c r="D30" s="74">
        <v>4.1384999999999996</v>
      </c>
      <c r="E30" s="61">
        <v>4742.0258000000003</v>
      </c>
      <c r="F30" s="62">
        <v>5579.2331999999997</v>
      </c>
      <c r="G30" s="60">
        <v>4044.9281999999998</v>
      </c>
      <c r="H30" s="74">
        <f>+G30/$G$24*100</f>
        <v>6.7906748730253472</v>
      </c>
      <c r="I30" s="74">
        <v>3.8933</v>
      </c>
      <c r="J30" s="61">
        <v>3736.2647999999999</v>
      </c>
      <c r="K30" s="62">
        <v>4353.5915999999997</v>
      </c>
      <c r="L30" s="60">
        <v>1115.7012999999999</v>
      </c>
      <c r="M30" s="74">
        <f>+L30/$L$24*100</f>
        <v>13.764195536078091</v>
      </c>
      <c r="N30" s="74">
        <v>6.1078000000000001</v>
      </c>
      <c r="O30" s="61">
        <v>982.13699999999994</v>
      </c>
      <c r="P30" s="62">
        <v>1249.2655</v>
      </c>
    </row>
    <row r="31" spans="1:16" s="2" customFormat="1" ht="12" x14ac:dyDescent="0.2">
      <c r="A31" s="3"/>
      <c r="B31" s="3"/>
      <c r="C31" s="3"/>
      <c r="D31" s="3"/>
      <c r="E31" s="3"/>
      <c r="F31" s="3"/>
      <c r="G31" s="3"/>
      <c r="H31" s="3"/>
      <c r="I31" s="3"/>
      <c r="J31" s="3"/>
      <c r="K31" s="3"/>
      <c r="L31" s="3"/>
      <c r="M31" s="3"/>
      <c r="N31" s="3"/>
      <c r="O31" s="3"/>
      <c r="P31" s="3"/>
    </row>
    <row r="32" spans="1:16" s="2" customFormat="1" ht="12" x14ac:dyDescent="0.2">
      <c r="A32" s="3"/>
      <c r="B32" s="3"/>
      <c r="C32" s="3"/>
      <c r="D32" s="3"/>
      <c r="E32" s="3"/>
      <c r="F32" s="3"/>
      <c r="G32" s="3"/>
      <c r="H32" s="3"/>
      <c r="I32" s="3"/>
      <c r="J32" s="3"/>
      <c r="K32" s="3"/>
      <c r="L32" s="3"/>
      <c r="M32" s="3"/>
      <c r="N32" s="3"/>
      <c r="O32" s="3"/>
      <c r="P32" s="3"/>
    </row>
    <row r="33" spans="1:16" s="4" customFormat="1" ht="12" x14ac:dyDescent="0.2">
      <c r="A33" s="16"/>
      <c r="B33" s="16"/>
      <c r="C33" s="16"/>
      <c r="D33" s="16"/>
      <c r="E33" s="16"/>
      <c r="F33" s="16"/>
      <c r="G33" s="16"/>
      <c r="H33" s="16"/>
      <c r="I33" s="16"/>
      <c r="J33" s="16"/>
      <c r="K33" s="16"/>
      <c r="L33" s="16"/>
      <c r="M33" s="16"/>
      <c r="N33" s="16"/>
      <c r="O33" s="16"/>
      <c r="P33" s="19"/>
    </row>
    <row r="34" spans="1:16" s="18" customFormat="1" ht="17.100000000000001" customHeight="1" x14ac:dyDescent="0.2">
      <c r="A34" s="278" t="s">
        <v>135</v>
      </c>
      <c r="B34" s="279"/>
      <c r="C34" s="279"/>
      <c r="D34" s="279"/>
      <c r="E34" s="279"/>
      <c r="F34" s="279"/>
      <c r="G34" s="279"/>
      <c r="H34" s="279"/>
      <c r="I34" s="279"/>
      <c r="J34" s="279"/>
      <c r="K34" s="279"/>
      <c r="L34" s="279"/>
      <c r="M34" s="279"/>
      <c r="N34" s="279"/>
      <c r="O34" s="279"/>
      <c r="P34" s="280"/>
    </row>
    <row r="35" spans="1:16" s="18" customFormat="1" ht="39.950000000000003" customHeight="1" x14ac:dyDescent="0.2">
      <c r="A35" s="286" t="s">
        <v>136</v>
      </c>
      <c r="B35" s="286"/>
      <c r="C35" s="286"/>
      <c r="D35" s="286"/>
      <c r="E35" s="286"/>
      <c r="F35" s="286"/>
      <c r="G35" s="286"/>
      <c r="H35" s="286"/>
      <c r="I35" s="286"/>
      <c r="J35" s="286"/>
      <c r="K35" s="286"/>
      <c r="L35" s="286"/>
      <c r="M35" s="286"/>
      <c r="N35" s="286"/>
      <c r="O35" s="286"/>
      <c r="P35" s="287"/>
    </row>
    <row r="36" spans="1:16" s="18" customFormat="1" ht="174.95" customHeight="1" x14ac:dyDescent="0.2">
      <c r="A36" s="281" t="s">
        <v>158</v>
      </c>
      <c r="B36" s="282"/>
      <c r="C36" s="282"/>
      <c r="D36" s="282"/>
      <c r="E36" s="282"/>
      <c r="F36" s="282"/>
      <c r="G36" s="282"/>
      <c r="H36" s="282"/>
      <c r="I36" s="282"/>
      <c r="J36" s="282"/>
      <c r="K36" s="282"/>
      <c r="L36" s="282"/>
      <c r="M36" s="282"/>
      <c r="N36" s="282"/>
      <c r="O36" s="282"/>
      <c r="P36" s="283"/>
    </row>
    <row r="37" spans="1:16" s="18" customFormat="1" ht="31.5" customHeight="1" x14ac:dyDescent="0.2">
      <c r="A37" s="284" t="s">
        <v>65</v>
      </c>
      <c r="B37" s="284"/>
      <c r="C37" s="284"/>
      <c r="D37" s="284"/>
      <c r="E37" s="284"/>
      <c r="F37" s="284"/>
      <c r="G37" s="284"/>
      <c r="H37" s="284"/>
      <c r="I37" s="284"/>
      <c r="J37" s="284"/>
      <c r="K37" s="284"/>
      <c r="L37" s="284"/>
      <c r="M37" s="284"/>
      <c r="N37" s="284"/>
      <c r="O37" s="284"/>
      <c r="P37" s="285"/>
    </row>
    <row r="38" spans="1:16" s="18" customFormat="1" ht="63" customHeight="1" x14ac:dyDescent="0.2">
      <c r="A38" s="286" t="s">
        <v>132</v>
      </c>
      <c r="B38" s="286"/>
      <c r="C38" s="286"/>
      <c r="D38" s="286"/>
      <c r="E38" s="286"/>
      <c r="F38" s="286"/>
      <c r="G38" s="286"/>
      <c r="H38" s="286"/>
      <c r="I38" s="286"/>
      <c r="J38" s="286"/>
      <c r="K38" s="286"/>
      <c r="L38" s="286"/>
      <c r="M38" s="286"/>
      <c r="N38" s="286"/>
      <c r="O38" s="286"/>
      <c r="P38" s="287"/>
    </row>
    <row r="39" spans="1:16" s="18" customFormat="1" ht="17.100000000000001" customHeight="1" x14ac:dyDescent="0.2">
      <c r="A39" s="286" t="s">
        <v>58</v>
      </c>
      <c r="B39" s="286"/>
      <c r="C39" s="286"/>
      <c r="D39" s="286"/>
      <c r="E39" s="286"/>
      <c r="F39" s="286"/>
      <c r="G39" s="286"/>
      <c r="H39" s="286"/>
      <c r="I39" s="286"/>
      <c r="J39" s="286"/>
      <c r="K39" s="286"/>
      <c r="L39" s="286"/>
      <c r="M39" s="286"/>
      <c r="N39" s="286"/>
      <c r="O39" s="286"/>
      <c r="P39" s="287"/>
    </row>
    <row r="40" spans="1:16" s="18" customFormat="1" ht="45" customHeight="1" x14ac:dyDescent="0.2">
      <c r="A40" s="286" t="s">
        <v>162</v>
      </c>
      <c r="B40" s="286"/>
      <c r="C40" s="286"/>
      <c r="D40" s="286"/>
      <c r="E40" s="286"/>
      <c r="F40" s="286"/>
      <c r="G40" s="286"/>
      <c r="H40" s="286"/>
      <c r="I40" s="286"/>
      <c r="J40" s="286"/>
      <c r="K40" s="286"/>
      <c r="L40" s="286"/>
      <c r="M40" s="286"/>
      <c r="N40" s="286"/>
      <c r="O40" s="286"/>
      <c r="P40" s="287"/>
    </row>
    <row r="41" spans="1:16" s="18" customFormat="1" ht="17.100000000000001" customHeight="1" x14ac:dyDescent="0.2">
      <c r="A41" s="276" t="s">
        <v>61</v>
      </c>
      <c r="B41" s="276"/>
      <c r="C41" s="276"/>
      <c r="D41" s="276"/>
      <c r="E41" s="276"/>
      <c r="F41" s="276"/>
      <c r="G41" s="276"/>
      <c r="H41" s="276"/>
      <c r="I41" s="276"/>
      <c r="J41" s="276"/>
      <c r="K41" s="276"/>
      <c r="L41" s="276"/>
      <c r="M41" s="276"/>
      <c r="N41" s="276"/>
      <c r="O41" s="276"/>
      <c r="P41" s="277"/>
    </row>
    <row r="42" spans="1:16" s="4" customFormat="1" ht="8.25" customHeight="1" x14ac:dyDescent="0.2">
      <c r="A42" s="17"/>
      <c r="B42" s="17"/>
      <c r="C42" s="17"/>
      <c r="D42" s="17"/>
      <c r="E42" s="17"/>
      <c r="F42" s="17"/>
      <c r="G42" s="17"/>
      <c r="H42" s="17"/>
      <c r="I42" s="17"/>
      <c r="J42" s="17"/>
      <c r="K42" s="17"/>
      <c r="L42" s="17"/>
      <c r="M42" s="17"/>
      <c r="N42" s="17"/>
      <c r="O42" s="17"/>
      <c r="P42" s="20"/>
    </row>
  </sheetData>
  <mergeCells count="20">
    <mergeCell ref="A1:P2"/>
    <mergeCell ref="G11:P11"/>
    <mergeCell ref="A11:A13"/>
    <mergeCell ref="G12:K12"/>
    <mergeCell ref="L12:P12"/>
    <mergeCell ref="B11:F12"/>
    <mergeCell ref="A3:P4"/>
    <mergeCell ref="A21:A23"/>
    <mergeCell ref="B21:F22"/>
    <mergeCell ref="G21:P21"/>
    <mergeCell ref="G22:K22"/>
    <mergeCell ref="L22:P22"/>
    <mergeCell ref="A41:P41"/>
    <mergeCell ref="A34:P34"/>
    <mergeCell ref="A36:P36"/>
    <mergeCell ref="A37:P37"/>
    <mergeCell ref="A38:P38"/>
    <mergeCell ref="A39:P39"/>
    <mergeCell ref="A35:P35"/>
    <mergeCell ref="A40:P40"/>
  </mergeCells>
  <pageMargins left="0.75" right="0.75" top="1" bottom="1" header="0.5" footer="0.5"/>
  <pageSetup orientation="portrait" horizontalDpi="4294967292" verticalDpi="4294967292" r:id="rId1"/>
  <headerFooter alignWithMargins="0"/>
  <ignoredErrors>
    <ignoredError sqref="G26 L26"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zoomScaleNormal="100" workbookViewId="0">
      <selection sqref="A1:P2"/>
    </sheetView>
  </sheetViews>
  <sheetFormatPr baseColWidth="10" defaultRowHeight="12.75" x14ac:dyDescent="0.2"/>
  <cols>
    <col min="1" max="1" width="20.7109375" customWidth="1"/>
    <col min="2" max="2" width="8.7109375" customWidth="1"/>
    <col min="3" max="3" width="11.7109375" bestFit="1" customWidth="1"/>
    <col min="4" max="4" width="5.5703125" bestFit="1" customWidth="1"/>
    <col min="5" max="6" width="7.7109375" customWidth="1"/>
    <col min="7" max="7" width="8.7109375" customWidth="1"/>
    <col min="8" max="8" width="11.7109375" bestFit="1" customWidth="1"/>
    <col min="9" max="9" width="5.5703125" bestFit="1" customWidth="1"/>
    <col min="10" max="11" width="7.7109375" customWidth="1"/>
    <col min="12" max="12" width="8.7109375" customWidth="1"/>
    <col min="13" max="13" width="11.7109375" bestFit="1" customWidth="1"/>
    <col min="14" max="14" width="5.5703125" bestFit="1" customWidth="1"/>
    <col min="15" max="16" width="7.7109375" customWidth="1"/>
  </cols>
  <sheetData>
    <row r="1" spans="1:16" s="4" customFormat="1" ht="12" x14ac:dyDescent="0.2">
      <c r="A1" s="299"/>
      <c r="B1" s="299"/>
      <c r="C1" s="299"/>
      <c r="D1" s="299"/>
      <c r="E1" s="299"/>
      <c r="F1" s="299"/>
      <c r="G1" s="299"/>
      <c r="H1" s="299"/>
      <c r="I1" s="299"/>
      <c r="J1" s="299"/>
      <c r="K1" s="299"/>
      <c r="L1" s="299"/>
      <c r="M1" s="299"/>
      <c r="N1" s="299"/>
      <c r="O1" s="299"/>
      <c r="P1" s="300"/>
    </row>
    <row r="2" spans="1:16" s="4" customFormat="1" ht="56.1" customHeight="1" x14ac:dyDescent="0.2">
      <c r="A2" s="299"/>
      <c r="B2" s="299"/>
      <c r="C2" s="299"/>
      <c r="D2" s="299"/>
      <c r="E2" s="299"/>
      <c r="F2" s="299"/>
      <c r="G2" s="299"/>
      <c r="H2" s="299"/>
      <c r="I2" s="299"/>
      <c r="J2" s="299"/>
      <c r="K2" s="299"/>
      <c r="L2" s="299"/>
      <c r="M2" s="299"/>
      <c r="N2" s="299"/>
      <c r="O2" s="299"/>
      <c r="P2" s="300"/>
    </row>
    <row r="3" spans="1:16" s="4" customFormat="1" ht="12" x14ac:dyDescent="0.2">
      <c r="A3" s="304" t="str">
        <f>+'Cuadro 1'!A3:P4</f>
        <v>Encuesta de Empleo Directo Sector Palmero</v>
      </c>
      <c r="B3" s="304"/>
      <c r="C3" s="304"/>
      <c r="D3" s="304"/>
      <c r="E3" s="304"/>
      <c r="F3" s="304"/>
      <c r="G3" s="303"/>
      <c r="H3" s="303"/>
      <c r="I3" s="303"/>
      <c r="J3" s="303"/>
      <c r="K3" s="303"/>
      <c r="L3" s="303"/>
      <c r="M3" s="303"/>
      <c r="N3" s="303"/>
      <c r="O3" s="303"/>
      <c r="P3" s="305"/>
    </row>
    <row r="4" spans="1:16" s="4" customFormat="1" ht="17.100000000000001" customHeight="1" x14ac:dyDescent="0.2">
      <c r="A4" s="303"/>
      <c r="B4" s="303"/>
      <c r="C4" s="303"/>
      <c r="D4" s="303"/>
      <c r="E4" s="303"/>
      <c r="F4" s="303"/>
      <c r="G4" s="303"/>
      <c r="H4" s="303"/>
      <c r="I4" s="303"/>
      <c r="J4" s="303"/>
      <c r="K4" s="303"/>
      <c r="L4" s="303"/>
      <c r="M4" s="303"/>
      <c r="N4" s="303"/>
      <c r="O4" s="303"/>
      <c r="P4" s="305"/>
    </row>
    <row r="5" spans="1:16" s="4" customFormat="1" ht="5.0999999999999996" customHeight="1" x14ac:dyDescent="0.2">
      <c r="A5" s="114"/>
      <c r="B5" s="114"/>
      <c r="C5" s="114"/>
      <c r="D5" s="114"/>
      <c r="E5" s="114"/>
      <c r="F5" s="114"/>
      <c r="G5" s="114"/>
      <c r="H5" s="114"/>
      <c r="I5" s="114"/>
      <c r="J5" s="114"/>
      <c r="K5" s="114"/>
      <c r="L5" s="114"/>
      <c r="M5" s="114"/>
      <c r="N5" s="114"/>
      <c r="O5" s="114"/>
      <c r="P5" s="115"/>
    </row>
    <row r="6" spans="1:16" s="4" customFormat="1" ht="13.5" x14ac:dyDescent="0.2">
      <c r="A6" s="118" t="s">
        <v>91</v>
      </c>
      <c r="B6" s="114"/>
      <c r="C6" s="114"/>
      <c r="D6" s="114"/>
      <c r="E6" s="114"/>
      <c r="F6" s="114"/>
      <c r="G6" s="114"/>
      <c r="H6" s="114"/>
      <c r="I6" s="114"/>
      <c r="J6" s="114"/>
      <c r="K6" s="114"/>
      <c r="L6" s="114"/>
      <c r="M6" s="114"/>
      <c r="N6" s="114"/>
      <c r="O6" s="114"/>
      <c r="P6" s="115"/>
    </row>
    <row r="7" spans="1:16" s="4" customFormat="1" ht="11.1" customHeight="1" x14ac:dyDescent="0.2">
      <c r="A7" s="150">
        <v>2016</v>
      </c>
      <c r="B7" s="114"/>
      <c r="C7" s="114"/>
      <c r="D7" s="114"/>
      <c r="E7" s="114"/>
      <c r="F7" s="114"/>
      <c r="G7" s="114"/>
      <c r="H7" s="114"/>
      <c r="I7" s="114"/>
      <c r="J7" s="114"/>
      <c r="K7" s="114"/>
      <c r="L7" s="114"/>
      <c r="M7" s="114"/>
      <c r="N7" s="114"/>
      <c r="O7" s="114"/>
      <c r="P7" s="115"/>
    </row>
    <row r="8" spans="1:16" s="4" customFormat="1" ht="5.0999999999999996" customHeight="1" x14ac:dyDescent="0.2">
      <c r="A8" s="116"/>
      <c r="B8" s="116"/>
      <c r="C8" s="116"/>
      <c r="D8" s="116"/>
      <c r="E8" s="116"/>
      <c r="F8" s="116"/>
      <c r="G8" s="116"/>
      <c r="H8" s="116"/>
      <c r="I8" s="116"/>
      <c r="J8" s="116"/>
      <c r="K8" s="116"/>
      <c r="L8" s="116"/>
      <c r="M8" s="116"/>
      <c r="N8" s="116"/>
      <c r="O8" s="116"/>
      <c r="P8" s="117"/>
    </row>
    <row r="9" spans="1:16" s="4" customFormat="1" ht="12" x14ac:dyDescent="0.2">
      <c r="A9" s="1"/>
      <c r="B9" s="1"/>
      <c r="C9" s="1"/>
      <c r="D9" s="1"/>
      <c r="E9" s="1"/>
      <c r="F9" s="1"/>
      <c r="G9" s="1"/>
      <c r="H9" s="1"/>
      <c r="I9" s="1"/>
      <c r="J9" s="1"/>
      <c r="K9" s="1"/>
      <c r="L9" s="1"/>
      <c r="M9" s="1"/>
      <c r="N9" s="1"/>
      <c r="O9" s="1"/>
      <c r="P9" s="1"/>
    </row>
    <row r="10" spans="1:16" s="4" customFormat="1" ht="12.95" customHeight="1" x14ac:dyDescent="0.2">
      <c r="A10" s="109" t="str">
        <f>+Índice!B13</f>
        <v>Cuadro 2. Personal total ocupado por sexo, según zona palmera</v>
      </c>
      <c r="B10" s="112"/>
      <c r="C10" s="112"/>
      <c r="D10" s="112"/>
      <c r="E10" s="112"/>
      <c r="F10" s="112"/>
      <c r="G10" s="112"/>
      <c r="H10" s="112"/>
      <c r="I10" s="112"/>
      <c r="J10" s="112"/>
      <c r="K10" s="112"/>
      <c r="L10" s="112"/>
      <c r="M10" s="112"/>
      <c r="N10" s="112"/>
      <c r="O10" s="112"/>
      <c r="P10" s="113"/>
    </row>
    <row r="11" spans="1:16" s="4" customFormat="1" ht="12.75" customHeight="1" x14ac:dyDescent="0.2">
      <c r="A11" s="301" t="s">
        <v>59</v>
      </c>
      <c r="B11" s="291" t="s">
        <v>8</v>
      </c>
      <c r="C11" s="292"/>
      <c r="D11" s="292"/>
      <c r="E11" s="292"/>
      <c r="F11" s="293"/>
      <c r="G11" s="297" t="s">
        <v>25</v>
      </c>
      <c r="H11" s="297"/>
      <c r="I11" s="297"/>
      <c r="J11" s="297"/>
      <c r="K11" s="297"/>
      <c r="L11" s="297"/>
      <c r="M11" s="297"/>
      <c r="N11" s="297"/>
      <c r="O11" s="297"/>
      <c r="P11" s="298"/>
    </row>
    <row r="12" spans="1:16" s="4" customFormat="1" ht="35.1" customHeight="1" x14ac:dyDescent="0.2">
      <c r="A12" s="302"/>
      <c r="B12" s="294"/>
      <c r="C12" s="295"/>
      <c r="D12" s="295"/>
      <c r="E12" s="295"/>
      <c r="F12" s="296"/>
      <c r="G12" s="297" t="s">
        <v>23</v>
      </c>
      <c r="H12" s="297"/>
      <c r="I12" s="297"/>
      <c r="J12" s="297"/>
      <c r="K12" s="298"/>
      <c r="L12" s="297" t="s">
        <v>24</v>
      </c>
      <c r="M12" s="297"/>
      <c r="N12" s="297"/>
      <c r="O12" s="297"/>
      <c r="P12" s="298"/>
    </row>
    <row r="13" spans="1:16" s="18" customFormat="1" ht="36" x14ac:dyDescent="0.2">
      <c r="A13" s="302"/>
      <c r="B13" s="34" t="s">
        <v>12</v>
      </c>
      <c r="C13" s="27" t="s">
        <v>19</v>
      </c>
      <c r="D13" s="27" t="s">
        <v>36</v>
      </c>
      <c r="E13" s="27" t="s">
        <v>9</v>
      </c>
      <c r="F13" s="97" t="s">
        <v>10</v>
      </c>
      <c r="G13" s="27" t="s">
        <v>12</v>
      </c>
      <c r="H13" s="27" t="s">
        <v>19</v>
      </c>
      <c r="I13" s="27" t="s">
        <v>36</v>
      </c>
      <c r="J13" s="27" t="s">
        <v>9</v>
      </c>
      <c r="K13" s="97" t="s">
        <v>10</v>
      </c>
      <c r="L13" s="27" t="s">
        <v>12</v>
      </c>
      <c r="M13" s="27" t="s">
        <v>19</v>
      </c>
      <c r="N13" s="27" t="s">
        <v>36</v>
      </c>
      <c r="O13" s="27" t="s">
        <v>9</v>
      </c>
      <c r="P13" s="97" t="s">
        <v>10</v>
      </c>
    </row>
    <row r="14" spans="1:16" s="18" customFormat="1" ht="12" x14ac:dyDescent="0.2">
      <c r="A14" s="44" t="s">
        <v>18</v>
      </c>
      <c r="B14" s="35">
        <f>SUM(B15:B18)</f>
        <v>67671.745999999999</v>
      </c>
      <c r="C14" s="69">
        <f>+B14/$B$14*100</f>
        <v>100</v>
      </c>
      <c r="D14" s="69">
        <v>5.5345000000000004</v>
      </c>
      <c r="E14" s="29">
        <v>60331.024799999999</v>
      </c>
      <c r="F14" s="32">
        <v>75012.467600000004</v>
      </c>
      <c r="G14" s="35">
        <f>SUM(G15:G18)</f>
        <v>9539.7309000000005</v>
      </c>
      <c r="H14" s="69">
        <f>+G14/$G$14*100</f>
        <v>100</v>
      </c>
      <c r="I14" s="69">
        <v>8.8863000000000003</v>
      </c>
      <c r="J14" s="29">
        <v>7878.1764000000003</v>
      </c>
      <c r="K14" s="32">
        <v>11201.285599999999</v>
      </c>
      <c r="L14" s="35">
        <f>SUM(L15:L18)</f>
        <v>58132.015099999997</v>
      </c>
      <c r="M14" s="69">
        <f>+L14/$L$14*100</f>
        <v>100</v>
      </c>
      <c r="N14" s="69">
        <v>5.2938999999999998</v>
      </c>
      <c r="O14" s="29">
        <v>52100.168100000003</v>
      </c>
      <c r="P14" s="32">
        <v>64163.862300000001</v>
      </c>
    </row>
    <row r="15" spans="1:16" s="18" customFormat="1" ht="12" x14ac:dyDescent="0.2">
      <c r="A15" s="50" t="s">
        <v>4</v>
      </c>
      <c r="B15" s="43">
        <f>+G15+L15</f>
        <v>18929.162</v>
      </c>
      <c r="C15" s="68">
        <f>+B15/$B$14*100</f>
        <v>27.972031340819846</v>
      </c>
      <c r="D15" s="68">
        <v>9.1525999999999996</v>
      </c>
      <c r="E15" s="57">
        <v>15533.452300000001</v>
      </c>
      <c r="F15" s="58">
        <v>22324.871899999998</v>
      </c>
      <c r="G15" s="43">
        <v>3008.1374000000001</v>
      </c>
      <c r="H15" s="68">
        <f>+G15/$G$14*100</f>
        <v>31.532728035336927</v>
      </c>
      <c r="I15" s="68">
        <v>14.658099999999999</v>
      </c>
      <c r="J15" s="57">
        <v>2143.9052000000001</v>
      </c>
      <c r="K15" s="58">
        <v>3872.3697000000002</v>
      </c>
      <c r="L15" s="43">
        <v>15921.024600000001</v>
      </c>
      <c r="M15" s="68">
        <f>+L15/$L$14*100</f>
        <v>27.387704645387394</v>
      </c>
      <c r="N15" s="68">
        <v>8.5572999999999997</v>
      </c>
      <c r="O15" s="57">
        <v>13250.7084</v>
      </c>
      <c r="P15" s="58">
        <v>18591.340899999999</v>
      </c>
    </row>
    <row r="16" spans="1:16" s="18" customFormat="1" ht="12.75" customHeight="1" x14ac:dyDescent="0.2">
      <c r="A16" s="51" t="s">
        <v>11</v>
      </c>
      <c r="B16" s="30">
        <f>+G16+L16</f>
        <v>17649.780699999999</v>
      </c>
      <c r="C16" s="71">
        <f>+B16/$B$14*100</f>
        <v>26.081461973805137</v>
      </c>
      <c r="D16" s="71">
        <v>5.4432999999999998</v>
      </c>
      <c r="E16" s="31">
        <v>15766.7621</v>
      </c>
      <c r="F16" s="33">
        <v>19532.7994</v>
      </c>
      <c r="G16" s="36">
        <v>1723.7183</v>
      </c>
      <c r="H16" s="71">
        <f>+G16/$G$14*100</f>
        <v>18.068835673341688</v>
      </c>
      <c r="I16" s="71">
        <v>11.1244</v>
      </c>
      <c r="J16" s="31">
        <v>1347.8821</v>
      </c>
      <c r="K16" s="33">
        <v>2099.5545999999999</v>
      </c>
      <c r="L16" s="30">
        <v>15926.062400000001</v>
      </c>
      <c r="M16" s="71">
        <f>+L16/$L$14*100</f>
        <v>27.396370782267965</v>
      </c>
      <c r="N16" s="71">
        <v>5.4062000000000001</v>
      </c>
      <c r="O16" s="31">
        <v>14238.5051</v>
      </c>
      <c r="P16" s="33">
        <v>17613.619699999999</v>
      </c>
    </row>
    <row r="17" spans="1:16" s="4" customFormat="1" ht="12" x14ac:dyDescent="0.2">
      <c r="A17" s="52" t="s">
        <v>13</v>
      </c>
      <c r="B17" s="43">
        <f>+G17+L17</f>
        <v>27178.542799999999</v>
      </c>
      <c r="C17" s="75">
        <f>+B17/$B$14*100</f>
        <v>40.162319441262831</v>
      </c>
      <c r="D17" s="165">
        <v>11.6609</v>
      </c>
      <c r="E17" s="39">
        <v>20966.769799999998</v>
      </c>
      <c r="F17" s="40">
        <v>33390.315900000001</v>
      </c>
      <c r="G17" s="38">
        <v>4001.8247999999999</v>
      </c>
      <c r="H17" s="72">
        <f>+G17/$G$14*100</f>
        <v>41.949032335912115</v>
      </c>
      <c r="I17" s="72">
        <v>17.354700000000001</v>
      </c>
      <c r="J17" s="41">
        <v>2640.5992999999999</v>
      </c>
      <c r="K17" s="42">
        <v>5363.0504000000001</v>
      </c>
      <c r="L17" s="41">
        <v>23176.718000000001</v>
      </c>
      <c r="M17" s="72">
        <f>+L17/$L$14*100</f>
        <v>39.869111642063139</v>
      </c>
      <c r="N17" s="72">
        <v>11.277900000000001</v>
      </c>
      <c r="O17" s="41">
        <v>18053.5939</v>
      </c>
      <c r="P17" s="42">
        <v>28299.842100000002</v>
      </c>
    </row>
    <row r="18" spans="1:16" s="4" customFormat="1" ht="12" x14ac:dyDescent="0.2">
      <c r="A18" s="53" t="s">
        <v>14</v>
      </c>
      <c r="B18" s="45">
        <f>+G18+L18</f>
        <v>3914.2604999999999</v>
      </c>
      <c r="C18" s="76">
        <f>+B18/$B$14*100</f>
        <v>5.7841872441121884</v>
      </c>
      <c r="D18" s="166">
        <v>6.1616</v>
      </c>
      <c r="E18" s="46">
        <v>3441.5430999999999</v>
      </c>
      <c r="F18" s="47">
        <v>4386.9778999999999</v>
      </c>
      <c r="G18" s="45">
        <v>806.05039999999997</v>
      </c>
      <c r="H18" s="73">
        <f>+G18/$G$14*100</f>
        <v>8.4494039554092648</v>
      </c>
      <c r="I18" s="73">
        <v>8.8793000000000006</v>
      </c>
      <c r="J18" s="48">
        <v>665.77059999999994</v>
      </c>
      <c r="K18" s="49">
        <v>946.33019999999999</v>
      </c>
      <c r="L18" s="48">
        <v>3108.2100999999998</v>
      </c>
      <c r="M18" s="73">
        <f>+L18/$L$14*100</f>
        <v>5.3468129302815104</v>
      </c>
      <c r="N18" s="73">
        <v>6.5316999999999998</v>
      </c>
      <c r="O18" s="48">
        <v>2710.2905999999998</v>
      </c>
      <c r="P18" s="49">
        <v>3506.1296000000002</v>
      </c>
    </row>
    <row r="19" spans="1:16" s="2" customFormat="1" ht="12" x14ac:dyDescent="0.2">
      <c r="A19" s="3"/>
      <c r="B19" s="3"/>
      <c r="C19" s="3"/>
      <c r="D19" s="3"/>
      <c r="E19" s="3"/>
      <c r="F19" s="3"/>
      <c r="G19" s="3"/>
      <c r="H19" s="3"/>
      <c r="I19" s="3"/>
      <c r="J19" s="3"/>
      <c r="K19" s="3"/>
      <c r="L19" s="3"/>
      <c r="M19" s="3"/>
      <c r="N19" s="3"/>
      <c r="O19" s="3"/>
      <c r="P19" s="3"/>
    </row>
    <row r="20" spans="1:16" s="4" customFormat="1" ht="12.95" customHeight="1" x14ac:dyDescent="0.2">
      <c r="A20" s="112" t="str">
        <f>+Índice!B14</f>
        <v>Cuadro 2A. Personal total ocupado por sexo, según unidad de producción</v>
      </c>
      <c r="B20" s="112"/>
      <c r="C20" s="112"/>
      <c r="D20" s="112"/>
      <c r="E20" s="112"/>
      <c r="F20" s="112"/>
      <c r="G20" s="112"/>
      <c r="H20" s="112"/>
      <c r="I20" s="112"/>
      <c r="J20" s="112"/>
      <c r="K20" s="112"/>
      <c r="L20" s="112"/>
      <c r="M20" s="112"/>
      <c r="N20" s="112"/>
      <c r="O20" s="112"/>
      <c r="P20" s="113"/>
    </row>
    <row r="21" spans="1:16" s="4" customFormat="1" ht="12.75" customHeight="1" x14ac:dyDescent="0.2">
      <c r="A21" s="288" t="s">
        <v>63</v>
      </c>
      <c r="B21" s="291" t="s">
        <v>8</v>
      </c>
      <c r="C21" s="292"/>
      <c r="D21" s="292"/>
      <c r="E21" s="292"/>
      <c r="F21" s="293"/>
      <c r="G21" s="297" t="s">
        <v>25</v>
      </c>
      <c r="H21" s="297"/>
      <c r="I21" s="297"/>
      <c r="J21" s="297"/>
      <c r="K21" s="297"/>
      <c r="L21" s="297"/>
      <c r="M21" s="297"/>
      <c r="N21" s="297"/>
      <c r="O21" s="297"/>
      <c r="P21" s="298"/>
    </row>
    <row r="22" spans="1:16" s="4" customFormat="1" ht="35.1" customHeight="1" x14ac:dyDescent="0.2">
      <c r="A22" s="289"/>
      <c r="B22" s="294"/>
      <c r="C22" s="295"/>
      <c r="D22" s="295"/>
      <c r="E22" s="295"/>
      <c r="F22" s="296"/>
      <c r="G22" s="297" t="s">
        <v>23</v>
      </c>
      <c r="H22" s="297"/>
      <c r="I22" s="297"/>
      <c r="J22" s="297"/>
      <c r="K22" s="298"/>
      <c r="L22" s="297" t="s">
        <v>24</v>
      </c>
      <c r="M22" s="297"/>
      <c r="N22" s="297"/>
      <c r="O22" s="297"/>
      <c r="P22" s="298"/>
    </row>
    <row r="23" spans="1:16" s="18" customFormat="1" ht="36" x14ac:dyDescent="0.2">
      <c r="A23" s="290"/>
      <c r="B23" s="34" t="s">
        <v>12</v>
      </c>
      <c r="C23" s="27" t="s">
        <v>19</v>
      </c>
      <c r="D23" s="27" t="s">
        <v>36</v>
      </c>
      <c r="E23" s="27" t="s">
        <v>9</v>
      </c>
      <c r="F23" s="97" t="s">
        <v>10</v>
      </c>
      <c r="G23" s="27" t="s">
        <v>12</v>
      </c>
      <c r="H23" s="27" t="s">
        <v>19</v>
      </c>
      <c r="I23" s="27" t="s">
        <v>36</v>
      </c>
      <c r="J23" s="27" t="s">
        <v>9</v>
      </c>
      <c r="K23" s="97" t="s">
        <v>10</v>
      </c>
      <c r="L23" s="27" t="s">
        <v>12</v>
      </c>
      <c r="M23" s="27" t="s">
        <v>19</v>
      </c>
      <c r="N23" s="27" t="s">
        <v>36</v>
      </c>
      <c r="O23" s="27" t="s">
        <v>9</v>
      </c>
      <c r="P23" s="97" t="s">
        <v>10</v>
      </c>
    </row>
    <row r="24" spans="1:16" s="77" customFormat="1" ht="12" x14ac:dyDescent="0.2">
      <c r="A24" s="44" t="s">
        <v>18</v>
      </c>
      <c r="B24" s="35">
        <f>+B25+B26+B30</f>
        <v>67671.746200000009</v>
      </c>
      <c r="C24" s="69">
        <f>+B24/$B$24*100</f>
        <v>100</v>
      </c>
      <c r="D24" s="69">
        <v>5.5345000000000004</v>
      </c>
      <c r="E24" s="29">
        <v>60331.024799999999</v>
      </c>
      <c r="F24" s="32">
        <v>75012.467600000004</v>
      </c>
      <c r="G24" s="28">
        <f>+G25+G26+G30</f>
        <v>9539.7311000000009</v>
      </c>
      <c r="H24" s="69">
        <f>+G24/$G$24*100</f>
        <v>100</v>
      </c>
      <c r="I24" s="69">
        <v>8.8863000000000003</v>
      </c>
      <c r="J24" s="29">
        <v>7878.1764000000003</v>
      </c>
      <c r="K24" s="32">
        <v>11201.285599999999</v>
      </c>
      <c r="L24" s="28">
        <f>+L25+L26+L30</f>
        <v>58132.015100000004</v>
      </c>
      <c r="M24" s="69">
        <f>+L24/$L$24*100</f>
        <v>100</v>
      </c>
      <c r="N24" s="69">
        <v>5.2938999999999998</v>
      </c>
      <c r="O24" s="29">
        <v>52100.168100000003</v>
      </c>
      <c r="P24" s="32">
        <v>64163.862300000001</v>
      </c>
    </row>
    <row r="25" spans="1:16" s="77" customFormat="1" ht="12" x14ac:dyDescent="0.2">
      <c r="A25" s="63" t="s">
        <v>5</v>
      </c>
      <c r="B25" s="54">
        <f t="shared" ref="B25:B30" si="0">+G25+L25</f>
        <v>2323.5054</v>
      </c>
      <c r="C25" s="70">
        <f>+B25/$B$24*100</f>
        <v>3.4334940805768657</v>
      </c>
      <c r="D25" s="70">
        <v>84.048900000000003</v>
      </c>
      <c r="E25" s="55">
        <v>285</v>
      </c>
      <c r="F25" s="56">
        <v>6151.1534000000001</v>
      </c>
      <c r="G25" s="54">
        <v>598.88959999999997</v>
      </c>
      <c r="H25" s="70">
        <f>+G25/$G$24*100</f>
        <v>6.2778457141208097</v>
      </c>
      <c r="I25" s="70">
        <v>88.872699999999995</v>
      </c>
      <c r="J25" s="55">
        <v>48</v>
      </c>
      <c r="K25" s="56">
        <v>1642.0977</v>
      </c>
      <c r="L25" s="54">
        <v>1724.6158</v>
      </c>
      <c r="M25" s="70">
        <f>+L25/$L$24*100</f>
        <v>2.9667228927696332</v>
      </c>
      <c r="N25" s="70">
        <v>82.385900000000007</v>
      </c>
      <c r="O25" s="55">
        <v>237</v>
      </c>
      <c r="P25" s="56">
        <v>4509.4627</v>
      </c>
    </row>
    <row r="26" spans="1:16" s="77" customFormat="1" ht="12.75" customHeight="1" x14ac:dyDescent="0.2">
      <c r="A26" s="64" t="s">
        <v>64</v>
      </c>
      <c r="B26" s="35">
        <f t="shared" si="0"/>
        <v>60187.611300000004</v>
      </c>
      <c r="C26" s="69">
        <f>+B26/$B$24*100</f>
        <v>88.940532319232517</v>
      </c>
      <c r="D26" s="69">
        <v>4.1844999999999999</v>
      </c>
      <c r="E26" s="29">
        <v>55251.256999999998</v>
      </c>
      <c r="F26" s="32">
        <v>65123.965600000003</v>
      </c>
      <c r="G26" s="28">
        <f>SUM(G27:G29)</f>
        <v>8276.3811999999998</v>
      </c>
      <c r="H26" s="69">
        <f>+G26/$G$24*100</f>
        <v>86.756965298529209</v>
      </c>
      <c r="I26" s="69">
        <v>7.8746</v>
      </c>
      <c r="J26" s="29">
        <v>6998.9822999999997</v>
      </c>
      <c r="K26" s="32">
        <v>9553.7800999999999</v>
      </c>
      <c r="L26" s="28">
        <f>SUM(L27:L29)</f>
        <v>51911.230100000001</v>
      </c>
      <c r="M26" s="69">
        <f>+L26/$L$24*100</f>
        <v>89.298865712294912</v>
      </c>
      <c r="N26" s="69">
        <v>4.1707999999999998</v>
      </c>
      <c r="O26" s="29">
        <v>47667.627200000003</v>
      </c>
      <c r="P26" s="32">
        <v>56154.833100000003</v>
      </c>
    </row>
    <row r="27" spans="1:16" s="18" customFormat="1" ht="12.75" customHeight="1" x14ac:dyDescent="0.2">
      <c r="A27" s="66" t="s">
        <v>20</v>
      </c>
      <c r="B27" s="78">
        <f t="shared" si="0"/>
        <v>23453.644700000001</v>
      </c>
      <c r="C27" s="68">
        <f>+B27/$B$26*100</f>
        <v>38.967561917513741</v>
      </c>
      <c r="D27" s="68">
        <v>6.3848000000000003</v>
      </c>
      <c r="E27" s="57">
        <v>20518.622299999999</v>
      </c>
      <c r="F27" s="58">
        <v>26388.667000000001</v>
      </c>
      <c r="G27" s="43">
        <v>3393.9672</v>
      </c>
      <c r="H27" s="68">
        <f>+G27/$G$26*100</f>
        <v>41.007864644997262</v>
      </c>
      <c r="I27" s="68">
        <v>13.553800000000001</v>
      </c>
      <c r="J27" s="57">
        <v>2492.3416999999999</v>
      </c>
      <c r="K27" s="58">
        <v>4295.5927000000001</v>
      </c>
      <c r="L27" s="43">
        <v>20059.677500000002</v>
      </c>
      <c r="M27" s="70">
        <f>+L27/$L$26*100</f>
        <v>38.642269623273677</v>
      </c>
      <c r="N27" s="68">
        <v>6.7630999999999997</v>
      </c>
      <c r="O27" s="57">
        <v>17400.639200000001</v>
      </c>
      <c r="P27" s="58">
        <v>22718.715700000001</v>
      </c>
    </row>
    <row r="28" spans="1:16" s="18" customFormat="1" ht="12.75" customHeight="1" x14ac:dyDescent="0.2">
      <c r="A28" s="67" t="s">
        <v>21</v>
      </c>
      <c r="B28" s="36">
        <f t="shared" si="0"/>
        <v>11873.077000000001</v>
      </c>
      <c r="C28" s="71">
        <f>+B28/$B$26*100</f>
        <v>19.726778889462256</v>
      </c>
      <c r="D28" s="71">
        <v>8.8583999999999996</v>
      </c>
      <c r="E28" s="31">
        <v>9811.6208000000006</v>
      </c>
      <c r="F28" s="33">
        <v>13934.5332</v>
      </c>
      <c r="G28" s="30">
        <v>1425.0532000000001</v>
      </c>
      <c r="H28" s="71">
        <f>+G28/$G$26*100</f>
        <v>17.21831275727126</v>
      </c>
      <c r="I28" s="71">
        <v>18.619700000000002</v>
      </c>
      <c r="J28" s="31">
        <v>904.98469999999998</v>
      </c>
      <c r="K28" s="33">
        <v>1945.1216999999999</v>
      </c>
      <c r="L28" s="30">
        <v>10448.023800000001</v>
      </c>
      <c r="M28" s="69">
        <f>+L28/$L$26*100</f>
        <v>20.126712042602897</v>
      </c>
      <c r="N28" s="71">
        <v>8.6610999999999994</v>
      </c>
      <c r="O28" s="31">
        <v>8674.3837000000003</v>
      </c>
      <c r="P28" s="33">
        <v>12221.6639</v>
      </c>
    </row>
    <row r="29" spans="1:16" s="18" customFormat="1" ht="12.75" customHeight="1" x14ac:dyDescent="0.2">
      <c r="A29" s="66" t="s">
        <v>22</v>
      </c>
      <c r="B29" s="78">
        <f t="shared" si="0"/>
        <v>24860.889599999999</v>
      </c>
      <c r="C29" s="68">
        <f>+B29/$B$26*100</f>
        <v>41.305659193023992</v>
      </c>
      <c r="D29" s="68">
        <v>6.9606000000000003</v>
      </c>
      <c r="E29" s="57">
        <v>21469.188600000001</v>
      </c>
      <c r="F29" s="58">
        <v>28252.590700000001</v>
      </c>
      <c r="G29" s="43">
        <v>3457.3607999999999</v>
      </c>
      <c r="H29" s="68">
        <f>+G29/$G$26*100</f>
        <v>41.773822597731481</v>
      </c>
      <c r="I29" s="68">
        <v>10.9277</v>
      </c>
      <c r="J29" s="57">
        <v>2716.8553999999999</v>
      </c>
      <c r="K29" s="58">
        <v>4197.8662000000004</v>
      </c>
      <c r="L29" s="43">
        <v>21403.5288</v>
      </c>
      <c r="M29" s="70">
        <f>+L29/$L$26*100</f>
        <v>41.231018334123426</v>
      </c>
      <c r="N29" s="68">
        <v>6.6539999999999999</v>
      </c>
      <c r="O29" s="57">
        <v>18612.1345</v>
      </c>
      <c r="P29" s="58">
        <v>24194.9231</v>
      </c>
    </row>
    <row r="30" spans="1:16" s="77" customFormat="1" ht="12.75" customHeight="1" x14ac:dyDescent="0.2">
      <c r="A30" s="65" t="s">
        <v>7</v>
      </c>
      <c r="B30" s="59">
        <f t="shared" si="0"/>
        <v>5160.6295</v>
      </c>
      <c r="C30" s="74">
        <f>+B30/$B$24*100</f>
        <v>7.6259736001906209</v>
      </c>
      <c r="D30" s="74">
        <v>4.1384999999999996</v>
      </c>
      <c r="E30" s="61">
        <v>4742.0258000000003</v>
      </c>
      <c r="F30" s="62">
        <v>5579.2331999999997</v>
      </c>
      <c r="G30" s="60">
        <v>664.46029999999996</v>
      </c>
      <c r="H30" s="74">
        <f>+G30/$G$24*100</f>
        <v>6.9651889873499666</v>
      </c>
      <c r="I30" s="74">
        <v>5.7663000000000002</v>
      </c>
      <c r="J30" s="61">
        <v>589.36329999999998</v>
      </c>
      <c r="K30" s="62">
        <v>739.55719999999997</v>
      </c>
      <c r="L30" s="60">
        <v>4496.1692000000003</v>
      </c>
      <c r="M30" s="74">
        <f>+L30/$L$24*100</f>
        <v>7.7344113949354556</v>
      </c>
      <c r="N30" s="74">
        <v>4.1154000000000002</v>
      </c>
      <c r="O30" s="61">
        <v>4133.5038000000004</v>
      </c>
      <c r="P30" s="62">
        <v>4858.8346000000001</v>
      </c>
    </row>
    <row r="31" spans="1:16" s="2" customFormat="1" ht="12" x14ac:dyDescent="0.2">
      <c r="A31" s="3"/>
      <c r="B31" s="3"/>
      <c r="C31" s="3"/>
      <c r="D31" s="3"/>
      <c r="E31" s="3"/>
      <c r="F31" s="3"/>
      <c r="G31" s="3"/>
      <c r="H31" s="3"/>
      <c r="I31" s="3"/>
      <c r="J31" s="3"/>
      <c r="K31" s="3"/>
      <c r="L31" s="3"/>
      <c r="M31" s="3"/>
      <c r="N31" s="3"/>
      <c r="O31" s="3"/>
      <c r="P31" s="3"/>
    </row>
    <row r="32" spans="1:16" s="2" customFormat="1" ht="12" x14ac:dyDescent="0.2">
      <c r="A32" s="3"/>
      <c r="B32" s="3"/>
      <c r="C32" s="3"/>
      <c r="D32" s="3"/>
      <c r="E32" s="3"/>
      <c r="F32" s="3"/>
      <c r="G32" s="3"/>
      <c r="H32" s="3"/>
      <c r="I32" s="3"/>
      <c r="J32" s="3"/>
      <c r="K32" s="3"/>
      <c r="L32" s="3"/>
      <c r="M32" s="3"/>
      <c r="N32" s="3"/>
      <c r="O32" s="3"/>
      <c r="P32" s="3"/>
    </row>
    <row r="33" spans="1:16" s="4" customFormat="1" ht="12" x14ac:dyDescent="0.2">
      <c r="A33" s="16"/>
      <c r="B33" s="16"/>
      <c r="C33" s="16"/>
      <c r="D33" s="16"/>
      <c r="E33" s="16"/>
      <c r="F33" s="16"/>
      <c r="G33" s="16"/>
      <c r="H33" s="16"/>
      <c r="I33" s="16"/>
      <c r="J33" s="16"/>
      <c r="K33" s="16"/>
      <c r="L33" s="16"/>
      <c r="M33" s="16"/>
      <c r="N33" s="16"/>
      <c r="O33" s="16"/>
      <c r="P33" s="19"/>
    </row>
    <row r="34" spans="1:16" s="18" customFormat="1" ht="17.100000000000001" customHeight="1" x14ac:dyDescent="0.2">
      <c r="A34" s="278" t="s">
        <v>135</v>
      </c>
      <c r="B34" s="279"/>
      <c r="C34" s="279"/>
      <c r="D34" s="279"/>
      <c r="E34" s="279"/>
      <c r="F34" s="279"/>
      <c r="G34" s="279"/>
      <c r="H34" s="279"/>
      <c r="I34" s="279"/>
      <c r="J34" s="279"/>
      <c r="K34" s="279"/>
      <c r="L34" s="279"/>
      <c r="M34" s="279"/>
      <c r="N34" s="279"/>
      <c r="O34" s="279"/>
      <c r="P34" s="280"/>
    </row>
    <row r="35" spans="1:16" s="18" customFormat="1" ht="39.950000000000003" customHeight="1" x14ac:dyDescent="0.2">
      <c r="A35" s="286" t="s">
        <v>136</v>
      </c>
      <c r="B35" s="286"/>
      <c r="C35" s="286"/>
      <c r="D35" s="286"/>
      <c r="E35" s="286"/>
      <c r="F35" s="286"/>
      <c r="G35" s="286"/>
      <c r="H35" s="286"/>
      <c r="I35" s="286"/>
      <c r="J35" s="286"/>
      <c r="K35" s="286"/>
      <c r="L35" s="286"/>
      <c r="M35" s="286"/>
      <c r="N35" s="286"/>
      <c r="O35" s="286"/>
      <c r="P35" s="287"/>
    </row>
    <row r="36" spans="1:16" s="18" customFormat="1" ht="174.95" customHeight="1" x14ac:dyDescent="0.2">
      <c r="A36" s="281" t="s">
        <v>158</v>
      </c>
      <c r="B36" s="282"/>
      <c r="C36" s="282"/>
      <c r="D36" s="282"/>
      <c r="E36" s="282"/>
      <c r="F36" s="282"/>
      <c r="G36" s="282"/>
      <c r="H36" s="282"/>
      <c r="I36" s="282"/>
      <c r="J36" s="282"/>
      <c r="K36" s="282"/>
      <c r="L36" s="282"/>
      <c r="M36" s="282"/>
      <c r="N36" s="282"/>
      <c r="O36" s="282"/>
      <c r="P36" s="283"/>
    </row>
    <row r="37" spans="1:16" s="18" customFormat="1" ht="31.5" customHeight="1" x14ac:dyDescent="0.2">
      <c r="A37" s="284" t="s">
        <v>65</v>
      </c>
      <c r="B37" s="284"/>
      <c r="C37" s="284"/>
      <c r="D37" s="284"/>
      <c r="E37" s="284"/>
      <c r="F37" s="284"/>
      <c r="G37" s="284"/>
      <c r="H37" s="284"/>
      <c r="I37" s="284"/>
      <c r="J37" s="284"/>
      <c r="K37" s="284"/>
      <c r="L37" s="284"/>
      <c r="M37" s="284"/>
      <c r="N37" s="284"/>
      <c r="O37" s="284"/>
      <c r="P37" s="285"/>
    </row>
    <row r="38" spans="1:16" s="18" customFormat="1" ht="63" customHeight="1" x14ac:dyDescent="0.2">
      <c r="A38" s="286" t="s">
        <v>131</v>
      </c>
      <c r="B38" s="286"/>
      <c r="C38" s="286"/>
      <c r="D38" s="286"/>
      <c r="E38" s="286"/>
      <c r="F38" s="286"/>
      <c r="G38" s="286"/>
      <c r="H38" s="286"/>
      <c r="I38" s="286"/>
      <c r="J38" s="286"/>
      <c r="K38" s="286"/>
      <c r="L38" s="286"/>
      <c r="M38" s="286"/>
      <c r="N38" s="286"/>
      <c r="O38" s="286"/>
      <c r="P38" s="287"/>
    </row>
    <row r="39" spans="1:16" s="18" customFormat="1" ht="17.100000000000001" customHeight="1" x14ac:dyDescent="0.2">
      <c r="A39" s="286" t="s">
        <v>58</v>
      </c>
      <c r="B39" s="286"/>
      <c r="C39" s="286"/>
      <c r="D39" s="286"/>
      <c r="E39" s="286"/>
      <c r="F39" s="286"/>
      <c r="G39" s="286"/>
      <c r="H39" s="286"/>
      <c r="I39" s="286"/>
      <c r="J39" s="286"/>
      <c r="K39" s="286"/>
      <c r="L39" s="286"/>
      <c r="M39" s="286"/>
      <c r="N39" s="286"/>
      <c r="O39" s="286"/>
      <c r="P39" s="287"/>
    </row>
    <row r="40" spans="1:16" s="18" customFormat="1" ht="45" customHeight="1" x14ac:dyDescent="0.2">
      <c r="A40" s="286" t="s">
        <v>162</v>
      </c>
      <c r="B40" s="286"/>
      <c r="C40" s="286"/>
      <c r="D40" s="286"/>
      <c r="E40" s="286"/>
      <c r="F40" s="286"/>
      <c r="G40" s="286"/>
      <c r="H40" s="286"/>
      <c r="I40" s="286"/>
      <c r="J40" s="286"/>
      <c r="K40" s="286"/>
      <c r="L40" s="286"/>
      <c r="M40" s="286"/>
      <c r="N40" s="286"/>
      <c r="O40" s="286"/>
      <c r="P40" s="287"/>
    </row>
    <row r="41" spans="1:16" s="18" customFormat="1" ht="17.100000000000001" customHeight="1" x14ac:dyDescent="0.2">
      <c r="A41" s="276" t="s">
        <v>61</v>
      </c>
      <c r="B41" s="276"/>
      <c r="C41" s="276"/>
      <c r="D41" s="276"/>
      <c r="E41" s="276"/>
      <c r="F41" s="276"/>
      <c r="G41" s="276"/>
      <c r="H41" s="276"/>
      <c r="I41" s="276"/>
      <c r="J41" s="276"/>
      <c r="K41" s="276"/>
      <c r="L41" s="276"/>
      <c r="M41" s="276"/>
      <c r="N41" s="276"/>
      <c r="O41" s="276"/>
      <c r="P41" s="277"/>
    </row>
    <row r="42" spans="1:16" s="4" customFormat="1" ht="8.25" customHeight="1" x14ac:dyDescent="0.2">
      <c r="A42" s="17"/>
      <c r="B42" s="17"/>
      <c r="C42" s="17"/>
      <c r="D42" s="17"/>
      <c r="E42" s="17"/>
      <c r="F42" s="17"/>
      <c r="G42" s="17"/>
      <c r="H42" s="17"/>
      <c r="I42" s="17"/>
      <c r="J42" s="17"/>
      <c r="K42" s="17"/>
      <c r="L42" s="17"/>
      <c r="M42" s="17"/>
      <c r="N42" s="17"/>
      <c r="O42" s="17"/>
      <c r="P42" s="20"/>
    </row>
  </sheetData>
  <mergeCells count="20">
    <mergeCell ref="A1:P2"/>
    <mergeCell ref="A3:P4"/>
    <mergeCell ref="A11:A13"/>
    <mergeCell ref="B11:F12"/>
    <mergeCell ref="G11:P11"/>
    <mergeCell ref="G12:K12"/>
    <mergeCell ref="L12:P12"/>
    <mergeCell ref="G22:K22"/>
    <mergeCell ref="L22:P22"/>
    <mergeCell ref="A38:P38"/>
    <mergeCell ref="A39:P39"/>
    <mergeCell ref="A41:P41"/>
    <mergeCell ref="A34:P34"/>
    <mergeCell ref="A35:P35"/>
    <mergeCell ref="A36:P36"/>
    <mergeCell ref="A37:P37"/>
    <mergeCell ref="A21:A23"/>
    <mergeCell ref="B21:F22"/>
    <mergeCell ref="G21:P21"/>
    <mergeCell ref="A40:P40"/>
  </mergeCells>
  <pageMargins left="0.75" right="0.75" top="1" bottom="1" header="0.5" footer="0.5"/>
  <pageSetup orientation="portrait" horizontalDpi="4294967292" verticalDpi="4294967292" r:id="rId1"/>
  <headerFooter alignWithMargins="0"/>
  <ignoredErrors>
    <ignoredError sqref="G26 L26"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showGridLines="0" zoomScaleNormal="100" workbookViewId="0">
      <selection sqref="A1:P2"/>
    </sheetView>
  </sheetViews>
  <sheetFormatPr baseColWidth="10" defaultRowHeight="12.75" x14ac:dyDescent="0.2"/>
  <cols>
    <col min="1" max="1" width="20.7109375" customWidth="1"/>
    <col min="2" max="2" width="8.7109375" customWidth="1"/>
    <col min="3" max="3" width="11.7109375" bestFit="1" customWidth="1"/>
    <col min="4" max="4" width="5.5703125" bestFit="1" customWidth="1"/>
    <col min="5" max="6" width="7.7109375" customWidth="1"/>
    <col min="7" max="7" width="8.7109375" customWidth="1"/>
    <col min="8" max="8" width="11.7109375" bestFit="1" customWidth="1"/>
    <col min="9" max="9" width="5.5703125" bestFit="1" customWidth="1"/>
    <col min="10" max="11" width="7.7109375" customWidth="1"/>
    <col min="12" max="12" width="8.7109375" customWidth="1"/>
    <col min="13" max="13" width="11.7109375" bestFit="1" customWidth="1"/>
    <col min="14" max="14" width="5.5703125" style="173" bestFit="1" customWidth="1"/>
    <col min="15" max="16" width="7.7109375" customWidth="1"/>
    <col min="17" max="17" width="8.7109375" customWidth="1"/>
    <col min="18" max="18" width="11.7109375" customWidth="1"/>
    <col min="19" max="19" width="5.5703125" style="173" bestFit="1" customWidth="1"/>
    <col min="20" max="21" width="7.7109375" customWidth="1"/>
    <col min="22" max="22" width="8.7109375" customWidth="1"/>
    <col min="23" max="23" width="11.7109375" bestFit="1" customWidth="1"/>
    <col min="24" max="24" width="5.5703125" style="173" bestFit="1" customWidth="1"/>
    <col min="25" max="26" width="7.7109375" customWidth="1"/>
    <col min="27" max="27" width="8.7109375" customWidth="1"/>
    <col min="28" max="28" width="11.42578125" customWidth="1"/>
    <col min="29" max="29" width="5.5703125" style="173" bestFit="1" customWidth="1"/>
    <col min="30" max="31" width="7.7109375" customWidth="1"/>
  </cols>
  <sheetData>
    <row r="1" spans="1:31" s="4" customFormat="1" ht="12" x14ac:dyDescent="0.2">
      <c r="A1" s="299"/>
      <c r="B1" s="299"/>
      <c r="C1" s="299"/>
      <c r="D1" s="299"/>
      <c r="E1" s="299"/>
      <c r="F1" s="299"/>
      <c r="G1" s="299"/>
      <c r="H1" s="299"/>
      <c r="I1" s="299"/>
      <c r="J1" s="299"/>
      <c r="K1" s="299"/>
      <c r="L1" s="299"/>
      <c r="M1" s="299"/>
      <c r="N1" s="299"/>
      <c r="O1" s="299"/>
      <c r="P1" s="300"/>
      <c r="S1" s="168"/>
      <c r="X1" s="168"/>
      <c r="AC1" s="168"/>
    </row>
    <row r="2" spans="1:31" s="4" customFormat="1" ht="56.1" customHeight="1" x14ac:dyDescent="0.2">
      <c r="A2" s="299"/>
      <c r="B2" s="299"/>
      <c r="C2" s="299"/>
      <c r="D2" s="299"/>
      <c r="E2" s="299"/>
      <c r="F2" s="299"/>
      <c r="G2" s="299"/>
      <c r="H2" s="299"/>
      <c r="I2" s="299"/>
      <c r="J2" s="299"/>
      <c r="K2" s="299"/>
      <c r="L2" s="299"/>
      <c r="M2" s="299"/>
      <c r="N2" s="299"/>
      <c r="O2" s="299"/>
      <c r="P2" s="300"/>
      <c r="S2" s="168"/>
      <c r="X2" s="168"/>
      <c r="AC2" s="168"/>
    </row>
    <row r="3" spans="1:31" s="4" customFormat="1" ht="12" x14ac:dyDescent="0.2">
      <c r="A3" s="304" t="str">
        <f>+'Cuadro 1'!A3:P4</f>
        <v>Encuesta de Empleo Directo Sector Palmero</v>
      </c>
      <c r="B3" s="304"/>
      <c r="C3" s="304"/>
      <c r="D3" s="304"/>
      <c r="E3" s="304"/>
      <c r="F3" s="304"/>
      <c r="G3" s="303"/>
      <c r="H3" s="303"/>
      <c r="I3" s="303"/>
      <c r="J3" s="303"/>
      <c r="K3" s="303"/>
      <c r="L3" s="303"/>
      <c r="M3" s="303"/>
      <c r="N3" s="303"/>
      <c r="O3" s="303"/>
      <c r="P3" s="305"/>
      <c r="S3" s="168"/>
      <c r="X3" s="168"/>
      <c r="AC3" s="168"/>
    </row>
    <row r="4" spans="1:31" s="4" customFormat="1" ht="17.100000000000001" customHeight="1" x14ac:dyDescent="0.2">
      <c r="A4" s="303"/>
      <c r="B4" s="303"/>
      <c r="C4" s="303"/>
      <c r="D4" s="303"/>
      <c r="E4" s="303"/>
      <c r="F4" s="303"/>
      <c r="G4" s="303"/>
      <c r="H4" s="303"/>
      <c r="I4" s="303"/>
      <c r="J4" s="303"/>
      <c r="K4" s="303"/>
      <c r="L4" s="303"/>
      <c r="M4" s="303"/>
      <c r="N4" s="303"/>
      <c r="O4" s="303"/>
      <c r="P4" s="305"/>
      <c r="S4" s="168"/>
      <c r="X4" s="168"/>
      <c r="AC4" s="168"/>
    </row>
    <row r="5" spans="1:31" s="4" customFormat="1" ht="5.0999999999999996" customHeight="1" x14ac:dyDescent="0.2">
      <c r="A5" s="114"/>
      <c r="B5" s="114"/>
      <c r="C5" s="114"/>
      <c r="D5" s="114"/>
      <c r="E5" s="114"/>
      <c r="F5" s="114"/>
      <c r="G5" s="114"/>
      <c r="H5" s="114"/>
      <c r="I5" s="114"/>
      <c r="J5" s="114"/>
      <c r="K5" s="114"/>
      <c r="L5" s="114"/>
      <c r="M5" s="114"/>
      <c r="N5" s="174"/>
      <c r="O5" s="114"/>
      <c r="P5" s="115"/>
      <c r="R5" s="99"/>
      <c r="S5" s="168"/>
      <c r="X5" s="168"/>
      <c r="AC5" s="168"/>
    </row>
    <row r="6" spans="1:31" s="4" customFormat="1" ht="13.5" x14ac:dyDescent="0.2">
      <c r="A6" s="118" t="s">
        <v>92</v>
      </c>
      <c r="B6" s="114"/>
      <c r="C6" s="114"/>
      <c r="D6" s="114"/>
      <c r="E6" s="114"/>
      <c r="F6" s="114"/>
      <c r="G6" s="114"/>
      <c r="H6" s="114"/>
      <c r="I6" s="114"/>
      <c r="J6" s="114"/>
      <c r="K6" s="114"/>
      <c r="L6" s="114"/>
      <c r="M6" s="114"/>
      <c r="N6" s="174"/>
      <c r="O6" s="114"/>
      <c r="P6" s="115"/>
      <c r="R6" s="99"/>
      <c r="S6" s="168"/>
      <c r="X6" s="168"/>
      <c r="AC6" s="168"/>
    </row>
    <row r="7" spans="1:31" s="4" customFormat="1" ht="11.1" customHeight="1" x14ac:dyDescent="0.2">
      <c r="A7" s="111">
        <v>2016</v>
      </c>
      <c r="B7" s="114"/>
      <c r="C7" s="114"/>
      <c r="D7" s="114"/>
      <c r="E7" s="114"/>
      <c r="F7" s="114"/>
      <c r="G7" s="114"/>
      <c r="H7" s="114"/>
      <c r="I7" s="114"/>
      <c r="J7" s="114"/>
      <c r="K7" s="114"/>
      <c r="L7" s="114"/>
      <c r="M7" s="114"/>
      <c r="N7" s="174"/>
      <c r="O7" s="114"/>
      <c r="P7" s="115"/>
      <c r="R7" s="99"/>
      <c r="S7" s="168"/>
      <c r="X7" s="168"/>
      <c r="AC7" s="168"/>
    </row>
    <row r="8" spans="1:31" s="4" customFormat="1" ht="5.0999999999999996" customHeight="1" x14ac:dyDescent="0.2">
      <c r="A8" s="116"/>
      <c r="B8" s="116"/>
      <c r="C8" s="116"/>
      <c r="D8" s="116"/>
      <c r="E8" s="116"/>
      <c r="F8" s="116"/>
      <c r="G8" s="116"/>
      <c r="H8" s="116"/>
      <c r="I8" s="116"/>
      <c r="J8" s="116"/>
      <c r="K8" s="116"/>
      <c r="L8" s="116"/>
      <c r="M8" s="116"/>
      <c r="N8" s="175"/>
      <c r="O8" s="116"/>
      <c r="P8" s="117"/>
      <c r="S8" s="168"/>
      <c r="X8" s="168"/>
      <c r="AC8" s="168"/>
    </row>
    <row r="9" spans="1:31" s="4" customFormat="1" ht="12" x14ac:dyDescent="0.2">
      <c r="A9" s="1"/>
      <c r="B9" s="1"/>
      <c r="C9" s="1"/>
      <c r="D9" s="1"/>
      <c r="E9" s="1"/>
      <c r="F9" s="1"/>
      <c r="G9" s="1"/>
      <c r="H9" s="1"/>
      <c r="I9" s="1"/>
      <c r="J9" s="1"/>
      <c r="K9" s="1"/>
      <c r="L9" s="1"/>
      <c r="M9" s="1"/>
      <c r="N9" s="176"/>
      <c r="O9" s="1"/>
      <c r="P9" s="1"/>
      <c r="S9" s="168"/>
      <c r="X9" s="168"/>
      <c r="AC9" s="168"/>
    </row>
    <row r="10" spans="1:31" s="4" customFormat="1" ht="12.95" customHeight="1" x14ac:dyDescent="0.2">
      <c r="A10" s="112" t="str">
        <f>+Índice!B15</f>
        <v>Cuadro 3. Personal total ocupado por edad, según zona palmera</v>
      </c>
      <c r="B10" s="112"/>
      <c r="C10" s="112"/>
      <c r="D10" s="112"/>
      <c r="E10" s="112"/>
      <c r="F10" s="112"/>
      <c r="G10" s="112"/>
      <c r="H10" s="112"/>
      <c r="I10" s="112"/>
      <c r="J10" s="112"/>
      <c r="K10" s="112"/>
      <c r="L10" s="112"/>
      <c r="M10" s="112"/>
      <c r="N10" s="169"/>
      <c r="O10" s="112"/>
      <c r="P10" s="112"/>
      <c r="Q10" s="112"/>
      <c r="R10" s="112"/>
      <c r="S10" s="169"/>
      <c r="T10" s="112"/>
      <c r="U10" s="112"/>
      <c r="V10" s="112"/>
      <c r="W10" s="112"/>
      <c r="X10" s="169"/>
      <c r="Y10" s="112"/>
      <c r="Z10" s="112"/>
      <c r="AA10" s="112"/>
      <c r="AB10" s="112"/>
      <c r="AC10" s="169"/>
      <c r="AD10" s="112"/>
      <c r="AE10" s="113"/>
    </row>
    <row r="11" spans="1:31" s="4" customFormat="1" ht="12.75" customHeight="1" x14ac:dyDescent="0.2">
      <c r="A11" s="301" t="s">
        <v>59</v>
      </c>
      <c r="B11" s="291" t="s">
        <v>8</v>
      </c>
      <c r="C11" s="292"/>
      <c r="D11" s="292"/>
      <c r="E11" s="292"/>
      <c r="F11" s="293"/>
      <c r="G11" s="306" t="s">
        <v>66</v>
      </c>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row>
    <row r="12" spans="1:31" s="79" customFormat="1" ht="35.1" customHeight="1" x14ac:dyDescent="0.2">
      <c r="A12" s="302"/>
      <c r="B12" s="294"/>
      <c r="C12" s="295"/>
      <c r="D12" s="295"/>
      <c r="E12" s="295"/>
      <c r="F12" s="296"/>
      <c r="G12" s="307" t="s">
        <v>28</v>
      </c>
      <c r="H12" s="307"/>
      <c r="I12" s="307"/>
      <c r="J12" s="307"/>
      <c r="K12" s="308"/>
      <c r="L12" s="307" t="s">
        <v>68</v>
      </c>
      <c r="M12" s="307"/>
      <c r="N12" s="307"/>
      <c r="O12" s="307"/>
      <c r="P12" s="308"/>
      <c r="Q12" s="307" t="s">
        <v>29</v>
      </c>
      <c r="R12" s="307"/>
      <c r="S12" s="307"/>
      <c r="T12" s="307"/>
      <c r="U12" s="308"/>
      <c r="V12" s="307" t="s">
        <v>67</v>
      </c>
      <c r="W12" s="307"/>
      <c r="X12" s="307"/>
      <c r="Y12" s="307"/>
      <c r="Z12" s="308"/>
      <c r="AA12" s="307" t="s">
        <v>30</v>
      </c>
      <c r="AB12" s="307"/>
      <c r="AC12" s="307"/>
      <c r="AD12" s="307"/>
      <c r="AE12" s="308"/>
    </row>
    <row r="13" spans="1:31" s="98" customFormat="1" ht="24" customHeight="1" x14ac:dyDescent="0.2">
      <c r="A13" s="302"/>
      <c r="B13" s="34" t="s">
        <v>12</v>
      </c>
      <c r="C13" s="27" t="s">
        <v>19</v>
      </c>
      <c r="D13" s="27" t="s">
        <v>36</v>
      </c>
      <c r="E13" s="27" t="s">
        <v>9</v>
      </c>
      <c r="F13" s="97" t="s">
        <v>10</v>
      </c>
      <c r="G13" s="27" t="s">
        <v>12</v>
      </c>
      <c r="H13" s="27" t="s">
        <v>19</v>
      </c>
      <c r="I13" s="27" t="s">
        <v>36</v>
      </c>
      <c r="J13" s="27" t="s">
        <v>9</v>
      </c>
      <c r="K13" s="97" t="s">
        <v>10</v>
      </c>
      <c r="L13" s="27" t="s">
        <v>12</v>
      </c>
      <c r="M13" s="27" t="s">
        <v>19</v>
      </c>
      <c r="N13" s="170" t="s">
        <v>36</v>
      </c>
      <c r="O13" s="27" t="s">
        <v>9</v>
      </c>
      <c r="P13" s="97" t="s">
        <v>10</v>
      </c>
      <c r="Q13" s="27" t="s">
        <v>12</v>
      </c>
      <c r="R13" s="27" t="s">
        <v>19</v>
      </c>
      <c r="S13" s="170" t="s">
        <v>36</v>
      </c>
      <c r="T13" s="27" t="s">
        <v>9</v>
      </c>
      <c r="U13" s="97" t="s">
        <v>10</v>
      </c>
      <c r="V13" s="27" t="s">
        <v>12</v>
      </c>
      <c r="W13" s="27" t="s">
        <v>19</v>
      </c>
      <c r="X13" s="170" t="s">
        <v>36</v>
      </c>
      <c r="Y13" s="27" t="s">
        <v>9</v>
      </c>
      <c r="Z13" s="97" t="s">
        <v>10</v>
      </c>
      <c r="AA13" s="27" t="s">
        <v>12</v>
      </c>
      <c r="AB13" s="27" t="s">
        <v>19</v>
      </c>
      <c r="AC13" s="170" t="s">
        <v>36</v>
      </c>
      <c r="AD13" s="27" t="s">
        <v>9</v>
      </c>
      <c r="AE13" s="97" t="s">
        <v>10</v>
      </c>
    </row>
    <row r="14" spans="1:31" s="18" customFormat="1" ht="12" x14ac:dyDescent="0.2">
      <c r="A14" s="44" t="s">
        <v>18</v>
      </c>
      <c r="B14" s="35">
        <f>SUM(B15:B18)</f>
        <v>67671.746299999999</v>
      </c>
      <c r="C14" s="69">
        <f>+B14/$B$14*100</f>
        <v>100</v>
      </c>
      <c r="D14" s="69">
        <v>5.5345000000000004</v>
      </c>
      <c r="E14" s="29">
        <v>60331.024799999999</v>
      </c>
      <c r="F14" s="32">
        <v>75012.467600000004</v>
      </c>
      <c r="G14" s="35">
        <f>SUM(G15:G18)</f>
        <v>11042.514900000002</v>
      </c>
      <c r="H14" s="69">
        <f>+G14/$G$14*100</f>
        <v>100</v>
      </c>
      <c r="I14" s="69">
        <v>6.7596999999999996</v>
      </c>
      <c r="J14" s="29">
        <v>9579.4835999999996</v>
      </c>
      <c r="K14" s="32">
        <v>12505.5463</v>
      </c>
      <c r="L14" s="35">
        <f>SUM(L15:L18)</f>
        <v>24836.8622</v>
      </c>
      <c r="M14" s="69">
        <f>+L14/$L$14*100</f>
        <v>100</v>
      </c>
      <c r="N14" s="69">
        <v>7.6298000000000004</v>
      </c>
      <c r="O14" s="29">
        <v>21122.678899999999</v>
      </c>
      <c r="P14" s="32">
        <v>28551.0455</v>
      </c>
      <c r="Q14" s="35">
        <f>SUM(Q15:Q18)</f>
        <v>18431.557600000004</v>
      </c>
      <c r="R14" s="69">
        <f>+Q14/$Q$14*100</f>
        <v>100</v>
      </c>
      <c r="S14" s="69">
        <v>8.9149999999999991</v>
      </c>
      <c r="T14" s="29">
        <v>15210.953799999999</v>
      </c>
      <c r="U14" s="32">
        <v>21652.1613</v>
      </c>
      <c r="V14" s="35">
        <f>SUM(V15:V18)</f>
        <v>10315.3415</v>
      </c>
      <c r="W14" s="69">
        <f>+V14/$V$14*100</f>
        <v>100</v>
      </c>
      <c r="X14" s="69">
        <v>5.4160000000000004</v>
      </c>
      <c r="Y14" s="29">
        <v>9220.3384999999998</v>
      </c>
      <c r="Z14" s="32">
        <v>11410.3444</v>
      </c>
      <c r="AA14" s="35">
        <f>SUM(AA15:AA18)</f>
        <v>3045.4701</v>
      </c>
      <c r="AB14" s="69">
        <f>+AA14/$AA$14*100</f>
        <v>100</v>
      </c>
      <c r="AC14" s="69">
        <v>13.9354</v>
      </c>
      <c r="AD14" s="29">
        <v>2213.6462999999999</v>
      </c>
      <c r="AE14" s="32">
        <v>3877.2937999999999</v>
      </c>
    </row>
    <row r="15" spans="1:31" s="18" customFormat="1" ht="12" x14ac:dyDescent="0.2">
      <c r="A15" s="50" t="s">
        <v>4</v>
      </c>
      <c r="B15" s="43">
        <f>+G15+L15+Q15+V15+AA15</f>
        <v>18929.162100000001</v>
      </c>
      <c r="C15" s="68">
        <f>+B15/$B$14*100</f>
        <v>27.972031364587384</v>
      </c>
      <c r="D15" s="68">
        <v>9.1525999999999996</v>
      </c>
      <c r="E15" s="57">
        <v>15533.452300000001</v>
      </c>
      <c r="F15" s="58">
        <v>22324.871899999998</v>
      </c>
      <c r="G15" s="43">
        <v>2800.1984000000002</v>
      </c>
      <c r="H15" s="68">
        <f>+G15/$G$14*100</f>
        <v>25.358339339890769</v>
      </c>
      <c r="I15" s="68">
        <v>8.3961000000000006</v>
      </c>
      <c r="J15" s="57">
        <v>2339.3863000000001</v>
      </c>
      <c r="K15" s="58">
        <v>3261.0104000000001</v>
      </c>
      <c r="L15" s="43">
        <v>8484.9141999999993</v>
      </c>
      <c r="M15" s="68">
        <f>+L15/$L$14*100</f>
        <v>34.162585159408742</v>
      </c>
      <c r="N15" s="68">
        <v>15.288399999999999</v>
      </c>
      <c r="O15" s="57">
        <v>5942.3944000000001</v>
      </c>
      <c r="P15" s="58">
        <v>11027.433999999999</v>
      </c>
      <c r="Q15" s="43">
        <v>4604.8999999999996</v>
      </c>
      <c r="R15" s="68">
        <f>+Q15/$Q$14*100</f>
        <v>24.983781077731589</v>
      </c>
      <c r="S15" s="68">
        <v>9.1327999999999996</v>
      </c>
      <c r="T15" s="57">
        <v>3780.6107999999999</v>
      </c>
      <c r="U15" s="58">
        <v>5429.1891999999998</v>
      </c>
      <c r="V15" s="43">
        <v>2677.8225000000002</v>
      </c>
      <c r="W15" s="68">
        <f>+V15/$V$14*100</f>
        <v>25.95961074095317</v>
      </c>
      <c r="X15" s="68">
        <v>10.720499999999999</v>
      </c>
      <c r="Y15" s="57">
        <v>2115.1525000000001</v>
      </c>
      <c r="Z15" s="58">
        <v>3240.4924999999998</v>
      </c>
      <c r="AA15" s="43">
        <v>361.327</v>
      </c>
      <c r="AB15" s="68">
        <f>+AA15/$AA$14*100</f>
        <v>11.864408059694954</v>
      </c>
      <c r="AC15" s="68">
        <v>10.4392</v>
      </c>
      <c r="AD15" s="57">
        <v>287.3963</v>
      </c>
      <c r="AE15" s="58">
        <v>435.2577</v>
      </c>
    </row>
    <row r="16" spans="1:31" s="18" customFormat="1" ht="12.75" customHeight="1" x14ac:dyDescent="0.2">
      <c r="A16" s="51" t="s">
        <v>11</v>
      </c>
      <c r="B16" s="30">
        <f>+G16+L16+Q16+V16+AA16</f>
        <v>17649.7808</v>
      </c>
      <c r="C16" s="69">
        <f>+B16/$B$14*100</f>
        <v>26.081462005953881</v>
      </c>
      <c r="D16" s="71">
        <v>5.4432999999999998</v>
      </c>
      <c r="E16" s="31">
        <v>15766.7621</v>
      </c>
      <c r="F16" s="33">
        <v>19532.7994</v>
      </c>
      <c r="G16" s="36">
        <v>2947.4679000000001</v>
      </c>
      <c r="H16" s="71">
        <f>+G16/$G$14*100</f>
        <v>26.691998396126227</v>
      </c>
      <c r="I16" s="71">
        <v>11.6717</v>
      </c>
      <c r="J16" s="31">
        <v>2273.1911</v>
      </c>
      <c r="K16" s="33">
        <v>3621.7447999999999</v>
      </c>
      <c r="L16" s="30">
        <v>5683.6496999999999</v>
      </c>
      <c r="M16" s="71">
        <f>+L16/$L$14*100</f>
        <v>22.883928147735183</v>
      </c>
      <c r="N16" s="71">
        <v>9.2973999999999997</v>
      </c>
      <c r="O16" s="31">
        <v>4647.9251999999997</v>
      </c>
      <c r="P16" s="33">
        <v>6719.3742000000002</v>
      </c>
      <c r="Q16" s="30">
        <v>4351.7061000000003</v>
      </c>
      <c r="R16" s="71">
        <f>+Q16/$Q$14*100</f>
        <v>23.610083284551052</v>
      </c>
      <c r="S16" s="71">
        <v>6.9217000000000004</v>
      </c>
      <c r="T16" s="31">
        <v>3761.3310999999999</v>
      </c>
      <c r="U16" s="33">
        <v>4942.0811000000003</v>
      </c>
      <c r="V16" s="30">
        <v>3509.1307000000002</v>
      </c>
      <c r="W16" s="71">
        <f>+V16/$V$14*100</f>
        <v>34.018560607033713</v>
      </c>
      <c r="X16" s="71">
        <v>8.7461000000000002</v>
      </c>
      <c r="Y16" s="31">
        <v>2907.585</v>
      </c>
      <c r="Z16" s="33">
        <v>4110.6763000000001</v>
      </c>
      <c r="AA16" s="30">
        <v>1157.8263999999999</v>
      </c>
      <c r="AB16" s="71">
        <f>+AA16/$AA$14*100</f>
        <v>38.017986123061917</v>
      </c>
      <c r="AC16" s="71">
        <v>26.0565</v>
      </c>
      <c r="AD16" s="31">
        <v>566.5163</v>
      </c>
      <c r="AE16" s="33">
        <v>1749.1364000000001</v>
      </c>
    </row>
    <row r="17" spans="1:31" s="4" customFormat="1" ht="12" x14ac:dyDescent="0.2">
      <c r="A17" s="52" t="s">
        <v>13</v>
      </c>
      <c r="B17" s="43">
        <f>+G17+L17+Q17+V17+AA17</f>
        <v>27178.542799999999</v>
      </c>
      <c r="C17" s="75">
        <f>+B17/$B$14*100</f>
        <v>40.162319263216652</v>
      </c>
      <c r="D17" s="165">
        <v>11.6609</v>
      </c>
      <c r="E17" s="39">
        <v>20966.769799999998</v>
      </c>
      <c r="F17" s="40">
        <v>33390.315900000001</v>
      </c>
      <c r="G17" s="38">
        <v>4660.6553000000004</v>
      </c>
      <c r="H17" s="72">
        <f>+G17/$G$14*100</f>
        <v>42.206466028857243</v>
      </c>
      <c r="I17" s="72">
        <v>13.1739</v>
      </c>
      <c r="J17" s="41">
        <v>3457.2352999999998</v>
      </c>
      <c r="K17" s="42">
        <v>5864.0753000000004</v>
      </c>
      <c r="L17" s="41">
        <v>9259.5882000000001</v>
      </c>
      <c r="M17" s="72">
        <f>+L17/$L$14*100</f>
        <v>37.281634553659522</v>
      </c>
      <c r="N17" s="72">
        <v>13.5411</v>
      </c>
      <c r="O17" s="41">
        <v>6802.0346</v>
      </c>
      <c r="P17" s="42">
        <v>11717.141900000001</v>
      </c>
      <c r="Q17" s="41">
        <v>8455.0355</v>
      </c>
      <c r="R17" s="72">
        <f>+Q17/$Q$14*100</f>
        <v>45.872604385860463</v>
      </c>
      <c r="S17" s="72">
        <v>18.428100000000001</v>
      </c>
      <c r="T17" s="41">
        <v>5401.1504999999997</v>
      </c>
      <c r="U17" s="42">
        <v>11508.9205</v>
      </c>
      <c r="V17" s="41">
        <v>3506.7538</v>
      </c>
      <c r="W17" s="72">
        <f>+V17/$V$14*100</f>
        <v>33.995518228843899</v>
      </c>
      <c r="X17" s="72">
        <v>10.312200000000001</v>
      </c>
      <c r="Y17" s="41">
        <v>2797.9751000000001</v>
      </c>
      <c r="Z17" s="42">
        <v>4215.5325999999995</v>
      </c>
      <c r="AA17" s="41">
        <v>1296.51</v>
      </c>
      <c r="AB17" s="72">
        <f>+AA17/$AA$14*100</f>
        <v>42.571752715615233</v>
      </c>
      <c r="AC17" s="72">
        <v>22.5962</v>
      </c>
      <c r="AD17" s="41">
        <v>722.30380000000002</v>
      </c>
      <c r="AE17" s="42">
        <v>1870.7161000000001</v>
      </c>
    </row>
    <row r="18" spans="1:31" s="4" customFormat="1" ht="12" x14ac:dyDescent="0.2">
      <c r="A18" s="53" t="s">
        <v>14</v>
      </c>
      <c r="B18" s="45">
        <f>+G18+L18+Q18+V18+AA18</f>
        <v>3914.2606000000005</v>
      </c>
      <c r="C18" s="76">
        <f>+B18/$B$14*100</f>
        <v>5.7841873662420928</v>
      </c>
      <c r="D18" s="166">
        <v>6.1616</v>
      </c>
      <c r="E18" s="46">
        <v>3441.5430999999999</v>
      </c>
      <c r="F18" s="47">
        <v>4386.9778999999999</v>
      </c>
      <c r="G18" s="45">
        <v>634.19330000000002</v>
      </c>
      <c r="H18" s="73">
        <f>+G18/$G$14*100</f>
        <v>5.7431962351257493</v>
      </c>
      <c r="I18" s="73">
        <v>12.7821</v>
      </c>
      <c r="J18" s="48">
        <v>475.30930000000001</v>
      </c>
      <c r="K18" s="49">
        <v>793.07719999999995</v>
      </c>
      <c r="L18" s="48">
        <v>1408.7101</v>
      </c>
      <c r="M18" s="73">
        <f>+L18/$L$14*100</f>
        <v>5.6718521391965533</v>
      </c>
      <c r="N18" s="73">
        <v>16.927900000000001</v>
      </c>
      <c r="O18" s="48">
        <v>941.3175</v>
      </c>
      <c r="P18" s="49">
        <v>1876.1026999999999</v>
      </c>
      <c r="Q18" s="48">
        <v>1019.9160000000001</v>
      </c>
      <c r="R18" s="73">
        <f>+Q18/$Q$14*100</f>
        <v>5.5335312518568687</v>
      </c>
      <c r="S18" s="73">
        <v>6.7262000000000004</v>
      </c>
      <c r="T18" s="48">
        <v>885.45630000000006</v>
      </c>
      <c r="U18" s="49">
        <v>1154.3756000000001</v>
      </c>
      <c r="V18" s="48">
        <v>621.6345</v>
      </c>
      <c r="W18" s="73">
        <f>+V18/$V$14*100</f>
        <v>6.0263104231692184</v>
      </c>
      <c r="X18" s="73">
        <v>11.0753</v>
      </c>
      <c r="Y18" s="48">
        <v>486.69220000000001</v>
      </c>
      <c r="Z18" s="49">
        <v>756.57669999999996</v>
      </c>
      <c r="AA18" s="48">
        <v>229.80670000000001</v>
      </c>
      <c r="AB18" s="73">
        <f>+AA18/$AA$14*100</f>
        <v>7.5458531016278902</v>
      </c>
      <c r="AC18" s="73">
        <v>18.7136</v>
      </c>
      <c r="AD18" s="48">
        <v>145.51689999999999</v>
      </c>
      <c r="AE18" s="49">
        <v>314.09660000000002</v>
      </c>
    </row>
    <row r="19" spans="1:31" s="4" customFormat="1" ht="12" x14ac:dyDescent="0.2">
      <c r="A19" s="82"/>
      <c r="B19" s="25"/>
      <c r="C19" s="83"/>
      <c r="D19" s="25"/>
      <c r="E19" s="25"/>
      <c r="F19" s="25"/>
      <c r="G19" s="25"/>
      <c r="H19" s="84"/>
      <c r="I19" s="85"/>
      <c r="J19" s="85"/>
      <c r="K19" s="85"/>
      <c r="L19" s="85"/>
      <c r="M19" s="84"/>
      <c r="N19" s="84"/>
      <c r="O19" s="85"/>
      <c r="P19" s="85"/>
      <c r="Q19" s="85"/>
      <c r="R19" s="86"/>
      <c r="S19" s="84"/>
      <c r="T19" s="85"/>
      <c r="U19" s="85"/>
      <c r="V19" s="85"/>
      <c r="W19" s="84"/>
      <c r="X19" s="84"/>
      <c r="Y19" s="85"/>
      <c r="Z19" s="85"/>
      <c r="AA19" s="85"/>
      <c r="AB19" s="84"/>
      <c r="AC19" s="84"/>
      <c r="AD19" s="85"/>
      <c r="AE19" s="85"/>
    </row>
    <row r="20" spans="1:31" s="4" customFormat="1" ht="12" x14ac:dyDescent="0.2">
      <c r="A20" s="112" t="str">
        <f>+Índice!B16</f>
        <v>Cuadro 3A. Personal total ocupado por edad, según unidad de producción</v>
      </c>
      <c r="B20" s="112"/>
      <c r="C20" s="112"/>
      <c r="D20" s="112"/>
      <c r="E20" s="112"/>
      <c r="F20" s="112"/>
      <c r="G20" s="112"/>
      <c r="H20" s="112"/>
      <c r="I20" s="112"/>
      <c r="J20" s="112"/>
      <c r="K20" s="112"/>
      <c r="L20" s="112"/>
      <c r="M20" s="112"/>
      <c r="N20" s="169"/>
      <c r="O20" s="112"/>
      <c r="P20" s="112"/>
      <c r="Q20" s="112"/>
      <c r="R20" s="112"/>
      <c r="S20" s="169"/>
      <c r="T20" s="112"/>
      <c r="U20" s="112"/>
      <c r="V20" s="112"/>
      <c r="W20" s="112"/>
      <c r="X20" s="169"/>
      <c r="Y20" s="112"/>
      <c r="Z20" s="112"/>
      <c r="AA20" s="112"/>
      <c r="AB20" s="112"/>
      <c r="AC20" s="169"/>
      <c r="AD20" s="112"/>
      <c r="AE20" s="113"/>
    </row>
    <row r="21" spans="1:31" s="4" customFormat="1" ht="12" x14ac:dyDescent="0.2">
      <c r="A21" s="288" t="s">
        <v>63</v>
      </c>
      <c r="B21" s="291" t="s">
        <v>8</v>
      </c>
      <c r="C21" s="292"/>
      <c r="D21" s="292"/>
      <c r="E21" s="292"/>
      <c r="F21" s="293"/>
      <c r="G21" s="306" t="s">
        <v>66</v>
      </c>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1" s="4" customFormat="1" ht="35.1" customHeight="1" x14ac:dyDescent="0.2">
      <c r="A22" s="289"/>
      <c r="B22" s="294"/>
      <c r="C22" s="295"/>
      <c r="D22" s="295"/>
      <c r="E22" s="295"/>
      <c r="F22" s="296"/>
      <c r="G22" s="307" t="s">
        <v>28</v>
      </c>
      <c r="H22" s="307"/>
      <c r="I22" s="307"/>
      <c r="J22" s="307"/>
      <c r="K22" s="308"/>
      <c r="L22" s="307" t="s">
        <v>68</v>
      </c>
      <c r="M22" s="307"/>
      <c r="N22" s="307"/>
      <c r="O22" s="307"/>
      <c r="P22" s="308"/>
      <c r="Q22" s="307" t="s">
        <v>29</v>
      </c>
      <c r="R22" s="307"/>
      <c r="S22" s="307"/>
      <c r="T22" s="307"/>
      <c r="U22" s="308"/>
      <c r="V22" s="307" t="s">
        <v>67</v>
      </c>
      <c r="W22" s="307"/>
      <c r="X22" s="307"/>
      <c r="Y22" s="307"/>
      <c r="Z22" s="308"/>
      <c r="AA22" s="307" t="s">
        <v>30</v>
      </c>
      <c r="AB22" s="307"/>
      <c r="AC22" s="307"/>
      <c r="AD22" s="307"/>
      <c r="AE22" s="308"/>
    </row>
    <row r="23" spans="1:31" s="98" customFormat="1" ht="24" customHeight="1" x14ac:dyDescent="0.2">
      <c r="A23" s="290"/>
      <c r="B23" s="34" t="s">
        <v>12</v>
      </c>
      <c r="C23" s="27" t="s">
        <v>19</v>
      </c>
      <c r="D23" s="27" t="s">
        <v>36</v>
      </c>
      <c r="E23" s="27" t="s">
        <v>9</v>
      </c>
      <c r="F23" s="97" t="s">
        <v>10</v>
      </c>
      <c r="G23" s="27" t="s">
        <v>12</v>
      </c>
      <c r="H23" s="27" t="s">
        <v>19</v>
      </c>
      <c r="I23" s="27" t="s">
        <v>36</v>
      </c>
      <c r="J23" s="27" t="s">
        <v>9</v>
      </c>
      <c r="K23" s="97" t="s">
        <v>10</v>
      </c>
      <c r="L23" s="27" t="s">
        <v>12</v>
      </c>
      <c r="M23" s="27" t="s">
        <v>19</v>
      </c>
      <c r="N23" s="170" t="s">
        <v>36</v>
      </c>
      <c r="O23" s="27" t="s">
        <v>9</v>
      </c>
      <c r="P23" s="97" t="s">
        <v>10</v>
      </c>
      <c r="Q23" s="27" t="s">
        <v>12</v>
      </c>
      <c r="R23" s="27" t="s">
        <v>19</v>
      </c>
      <c r="S23" s="170" t="s">
        <v>36</v>
      </c>
      <c r="T23" s="27" t="s">
        <v>9</v>
      </c>
      <c r="U23" s="97" t="s">
        <v>10</v>
      </c>
      <c r="V23" s="27" t="s">
        <v>12</v>
      </c>
      <c r="W23" s="27" t="s">
        <v>19</v>
      </c>
      <c r="X23" s="170" t="s">
        <v>36</v>
      </c>
      <c r="Y23" s="27" t="s">
        <v>9</v>
      </c>
      <c r="Z23" s="97" t="s">
        <v>10</v>
      </c>
      <c r="AA23" s="27" t="s">
        <v>12</v>
      </c>
      <c r="AB23" s="27" t="s">
        <v>19</v>
      </c>
      <c r="AC23" s="170" t="s">
        <v>36</v>
      </c>
      <c r="AD23" s="27" t="s">
        <v>9</v>
      </c>
      <c r="AE23" s="97" t="s">
        <v>10</v>
      </c>
    </row>
    <row r="24" spans="1:31" s="24" customFormat="1" ht="12" x14ac:dyDescent="0.2">
      <c r="A24" s="44" t="s">
        <v>18</v>
      </c>
      <c r="B24" s="35">
        <f>+B25+B26+B30</f>
        <v>67671.746399999989</v>
      </c>
      <c r="C24" s="69">
        <f>+B24/$B$24*100</f>
        <v>100</v>
      </c>
      <c r="D24" s="69">
        <v>5.5345000000000004</v>
      </c>
      <c r="E24" s="29">
        <v>60331.024799999999</v>
      </c>
      <c r="F24" s="29">
        <v>75012.467600000004</v>
      </c>
      <c r="G24" s="87">
        <f>+G25+G26+G30</f>
        <v>11042.515100000001</v>
      </c>
      <c r="H24" s="69">
        <f>+G24/$G$24*100</f>
        <v>100</v>
      </c>
      <c r="I24" s="69">
        <v>6.7596999999999996</v>
      </c>
      <c r="J24" s="29">
        <v>9579.4835999999996</v>
      </c>
      <c r="K24" s="89">
        <v>12505.5463</v>
      </c>
      <c r="L24" s="28">
        <f>+L25+L26+L30</f>
        <v>24836.862199999996</v>
      </c>
      <c r="M24" s="69">
        <f>+L24/$L$24*100</f>
        <v>100</v>
      </c>
      <c r="N24" s="69">
        <v>7.6298000000000004</v>
      </c>
      <c r="O24" s="29">
        <v>21122.678899999999</v>
      </c>
      <c r="P24" s="89">
        <v>28551.0455</v>
      </c>
      <c r="Q24" s="28">
        <f>+Q25+Q26+Q30</f>
        <v>18431.5576</v>
      </c>
      <c r="R24" s="69">
        <f>+Q24/$Q$24*100</f>
        <v>100</v>
      </c>
      <c r="S24" s="69">
        <v>8.9149999999999991</v>
      </c>
      <c r="T24" s="29">
        <v>15210.953799999999</v>
      </c>
      <c r="U24" s="89">
        <v>21652.1613</v>
      </c>
      <c r="V24" s="28">
        <f>+V25+V26+V30</f>
        <v>10315.3415</v>
      </c>
      <c r="W24" s="69">
        <f>+V24/$V$24*100</f>
        <v>100</v>
      </c>
      <c r="X24" s="69">
        <v>5.4160000000000004</v>
      </c>
      <c r="Y24" s="29">
        <v>9220.3384999999998</v>
      </c>
      <c r="Z24" s="89">
        <v>11410.3444</v>
      </c>
      <c r="AA24" s="28">
        <f>+AA25+AA26+AA30</f>
        <v>3045.47</v>
      </c>
      <c r="AB24" s="69">
        <f>+AA24/$AA$24*100</f>
        <v>100</v>
      </c>
      <c r="AC24" s="69">
        <v>13.9354</v>
      </c>
      <c r="AD24" s="29">
        <v>2213.6462999999999</v>
      </c>
      <c r="AE24" s="89">
        <v>3877.2937999999999</v>
      </c>
    </row>
    <row r="25" spans="1:31" s="4" customFormat="1" ht="12" x14ac:dyDescent="0.2">
      <c r="A25" s="63" t="s">
        <v>5</v>
      </c>
      <c r="B25" s="54">
        <f>+G25+L25+Q25+V25+AA25</f>
        <v>2323.5055000000002</v>
      </c>
      <c r="C25" s="70">
        <f>+B25/$B$24*100</f>
        <v>3.433494218201528</v>
      </c>
      <c r="D25" s="70">
        <v>84.048900000000003</v>
      </c>
      <c r="E25" s="55">
        <v>285</v>
      </c>
      <c r="F25" s="55">
        <v>6151.1534000000001</v>
      </c>
      <c r="G25" s="167">
        <v>435.80739999999997</v>
      </c>
      <c r="H25" s="70">
        <f>+G25/$G$24*100</f>
        <v>3.9466316871959721</v>
      </c>
      <c r="I25" s="70">
        <v>94.936000000000007</v>
      </c>
      <c r="J25" s="55">
        <v>22</v>
      </c>
      <c r="K25" s="56">
        <v>1246.7338999999999</v>
      </c>
      <c r="L25" s="54">
        <v>1054.1789000000001</v>
      </c>
      <c r="M25" s="70">
        <f>+L25/$L$24*100</f>
        <v>4.2444125651266855</v>
      </c>
      <c r="N25" s="70">
        <v>89.722099999999998</v>
      </c>
      <c r="O25" s="55">
        <v>95</v>
      </c>
      <c r="P25" s="56">
        <v>2908.0088999999998</v>
      </c>
      <c r="Q25" s="54">
        <v>716.59280000000001</v>
      </c>
      <c r="R25" s="70">
        <f>+Q25/$Q$24*100</f>
        <v>3.887858072287933</v>
      </c>
      <c r="S25" s="70">
        <v>75.0749</v>
      </c>
      <c r="T25" s="55">
        <v>121</v>
      </c>
      <c r="U25" s="56">
        <v>1771.0358000000001</v>
      </c>
      <c r="V25" s="54">
        <v>108.8847</v>
      </c>
      <c r="W25" s="70">
        <f>+V25/$V$24*100</f>
        <v>1.0555607877839042</v>
      </c>
      <c r="X25" s="70">
        <v>54.527200000000001</v>
      </c>
      <c r="Y25" s="55">
        <v>41</v>
      </c>
      <c r="Z25" s="56">
        <v>225.2533</v>
      </c>
      <c r="AA25" s="54">
        <v>8.0417000000000005</v>
      </c>
      <c r="AB25" s="70">
        <f>+AA25/$AA$24*100</f>
        <v>0.26405448091755956</v>
      </c>
      <c r="AC25" s="70">
        <v>30.630099999999999</v>
      </c>
      <c r="AD25" s="55">
        <v>6</v>
      </c>
      <c r="AE25" s="56">
        <v>12.8695</v>
      </c>
    </row>
    <row r="26" spans="1:31" s="24" customFormat="1" ht="13.5" x14ac:dyDescent="0.2">
      <c r="A26" s="64" t="s">
        <v>64</v>
      </c>
      <c r="B26" s="28">
        <f>SUM(B27:B29)</f>
        <v>60187.611399999994</v>
      </c>
      <c r="C26" s="69">
        <f>+B26/$B$24*100</f>
        <v>88.940532204145995</v>
      </c>
      <c r="D26" s="69">
        <v>4.1844999999999999</v>
      </c>
      <c r="E26" s="29">
        <v>55251.256999999998</v>
      </c>
      <c r="F26" s="29">
        <v>65123.965600000003</v>
      </c>
      <c r="G26" s="35">
        <f>SUM(G27:G29)</f>
        <v>9631.4006000000008</v>
      </c>
      <c r="H26" s="69">
        <f>+G26/$G$24*100</f>
        <v>87.221077017137162</v>
      </c>
      <c r="I26" s="69">
        <v>6.8296000000000001</v>
      </c>
      <c r="J26" s="29">
        <v>8342.1324999999997</v>
      </c>
      <c r="K26" s="32">
        <v>10920.6685</v>
      </c>
      <c r="L26" s="28">
        <f>SUM(L27:L29)</f>
        <v>21748.539099999998</v>
      </c>
      <c r="M26" s="69">
        <f>+L26/$L$24*100</f>
        <v>87.565566555343693</v>
      </c>
      <c r="N26" s="69">
        <v>7.4160000000000004</v>
      </c>
      <c r="O26" s="29">
        <v>18587.308000000001</v>
      </c>
      <c r="P26" s="32">
        <v>24909.77</v>
      </c>
      <c r="Q26" s="28">
        <f>SUM(Q27:Q29)</f>
        <v>16435.249400000001</v>
      </c>
      <c r="R26" s="69">
        <f>+Q26/$Q$24*100</f>
        <v>89.169074891424259</v>
      </c>
      <c r="S26" s="69">
        <v>7.4294000000000002</v>
      </c>
      <c r="T26" s="29">
        <v>14042.013499999999</v>
      </c>
      <c r="U26" s="32">
        <v>18828.485199999999</v>
      </c>
      <c r="V26" s="28">
        <f>SUM(V27:V29)</f>
        <v>9408.0805</v>
      </c>
      <c r="W26" s="69">
        <f>+V26/$V$24*100</f>
        <v>91.204741016087539</v>
      </c>
      <c r="X26" s="69">
        <v>5.6768000000000001</v>
      </c>
      <c r="Y26" s="29">
        <v>8361.2839000000004</v>
      </c>
      <c r="Z26" s="32">
        <v>10454.877</v>
      </c>
      <c r="AA26" s="28">
        <f>SUM(AA27:AA29)</f>
        <v>2964.3417999999997</v>
      </c>
      <c r="AB26" s="69">
        <f>+AA26/$AA$24*100</f>
        <v>97.33610247350984</v>
      </c>
      <c r="AC26" s="69">
        <v>14.3111</v>
      </c>
      <c r="AD26" s="29">
        <v>2132.8497000000002</v>
      </c>
      <c r="AE26" s="32">
        <v>3795.8339999999998</v>
      </c>
    </row>
    <row r="27" spans="1:31" s="4" customFormat="1" ht="12" x14ac:dyDescent="0.2">
      <c r="A27" s="66" t="s">
        <v>20</v>
      </c>
      <c r="B27" s="43">
        <f>+G27+L27+Q27+V27+AA27</f>
        <v>23453.644700000001</v>
      </c>
      <c r="C27" s="75">
        <f>+B27/$B$26*100</f>
        <v>38.96756185277026</v>
      </c>
      <c r="D27" s="165">
        <v>6.3848000000000003</v>
      </c>
      <c r="E27" s="39">
        <v>20518.622299999999</v>
      </c>
      <c r="F27" s="39">
        <v>26388.667000000001</v>
      </c>
      <c r="G27" s="38">
        <v>4021.9783000000002</v>
      </c>
      <c r="H27" s="68">
        <f>+G27/$G$26*100</f>
        <v>41.759017894032979</v>
      </c>
      <c r="I27" s="72">
        <v>11.9511</v>
      </c>
      <c r="J27" s="41">
        <v>3079.8631</v>
      </c>
      <c r="K27" s="42">
        <v>4964.0934999999999</v>
      </c>
      <c r="L27" s="41">
        <v>7260.4432999999999</v>
      </c>
      <c r="M27" s="68">
        <f>+L27/$L$26*100</f>
        <v>33.383590808635049</v>
      </c>
      <c r="N27" s="72">
        <v>10.7669</v>
      </c>
      <c r="O27" s="41">
        <v>5728.2601999999997</v>
      </c>
      <c r="P27" s="42">
        <v>8792.6262999999999</v>
      </c>
      <c r="Q27" s="41">
        <v>6156.9637000000002</v>
      </c>
      <c r="R27" s="68">
        <f>+Q27/$Q$26*100</f>
        <v>37.461942621935506</v>
      </c>
      <c r="S27" s="72">
        <v>17.858000000000001</v>
      </c>
      <c r="T27" s="41">
        <v>4001.9245000000001</v>
      </c>
      <c r="U27" s="42">
        <v>8312.0028000000002</v>
      </c>
      <c r="V27" s="41">
        <v>3924.0634</v>
      </c>
      <c r="W27" s="68">
        <f>+V27/$V$26*100</f>
        <v>41.709500678698483</v>
      </c>
      <c r="X27" s="72">
        <v>10.2685</v>
      </c>
      <c r="Y27" s="41">
        <v>3134.2957000000001</v>
      </c>
      <c r="Z27" s="42">
        <v>4713.8311000000003</v>
      </c>
      <c r="AA27" s="41">
        <v>2090.1959999999999</v>
      </c>
      <c r="AB27" s="68">
        <f>+AA27/$AA$26*100</f>
        <v>70.51130203676243</v>
      </c>
      <c r="AC27" s="72">
        <v>20.0383</v>
      </c>
      <c r="AD27" s="41">
        <v>1269.2713000000001</v>
      </c>
      <c r="AE27" s="42">
        <v>2911.1208000000001</v>
      </c>
    </row>
    <row r="28" spans="1:31" s="4" customFormat="1" ht="12" x14ac:dyDescent="0.2">
      <c r="A28" s="67" t="s">
        <v>21</v>
      </c>
      <c r="B28" s="26">
        <f>+G28+L28+Q28+V28+AA28</f>
        <v>11873.077099999999</v>
      </c>
      <c r="C28" s="80">
        <f>+B28/$B$26*100</f>
        <v>19.726779022833924</v>
      </c>
      <c r="D28" s="183">
        <v>8.8583999999999996</v>
      </c>
      <c r="E28" s="26">
        <v>9811.6208000000006</v>
      </c>
      <c r="F28" s="26">
        <v>13934.5332</v>
      </c>
      <c r="G28" s="37">
        <v>2033.0547999999999</v>
      </c>
      <c r="H28" s="71">
        <f>+G28/$G$26*100</f>
        <v>21.108610101837108</v>
      </c>
      <c r="I28" s="81">
        <v>18.6616</v>
      </c>
      <c r="J28" s="22">
        <v>1289.4315999999999</v>
      </c>
      <c r="K28" s="23">
        <v>2776.6779000000001</v>
      </c>
      <c r="L28" s="22">
        <v>4318.8549999999996</v>
      </c>
      <c r="M28" s="71">
        <f>+L28/$L$26*100</f>
        <v>19.858138425490839</v>
      </c>
      <c r="N28" s="81">
        <v>11.3241</v>
      </c>
      <c r="O28" s="22">
        <v>3360.2712000000001</v>
      </c>
      <c r="P28" s="23">
        <v>5277.4386999999997</v>
      </c>
      <c r="Q28" s="22">
        <v>3205.8042</v>
      </c>
      <c r="R28" s="71">
        <f>+Q28/$Q$26*100</f>
        <v>19.505662019342402</v>
      </c>
      <c r="S28" s="81">
        <v>11.269600000000001</v>
      </c>
      <c r="T28" s="22">
        <v>2497.6956</v>
      </c>
      <c r="U28" s="23">
        <v>3913.9126999999999</v>
      </c>
      <c r="V28" s="22">
        <v>1908.1835000000001</v>
      </c>
      <c r="W28" s="71">
        <f>+V28/$V$26*100</f>
        <v>20.282389165356314</v>
      </c>
      <c r="X28" s="81">
        <v>13.2773</v>
      </c>
      <c r="Y28" s="22">
        <v>1411.6053999999999</v>
      </c>
      <c r="Z28" s="23">
        <v>2404.7615000000001</v>
      </c>
      <c r="AA28" s="22">
        <v>407.17959999999999</v>
      </c>
      <c r="AB28" s="71">
        <f>+AA28/$AA$26*100</f>
        <v>13.735919386893913</v>
      </c>
      <c r="AC28" s="81">
        <v>13.803599999999999</v>
      </c>
      <c r="AD28" s="22">
        <v>297.01670000000001</v>
      </c>
      <c r="AE28" s="23">
        <v>517.34249999999997</v>
      </c>
    </row>
    <row r="29" spans="1:31" s="4" customFormat="1" ht="12" x14ac:dyDescent="0.2">
      <c r="A29" s="66" t="s">
        <v>22</v>
      </c>
      <c r="B29" s="25">
        <f>+G29+L29+Q29+V29+AA29</f>
        <v>24860.889599999999</v>
      </c>
      <c r="C29" s="83">
        <f>+B29/$B$26*100</f>
        <v>41.305659124395824</v>
      </c>
      <c r="D29" s="182">
        <v>6.9606000000000003</v>
      </c>
      <c r="E29" s="25">
        <v>21469.188600000001</v>
      </c>
      <c r="F29" s="25">
        <v>28252.590700000001</v>
      </c>
      <c r="G29" s="88">
        <v>3576.3674999999998</v>
      </c>
      <c r="H29" s="68">
        <f>+G29/$G$26*100</f>
        <v>37.132372004129905</v>
      </c>
      <c r="I29" s="84">
        <v>6.7164999999999999</v>
      </c>
      <c r="J29" s="85">
        <v>3105.5644000000002</v>
      </c>
      <c r="K29" s="90">
        <v>4047.1705999999999</v>
      </c>
      <c r="L29" s="85">
        <v>10169.2408</v>
      </c>
      <c r="M29" s="68">
        <f>+L29/$L$26*100</f>
        <v>46.758270765874109</v>
      </c>
      <c r="N29" s="84">
        <v>13.012600000000001</v>
      </c>
      <c r="O29" s="85">
        <v>7575.6113999999998</v>
      </c>
      <c r="P29" s="90">
        <v>12762.870199999999</v>
      </c>
      <c r="Q29" s="85">
        <v>7072.4814999999999</v>
      </c>
      <c r="R29" s="68">
        <f>+Q29/$Q$26*100</f>
        <v>43.032395358722084</v>
      </c>
      <c r="S29" s="84">
        <v>5.5033000000000003</v>
      </c>
      <c r="T29" s="85">
        <v>6309.6143000000002</v>
      </c>
      <c r="U29" s="90">
        <v>7835.3486999999996</v>
      </c>
      <c r="V29" s="85">
        <v>3575.8335999999999</v>
      </c>
      <c r="W29" s="68">
        <f>+V29/$V$26*100</f>
        <v>38.008110155945204</v>
      </c>
      <c r="X29" s="84">
        <v>6.7748999999999997</v>
      </c>
      <c r="Y29" s="85">
        <v>3101.0070000000001</v>
      </c>
      <c r="Z29" s="90">
        <v>4050.6601999999998</v>
      </c>
      <c r="AA29" s="85">
        <v>466.96620000000001</v>
      </c>
      <c r="AB29" s="68">
        <f>+AA29/$AA$26*100</f>
        <v>15.752778576343662</v>
      </c>
      <c r="AC29" s="84">
        <v>7.9736000000000002</v>
      </c>
      <c r="AD29" s="85">
        <v>393.988</v>
      </c>
      <c r="AE29" s="90">
        <v>539.94449999999995</v>
      </c>
    </row>
    <row r="30" spans="1:31" s="24" customFormat="1" ht="12" x14ac:dyDescent="0.2">
      <c r="A30" s="65" t="s">
        <v>7</v>
      </c>
      <c r="B30" s="91">
        <f>+G30+L30+Q30+V30+AA30</f>
        <v>5160.6295</v>
      </c>
      <c r="C30" s="92">
        <f>+B30/$B$24*100</f>
        <v>7.6259735776524913</v>
      </c>
      <c r="D30" s="184">
        <v>4.1384999999999996</v>
      </c>
      <c r="E30" s="91">
        <v>4742.0258000000003</v>
      </c>
      <c r="F30" s="91">
        <v>5579.2331999999997</v>
      </c>
      <c r="G30" s="93">
        <v>975.30709999999999</v>
      </c>
      <c r="H30" s="74">
        <f>+G30/$G$24*100</f>
        <v>8.832291295666872</v>
      </c>
      <c r="I30" s="94">
        <v>7.5860000000000003</v>
      </c>
      <c r="J30" s="95">
        <v>830.29300000000001</v>
      </c>
      <c r="K30" s="96">
        <v>1120.3210999999999</v>
      </c>
      <c r="L30" s="95">
        <v>2034.1442</v>
      </c>
      <c r="M30" s="74">
        <f>+L30/$L$24*100</f>
        <v>8.1900208795296212</v>
      </c>
      <c r="N30" s="94">
        <v>5.1471999999999998</v>
      </c>
      <c r="O30" s="95">
        <v>1828.9278999999999</v>
      </c>
      <c r="P30" s="96">
        <v>2239.3604999999998</v>
      </c>
      <c r="Q30" s="95">
        <v>1279.7154</v>
      </c>
      <c r="R30" s="74">
        <f>+Q30/$Q$24*100</f>
        <v>6.9430670362878075</v>
      </c>
      <c r="S30" s="94">
        <v>4.5191999999999997</v>
      </c>
      <c r="T30" s="95">
        <v>1166.3639000000001</v>
      </c>
      <c r="U30" s="96">
        <v>1393.0668000000001</v>
      </c>
      <c r="V30" s="95">
        <v>798.37630000000001</v>
      </c>
      <c r="W30" s="74">
        <f>+V30/$V$24*100</f>
        <v>7.7396981961285523</v>
      </c>
      <c r="X30" s="94">
        <v>6.1367000000000003</v>
      </c>
      <c r="Y30" s="95">
        <v>702.34829999999999</v>
      </c>
      <c r="Z30" s="96">
        <v>894.40430000000003</v>
      </c>
      <c r="AA30" s="95">
        <v>73.086500000000001</v>
      </c>
      <c r="AB30" s="74">
        <f>+AA30/$AA$24*100</f>
        <v>2.399843045572605</v>
      </c>
      <c r="AC30" s="94">
        <v>7.0942999999999996</v>
      </c>
      <c r="AD30" s="95">
        <v>62.923900000000003</v>
      </c>
      <c r="AE30" s="96">
        <v>83.249200000000002</v>
      </c>
    </row>
    <row r="31" spans="1:31" s="4" customFormat="1" ht="12" x14ac:dyDescent="0.2">
      <c r="A31" s="82"/>
      <c r="B31" s="25"/>
      <c r="C31" s="83"/>
      <c r="D31" s="25"/>
      <c r="E31" s="25"/>
      <c r="F31" s="25"/>
      <c r="G31" s="25"/>
      <c r="H31" s="84"/>
      <c r="I31" s="85"/>
      <c r="J31" s="85"/>
      <c r="K31" s="85"/>
      <c r="L31" s="85"/>
      <c r="M31" s="84"/>
      <c r="N31" s="84"/>
      <c r="O31" s="85"/>
      <c r="P31" s="85"/>
      <c r="Q31" s="85"/>
      <c r="R31" s="86"/>
      <c r="S31" s="84"/>
      <c r="T31" s="85"/>
      <c r="U31" s="85"/>
      <c r="V31" s="85"/>
      <c r="W31" s="84"/>
      <c r="X31" s="84"/>
      <c r="Y31" s="85"/>
      <c r="Z31" s="85"/>
      <c r="AA31" s="85"/>
      <c r="AB31" s="84"/>
      <c r="AC31" s="84"/>
      <c r="AD31" s="85"/>
      <c r="AE31" s="85"/>
    </row>
    <row r="32" spans="1:31" s="2" customFormat="1" ht="12" x14ac:dyDescent="0.2">
      <c r="A32" s="3"/>
      <c r="B32" s="3"/>
      <c r="C32" s="3"/>
      <c r="D32" s="3"/>
      <c r="E32" s="3"/>
      <c r="F32" s="3"/>
      <c r="G32" s="3"/>
      <c r="H32" s="3"/>
      <c r="I32" s="3"/>
      <c r="J32" s="3"/>
      <c r="K32" s="3"/>
      <c r="L32" s="3"/>
      <c r="M32" s="3"/>
      <c r="N32" s="177"/>
      <c r="O32" s="3"/>
      <c r="P32" s="3"/>
      <c r="S32" s="171"/>
      <c r="X32" s="171"/>
      <c r="AC32" s="171"/>
    </row>
    <row r="33" spans="1:29" s="4" customFormat="1" ht="12" x14ac:dyDescent="0.2">
      <c r="A33" s="16"/>
      <c r="B33" s="16"/>
      <c r="C33" s="16"/>
      <c r="D33" s="16"/>
      <c r="E33" s="16"/>
      <c r="F33" s="16"/>
      <c r="G33" s="16"/>
      <c r="H33" s="16"/>
      <c r="I33" s="16"/>
      <c r="J33" s="16"/>
      <c r="K33" s="16"/>
      <c r="L33" s="16"/>
      <c r="M33" s="16"/>
      <c r="N33" s="178"/>
      <c r="O33" s="16"/>
      <c r="P33" s="19"/>
      <c r="S33" s="168"/>
      <c r="X33" s="168"/>
      <c r="AC33" s="168"/>
    </row>
    <row r="34" spans="1:29" s="18" customFormat="1" ht="17.100000000000001" customHeight="1" x14ac:dyDescent="0.2">
      <c r="A34" s="278" t="s">
        <v>135</v>
      </c>
      <c r="B34" s="279"/>
      <c r="C34" s="279"/>
      <c r="D34" s="279"/>
      <c r="E34" s="279"/>
      <c r="F34" s="279"/>
      <c r="G34" s="279"/>
      <c r="H34" s="279"/>
      <c r="I34" s="279"/>
      <c r="J34" s="279"/>
      <c r="K34" s="279"/>
      <c r="L34" s="279"/>
      <c r="M34" s="279"/>
      <c r="N34" s="279"/>
      <c r="O34" s="279"/>
      <c r="P34" s="280"/>
      <c r="S34" s="172"/>
      <c r="X34" s="172"/>
      <c r="AC34" s="172"/>
    </row>
    <row r="35" spans="1:29" s="18" customFormat="1" ht="39.950000000000003" customHeight="1" x14ac:dyDescent="0.2">
      <c r="A35" s="286" t="s">
        <v>136</v>
      </c>
      <c r="B35" s="286"/>
      <c r="C35" s="286"/>
      <c r="D35" s="286"/>
      <c r="E35" s="286"/>
      <c r="F35" s="286"/>
      <c r="G35" s="286"/>
      <c r="H35" s="286"/>
      <c r="I35" s="286"/>
      <c r="J35" s="286"/>
      <c r="K35" s="286"/>
      <c r="L35" s="286"/>
      <c r="M35" s="286"/>
      <c r="N35" s="286"/>
      <c r="O35" s="286"/>
      <c r="P35" s="287"/>
      <c r="S35" s="172"/>
      <c r="X35" s="172"/>
      <c r="AC35" s="172"/>
    </row>
    <row r="36" spans="1:29" s="18" customFormat="1" ht="174.95" customHeight="1" x14ac:dyDescent="0.2">
      <c r="A36" s="281" t="s">
        <v>159</v>
      </c>
      <c r="B36" s="282"/>
      <c r="C36" s="282"/>
      <c r="D36" s="282"/>
      <c r="E36" s="282"/>
      <c r="F36" s="282"/>
      <c r="G36" s="282"/>
      <c r="H36" s="282"/>
      <c r="I36" s="282"/>
      <c r="J36" s="282"/>
      <c r="K36" s="282"/>
      <c r="L36" s="282"/>
      <c r="M36" s="282"/>
      <c r="N36" s="282"/>
      <c r="O36" s="282"/>
      <c r="P36" s="283"/>
      <c r="S36" s="172"/>
      <c r="X36" s="172"/>
      <c r="AC36" s="172"/>
    </row>
    <row r="37" spans="1:29" s="18" customFormat="1" ht="31.5" customHeight="1" x14ac:dyDescent="0.2">
      <c r="A37" s="284" t="s">
        <v>65</v>
      </c>
      <c r="B37" s="284"/>
      <c r="C37" s="284"/>
      <c r="D37" s="284"/>
      <c r="E37" s="284"/>
      <c r="F37" s="284"/>
      <c r="G37" s="284"/>
      <c r="H37" s="284"/>
      <c r="I37" s="284"/>
      <c r="J37" s="284"/>
      <c r="K37" s="284"/>
      <c r="L37" s="284"/>
      <c r="M37" s="284"/>
      <c r="N37" s="284"/>
      <c r="O37" s="284"/>
      <c r="P37" s="285"/>
      <c r="S37" s="172"/>
      <c r="X37" s="172"/>
      <c r="AC37" s="172"/>
    </row>
    <row r="38" spans="1:29" s="18" customFormat="1" ht="63" customHeight="1" x14ac:dyDescent="0.2">
      <c r="A38" s="286" t="s">
        <v>131</v>
      </c>
      <c r="B38" s="286"/>
      <c r="C38" s="286"/>
      <c r="D38" s="286"/>
      <c r="E38" s="286"/>
      <c r="F38" s="286"/>
      <c r="G38" s="286"/>
      <c r="H38" s="286"/>
      <c r="I38" s="286"/>
      <c r="J38" s="286"/>
      <c r="K38" s="286"/>
      <c r="L38" s="286"/>
      <c r="M38" s="286"/>
      <c r="N38" s="286"/>
      <c r="O38" s="286"/>
      <c r="P38" s="287"/>
      <c r="S38" s="172"/>
      <c r="X38" s="172"/>
      <c r="AC38" s="172"/>
    </row>
    <row r="39" spans="1:29" s="18" customFormat="1" ht="17.100000000000001" customHeight="1" x14ac:dyDescent="0.2">
      <c r="A39" s="286" t="s">
        <v>58</v>
      </c>
      <c r="B39" s="286"/>
      <c r="C39" s="286"/>
      <c r="D39" s="286"/>
      <c r="E39" s="286"/>
      <c r="F39" s="286"/>
      <c r="G39" s="286"/>
      <c r="H39" s="286"/>
      <c r="I39" s="286"/>
      <c r="J39" s="286"/>
      <c r="K39" s="286"/>
      <c r="L39" s="286"/>
      <c r="M39" s="286"/>
      <c r="N39" s="286"/>
      <c r="O39" s="286"/>
      <c r="P39" s="287"/>
      <c r="S39" s="172"/>
      <c r="X39" s="172"/>
      <c r="AC39" s="172"/>
    </row>
    <row r="40" spans="1:29" s="18" customFormat="1" ht="45" customHeight="1" x14ac:dyDescent="0.2">
      <c r="A40" s="286" t="s">
        <v>162</v>
      </c>
      <c r="B40" s="286"/>
      <c r="C40" s="286"/>
      <c r="D40" s="286"/>
      <c r="E40" s="286"/>
      <c r="F40" s="286"/>
      <c r="G40" s="286"/>
      <c r="H40" s="286"/>
      <c r="I40" s="286"/>
      <c r="J40" s="286"/>
      <c r="K40" s="286"/>
      <c r="L40" s="286"/>
      <c r="M40" s="286"/>
      <c r="N40" s="286"/>
      <c r="O40" s="286"/>
      <c r="P40" s="287"/>
      <c r="S40" s="172"/>
      <c r="X40" s="172"/>
      <c r="AC40" s="172"/>
    </row>
    <row r="41" spans="1:29" s="18" customFormat="1" ht="17.100000000000001" customHeight="1" x14ac:dyDescent="0.2">
      <c r="A41" s="276" t="s">
        <v>61</v>
      </c>
      <c r="B41" s="276"/>
      <c r="C41" s="276"/>
      <c r="D41" s="276"/>
      <c r="E41" s="276"/>
      <c r="F41" s="276"/>
      <c r="G41" s="276"/>
      <c r="H41" s="276"/>
      <c r="I41" s="276"/>
      <c r="J41" s="276"/>
      <c r="K41" s="276"/>
      <c r="L41" s="276"/>
      <c r="M41" s="276"/>
      <c r="N41" s="276"/>
      <c r="O41" s="276"/>
      <c r="P41" s="277"/>
      <c r="S41" s="172"/>
      <c r="X41" s="172"/>
      <c r="AC41" s="172"/>
    </row>
    <row r="42" spans="1:29" s="4" customFormat="1" ht="8.25" customHeight="1" x14ac:dyDescent="0.2">
      <c r="A42" s="17"/>
      <c r="B42" s="17"/>
      <c r="C42" s="17"/>
      <c r="D42" s="17"/>
      <c r="E42" s="17"/>
      <c r="F42" s="17"/>
      <c r="G42" s="17"/>
      <c r="H42" s="17"/>
      <c r="I42" s="17"/>
      <c r="J42" s="17"/>
      <c r="K42" s="17"/>
      <c r="L42" s="17"/>
      <c r="M42" s="17"/>
      <c r="N42" s="179"/>
      <c r="O42" s="17"/>
      <c r="P42" s="20"/>
      <c r="S42" s="168"/>
      <c r="X42" s="168"/>
      <c r="AC42" s="168"/>
    </row>
  </sheetData>
  <mergeCells count="26">
    <mergeCell ref="A37:P37"/>
    <mergeCell ref="V22:Z22"/>
    <mergeCell ref="A38:P38"/>
    <mergeCell ref="A39:P39"/>
    <mergeCell ref="A41:P41"/>
    <mergeCell ref="A21:A23"/>
    <mergeCell ref="B21:F22"/>
    <mergeCell ref="G21:AE21"/>
    <mergeCell ref="AA22:AE22"/>
    <mergeCell ref="A34:P34"/>
    <mergeCell ref="A35:P35"/>
    <mergeCell ref="A36:P36"/>
    <mergeCell ref="G22:K22"/>
    <mergeCell ref="L22:P22"/>
    <mergeCell ref="Q22:U22"/>
    <mergeCell ref="A40:P40"/>
    <mergeCell ref="A1:P2"/>
    <mergeCell ref="A3:P4"/>
    <mergeCell ref="A11:A13"/>
    <mergeCell ref="B11:F12"/>
    <mergeCell ref="G11:AE11"/>
    <mergeCell ref="G12:K12"/>
    <mergeCell ref="L12:P12"/>
    <mergeCell ref="Q12:U12"/>
    <mergeCell ref="V12:Z12"/>
    <mergeCell ref="AA12:AE12"/>
  </mergeCells>
  <pageMargins left="0.75" right="0.75" top="1" bottom="1" header="0.5" footer="0.5"/>
  <pageSetup orientation="portrait" horizontalDpi="4294967292" verticalDpi="4294967292" r:id="rId1"/>
  <headerFooter alignWithMargins="0"/>
  <ignoredErrors>
    <ignoredError sqref="G26 L26 Q26 V26 AA26" formulaRange="1"/>
    <ignoredError sqref="B26"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2"/>
  <sheetViews>
    <sheetView showGridLines="0" zoomScaleNormal="100" workbookViewId="0">
      <selection sqref="A1:P2"/>
    </sheetView>
  </sheetViews>
  <sheetFormatPr baseColWidth="10" defaultRowHeight="12.75" x14ac:dyDescent="0.2"/>
  <cols>
    <col min="1" max="1" width="20.7109375" customWidth="1"/>
    <col min="2" max="2" width="8.7109375" customWidth="1"/>
    <col min="3" max="3" width="11.7109375" bestFit="1" customWidth="1"/>
    <col min="4" max="4" width="5.5703125" style="173" bestFit="1" customWidth="1"/>
    <col min="5" max="6" width="7.7109375" customWidth="1"/>
    <col min="7" max="7" width="8.7109375" customWidth="1"/>
    <col min="8" max="8" width="11.7109375" bestFit="1" customWidth="1"/>
    <col min="9" max="9" width="5.5703125" style="173" bestFit="1" customWidth="1"/>
    <col min="10" max="11" width="7.7109375" customWidth="1"/>
    <col min="12" max="12" width="8.7109375" customWidth="1"/>
    <col min="13" max="13" width="11.7109375" bestFit="1" customWidth="1"/>
    <col min="14" max="14" width="5.5703125" style="173" bestFit="1" customWidth="1"/>
    <col min="15" max="16" width="7.7109375" customWidth="1"/>
    <col min="17" max="17" width="8.7109375" customWidth="1"/>
    <col min="18" max="18" width="11.7109375" customWidth="1"/>
    <col min="19" max="19" width="5.5703125" style="173" bestFit="1" customWidth="1"/>
    <col min="20" max="21" width="7.7109375" customWidth="1"/>
    <col min="22" max="22" width="8.7109375" customWidth="1"/>
    <col min="23" max="23" width="11.7109375" bestFit="1" customWidth="1"/>
    <col min="24" max="24" width="5.5703125" style="173" bestFit="1" customWidth="1"/>
    <col min="25" max="26" width="7.7109375" customWidth="1"/>
    <col min="27" max="27" width="8.7109375" customWidth="1"/>
    <col min="28" max="28" width="11.42578125" customWidth="1"/>
    <col min="29" max="29" width="5.5703125" style="173" bestFit="1" customWidth="1"/>
    <col min="30" max="31" width="7.7109375" customWidth="1"/>
    <col min="32" max="32" width="8.7109375" customWidth="1"/>
    <col min="33" max="33" width="11.7109375" customWidth="1"/>
    <col min="34" max="34" width="5.5703125" style="173" bestFit="1" customWidth="1"/>
    <col min="35" max="36" width="7.7109375" customWidth="1"/>
    <col min="37" max="37" width="8.7109375" customWidth="1"/>
    <col min="38" max="38" width="11.42578125" customWidth="1"/>
    <col min="39" max="39" width="5.5703125" style="173" bestFit="1" customWidth="1"/>
    <col min="40" max="41" width="7.7109375" customWidth="1"/>
    <col min="42" max="42" width="8.7109375" customWidth="1"/>
    <col min="43" max="43" width="11.7109375" bestFit="1" customWidth="1"/>
    <col min="44" max="44" width="5.5703125" style="173" bestFit="1" customWidth="1"/>
    <col min="45" max="46" width="7.7109375" customWidth="1"/>
  </cols>
  <sheetData>
    <row r="1" spans="1:46" s="4" customFormat="1" ht="12" x14ac:dyDescent="0.2">
      <c r="A1" s="299"/>
      <c r="B1" s="299"/>
      <c r="C1" s="299"/>
      <c r="D1" s="299"/>
      <c r="E1" s="299"/>
      <c r="F1" s="299"/>
      <c r="G1" s="299"/>
      <c r="H1" s="299"/>
      <c r="I1" s="299"/>
      <c r="J1" s="299"/>
      <c r="K1" s="299"/>
      <c r="L1" s="299"/>
      <c r="M1" s="299"/>
      <c r="N1" s="299"/>
      <c r="O1" s="299"/>
      <c r="P1" s="300"/>
      <c r="S1" s="168"/>
      <c r="X1" s="168"/>
      <c r="AC1" s="168"/>
      <c r="AH1" s="168"/>
      <c r="AM1" s="168"/>
      <c r="AR1" s="168"/>
    </row>
    <row r="2" spans="1:46" s="4" customFormat="1" ht="56.1" customHeight="1" x14ac:dyDescent="0.2">
      <c r="A2" s="299"/>
      <c r="B2" s="299"/>
      <c r="C2" s="299"/>
      <c r="D2" s="299"/>
      <c r="E2" s="299"/>
      <c r="F2" s="299"/>
      <c r="G2" s="299"/>
      <c r="H2" s="299"/>
      <c r="I2" s="299"/>
      <c r="J2" s="299"/>
      <c r="K2" s="299"/>
      <c r="L2" s="299"/>
      <c r="M2" s="299"/>
      <c r="N2" s="299"/>
      <c r="O2" s="299"/>
      <c r="P2" s="300"/>
      <c r="S2" s="168"/>
      <c r="X2" s="168"/>
      <c r="AC2" s="168"/>
      <c r="AH2" s="168"/>
      <c r="AM2" s="168"/>
      <c r="AR2" s="168"/>
    </row>
    <row r="3" spans="1:46" s="4" customFormat="1" ht="12" x14ac:dyDescent="0.2">
      <c r="A3" s="304" t="str">
        <f>+'Cuadro 1'!A3:P4</f>
        <v>Encuesta de Empleo Directo Sector Palmero</v>
      </c>
      <c r="B3" s="304"/>
      <c r="C3" s="304"/>
      <c r="D3" s="304"/>
      <c r="E3" s="304"/>
      <c r="F3" s="304"/>
      <c r="G3" s="303"/>
      <c r="H3" s="303"/>
      <c r="I3" s="303"/>
      <c r="J3" s="303"/>
      <c r="K3" s="303"/>
      <c r="L3" s="303"/>
      <c r="M3" s="303"/>
      <c r="N3" s="303"/>
      <c r="O3" s="303"/>
      <c r="P3" s="305"/>
      <c r="S3" s="168"/>
      <c r="X3" s="168"/>
      <c r="AC3" s="168"/>
      <c r="AH3" s="168"/>
      <c r="AM3" s="168"/>
      <c r="AR3" s="168"/>
    </row>
    <row r="4" spans="1:46" s="4" customFormat="1" ht="17.100000000000001" customHeight="1" x14ac:dyDescent="0.2">
      <c r="A4" s="303"/>
      <c r="B4" s="303"/>
      <c r="C4" s="303"/>
      <c r="D4" s="303"/>
      <c r="E4" s="303"/>
      <c r="F4" s="303"/>
      <c r="G4" s="303"/>
      <c r="H4" s="303"/>
      <c r="I4" s="303"/>
      <c r="J4" s="303"/>
      <c r="K4" s="303"/>
      <c r="L4" s="303"/>
      <c r="M4" s="303"/>
      <c r="N4" s="303"/>
      <c r="O4" s="303"/>
      <c r="P4" s="305"/>
      <c r="S4" s="168"/>
      <c r="X4" s="168"/>
      <c r="AC4" s="168"/>
      <c r="AH4" s="168"/>
      <c r="AM4" s="168"/>
      <c r="AR4" s="168"/>
    </row>
    <row r="5" spans="1:46" s="4" customFormat="1" ht="5.0999999999999996" customHeight="1" x14ac:dyDescent="0.2">
      <c r="A5" s="118"/>
      <c r="B5" s="118"/>
      <c r="C5" s="118"/>
      <c r="D5" s="191"/>
      <c r="E5" s="118"/>
      <c r="F5" s="118"/>
      <c r="G5" s="118"/>
      <c r="H5" s="118"/>
      <c r="I5" s="191"/>
      <c r="J5" s="118"/>
      <c r="K5" s="118"/>
      <c r="L5" s="118"/>
      <c r="M5" s="118"/>
      <c r="N5" s="191"/>
      <c r="O5" s="118"/>
      <c r="P5" s="151"/>
      <c r="S5" s="168"/>
      <c r="X5" s="168"/>
      <c r="AC5" s="168"/>
      <c r="AH5" s="168"/>
      <c r="AM5" s="168"/>
      <c r="AR5" s="168"/>
    </row>
    <row r="6" spans="1:46" s="4" customFormat="1" ht="13.5" x14ac:dyDescent="0.2">
      <c r="A6" s="118" t="s">
        <v>94</v>
      </c>
      <c r="B6" s="118"/>
      <c r="C6" s="118"/>
      <c r="D6" s="191"/>
      <c r="E6" s="118"/>
      <c r="F6" s="118"/>
      <c r="G6" s="118"/>
      <c r="H6" s="118"/>
      <c r="I6" s="191"/>
      <c r="J6" s="118"/>
      <c r="K6" s="118"/>
      <c r="L6" s="118"/>
      <c r="M6" s="118"/>
      <c r="N6" s="191"/>
      <c r="O6" s="118"/>
      <c r="P6" s="151"/>
      <c r="S6" s="168"/>
      <c r="X6" s="168"/>
      <c r="AC6" s="168"/>
      <c r="AH6" s="168"/>
      <c r="AM6" s="168"/>
      <c r="AR6" s="168"/>
    </row>
    <row r="7" spans="1:46" s="4" customFormat="1" ht="12" x14ac:dyDescent="0.2">
      <c r="A7" s="150">
        <v>2016</v>
      </c>
      <c r="B7" s="118"/>
      <c r="C7" s="118"/>
      <c r="D7" s="191"/>
      <c r="E7" s="118"/>
      <c r="F7" s="118"/>
      <c r="G7" s="118"/>
      <c r="H7" s="118"/>
      <c r="I7" s="191"/>
      <c r="J7" s="118"/>
      <c r="K7" s="118"/>
      <c r="L7" s="118"/>
      <c r="M7" s="118"/>
      <c r="N7" s="191"/>
      <c r="O7" s="118"/>
      <c r="P7" s="151"/>
      <c r="S7" s="168"/>
      <c r="X7" s="168"/>
      <c r="AC7" s="168"/>
      <c r="AH7" s="168"/>
      <c r="AM7" s="168"/>
      <c r="AR7" s="168"/>
    </row>
    <row r="8" spans="1:46" s="4" customFormat="1" ht="5.0999999999999996" customHeight="1" x14ac:dyDescent="0.2">
      <c r="A8" s="152"/>
      <c r="B8" s="152"/>
      <c r="C8" s="152"/>
      <c r="D8" s="192"/>
      <c r="E8" s="152"/>
      <c r="F8" s="152"/>
      <c r="G8" s="152"/>
      <c r="H8" s="152"/>
      <c r="I8" s="192"/>
      <c r="J8" s="152"/>
      <c r="K8" s="152"/>
      <c r="L8" s="152"/>
      <c r="M8" s="152"/>
      <c r="N8" s="192"/>
      <c r="O8" s="152"/>
      <c r="P8" s="153"/>
      <c r="S8" s="168"/>
      <c r="X8" s="168"/>
      <c r="AC8" s="168"/>
      <c r="AH8" s="168"/>
      <c r="AM8" s="168"/>
      <c r="AR8" s="168"/>
    </row>
    <row r="9" spans="1:46" s="4" customFormat="1" ht="12" x14ac:dyDescent="0.2">
      <c r="A9" s="1"/>
      <c r="B9" s="1"/>
      <c r="C9" s="1"/>
      <c r="D9" s="176"/>
      <c r="E9" s="1"/>
      <c r="F9" s="1"/>
      <c r="G9" s="1"/>
      <c r="H9" s="1"/>
      <c r="I9" s="176"/>
      <c r="J9" s="1"/>
      <c r="K9" s="1"/>
      <c r="L9" s="1"/>
      <c r="M9" s="1"/>
      <c r="N9" s="176"/>
      <c r="O9" s="1"/>
      <c r="P9" s="1"/>
      <c r="S9" s="168"/>
      <c r="X9" s="168"/>
      <c r="AC9" s="168"/>
      <c r="AH9" s="168"/>
      <c r="AM9" s="168"/>
      <c r="AR9" s="168"/>
    </row>
    <row r="10" spans="1:46" s="4" customFormat="1" ht="12.95" customHeight="1" x14ac:dyDescent="0.2">
      <c r="A10" s="109" t="str">
        <f>+Índice!B17</f>
        <v>Cuadro 4. Personal total ocupado por nivel de formación académica, según zona palmera</v>
      </c>
      <c r="B10" s="109"/>
      <c r="C10" s="109"/>
      <c r="D10" s="193"/>
      <c r="E10" s="109"/>
      <c r="F10" s="109"/>
      <c r="G10" s="109"/>
      <c r="H10" s="109"/>
      <c r="I10" s="193"/>
      <c r="J10" s="109"/>
      <c r="K10" s="109"/>
      <c r="L10" s="109"/>
      <c r="M10" s="109"/>
      <c r="N10" s="193"/>
      <c r="O10" s="109"/>
      <c r="P10" s="109"/>
      <c r="Q10" s="109"/>
      <c r="R10" s="109"/>
      <c r="S10" s="193"/>
      <c r="T10" s="109"/>
      <c r="U10" s="109"/>
      <c r="V10" s="109"/>
      <c r="W10" s="109"/>
      <c r="X10" s="193"/>
      <c r="Y10" s="109"/>
      <c r="Z10" s="109"/>
      <c r="AA10" s="109"/>
      <c r="AB10" s="109"/>
      <c r="AC10" s="193"/>
      <c r="AD10" s="109"/>
      <c r="AE10" s="109"/>
      <c r="AF10" s="109"/>
      <c r="AG10" s="109"/>
      <c r="AH10" s="193"/>
      <c r="AI10" s="109"/>
      <c r="AJ10" s="109"/>
      <c r="AK10" s="109"/>
      <c r="AL10" s="109"/>
      <c r="AM10" s="193"/>
      <c r="AN10" s="109"/>
      <c r="AO10" s="109"/>
      <c r="AP10" s="109"/>
      <c r="AQ10" s="109"/>
      <c r="AR10" s="193"/>
      <c r="AS10" s="109"/>
      <c r="AT10" s="110"/>
    </row>
    <row r="11" spans="1:46" s="4" customFormat="1" ht="12.75" customHeight="1" x14ac:dyDescent="0.2">
      <c r="A11" s="301" t="s">
        <v>59</v>
      </c>
      <c r="B11" s="291" t="s">
        <v>8</v>
      </c>
      <c r="C11" s="292"/>
      <c r="D11" s="292"/>
      <c r="E11" s="292"/>
      <c r="F11" s="293"/>
      <c r="G11" s="306" t="s">
        <v>115</v>
      </c>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8"/>
    </row>
    <row r="12" spans="1:46" s="79" customFormat="1" ht="35.1" customHeight="1" x14ac:dyDescent="0.2">
      <c r="A12" s="302"/>
      <c r="B12" s="294"/>
      <c r="C12" s="295"/>
      <c r="D12" s="295"/>
      <c r="E12" s="295"/>
      <c r="F12" s="296"/>
      <c r="G12" s="307" t="s">
        <v>31</v>
      </c>
      <c r="H12" s="307"/>
      <c r="I12" s="307"/>
      <c r="J12" s="307"/>
      <c r="K12" s="308"/>
      <c r="L12" s="307" t="s">
        <v>148</v>
      </c>
      <c r="M12" s="307"/>
      <c r="N12" s="307"/>
      <c r="O12" s="307"/>
      <c r="P12" s="308"/>
      <c r="Q12" s="307" t="s">
        <v>149</v>
      </c>
      <c r="R12" s="307"/>
      <c r="S12" s="307"/>
      <c r="T12" s="307"/>
      <c r="U12" s="308"/>
      <c r="V12" s="307" t="s">
        <v>150</v>
      </c>
      <c r="W12" s="307"/>
      <c r="X12" s="307"/>
      <c r="Y12" s="307"/>
      <c r="Z12" s="308"/>
      <c r="AA12" s="307" t="s">
        <v>32</v>
      </c>
      <c r="AB12" s="307"/>
      <c r="AC12" s="307"/>
      <c r="AD12" s="307"/>
      <c r="AE12" s="308"/>
      <c r="AF12" s="307" t="s">
        <v>74</v>
      </c>
      <c r="AG12" s="307"/>
      <c r="AH12" s="307"/>
      <c r="AI12" s="307"/>
      <c r="AJ12" s="308"/>
      <c r="AK12" s="307" t="s">
        <v>33</v>
      </c>
      <c r="AL12" s="307"/>
      <c r="AM12" s="307"/>
      <c r="AN12" s="307"/>
      <c r="AO12" s="308"/>
      <c r="AP12" s="307" t="s">
        <v>34</v>
      </c>
      <c r="AQ12" s="307"/>
      <c r="AR12" s="307"/>
      <c r="AS12" s="307"/>
      <c r="AT12" s="308"/>
    </row>
    <row r="13" spans="1:46" s="98" customFormat="1" ht="24" customHeight="1" x14ac:dyDescent="0.2">
      <c r="A13" s="302"/>
      <c r="B13" s="34" t="s">
        <v>12</v>
      </c>
      <c r="C13" s="27" t="s">
        <v>19</v>
      </c>
      <c r="D13" s="170" t="s">
        <v>36</v>
      </c>
      <c r="E13" s="27" t="s">
        <v>9</v>
      </c>
      <c r="F13" s="97" t="s">
        <v>10</v>
      </c>
      <c r="G13" s="27" t="s">
        <v>12</v>
      </c>
      <c r="H13" s="27" t="s">
        <v>19</v>
      </c>
      <c r="I13" s="170" t="s">
        <v>36</v>
      </c>
      <c r="J13" s="27" t="s">
        <v>9</v>
      </c>
      <c r="K13" s="97" t="s">
        <v>10</v>
      </c>
      <c r="L13" s="27" t="s">
        <v>12</v>
      </c>
      <c r="M13" s="27" t="s">
        <v>19</v>
      </c>
      <c r="N13" s="170" t="s">
        <v>36</v>
      </c>
      <c r="O13" s="27" t="s">
        <v>9</v>
      </c>
      <c r="P13" s="97" t="s">
        <v>10</v>
      </c>
      <c r="Q13" s="27" t="s">
        <v>12</v>
      </c>
      <c r="R13" s="27" t="s">
        <v>19</v>
      </c>
      <c r="S13" s="170" t="s">
        <v>36</v>
      </c>
      <c r="T13" s="27" t="s">
        <v>9</v>
      </c>
      <c r="U13" s="97" t="s">
        <v>10</v>
      </c>
      <c r="V13" s="27" t="s">
        <v>12</v>
      </c>
      <c r="W13" s="27" t="s">
        <v>19</v>
      </c>
      <c r="X13" s="170" t="s">
        <v>36</v>
      </c>
      <c r="Y13" s="27" t="s">
        <v>9</v>
      </c>
      <c r="Z13" s="97" t="s">
        <v>10</v>
      </c>
      <c r="AA13" s="27" t="s">
        <v>12</v>
      </c>
      <c r="AB13" s="27" t="s">
        <v>19</v>
      </c>
      <c r="AC13" s="170" t="s">
        <v>36</v>
      </c>
      <c r="AD13" s="27" t="s">
        <v>9</v>
      </c>
      <c r="AE13" s="97" t="s">
        <v>10</v>
      </c>
      <c r="AF13" s="27" t="s">
        <v>12</v>
      </c>
      <c r="AG13" s="27" t="s">
        <v>19</v>
      </c>
      <c r="AH13" s="170" t="s">
        <v>36</v>
      </c>
      <c r="AI13" s="27" t="s">
        <v>9</v>
      </c>
      <c r="AJ13" s="97" t="s">
        <v>10</v>
      </c>
      <c r="AK13" s="27" t="s">
        <v>12</v>
      </c>
      <c r="AL13" s="27" t="s">
        <v>19</v>
      </c>
      <c r="AM13" s="170" t="s">
        <v>36</v>
      </c>
      <c r="AN13" s="27" t="s">
        <v>9</v>
      </c>
      <c r="AO13" s="97" t="s">
        <v>10</v>
      </c>
      <c r="AP13" s="27" t="s">
        <v>12</v>
      </c>
      <c r="AQ13" s="27" t="s">
        <v>19</v>
      </c>
      <c r="AR13" s="170" t="s">
        <v>36</v>
      </c>
      <c r="AS13" s="27" t="s">
        <v>9</v>
      </c>
      <c r="AT13" s="97" t="s">
        <v>10</v>
      </c>
    </row>
    <row r="14" spans="1:46" s="18" customFormat="1" ht="12" x14ac:dyDescent="0.2">
      <c r="A14" s="44" t="s">
        <v>18</v>
      </c>
      <c r="B14" s="35">
        <f>SUM(B15:B18)</f>
        <v>67671.746100000004</v>
      </c>
      <c r="C14" s="69">
        <f>+B14/$B$14*100</f>
        <v>100</v>
      </c>
      <c r="D14" s="69">
        <v>5.5345000000000004</v>
      </c>
      <c r="E14" s="29">
        <v>60331.024799999999</v>
      </c>
      <c r="F14" s="32">
        <v>75012.467600000004</v>
      </c>
      <c r="G14" s="35">
        <f>SUM(G15:G18)</f>
        <v>3724.95</v>
      </c>
      <c r="H14" s="69">
        <f>+G14/$G$14*100</f>
        <v>100</v>
      </c>
      <c r="I14" s="69">
        <v>13.292899999999999</v>
      </c>
      <c r="J14" s="29">
        <v>2754.4488000000001</v>
      </c>
      <c r="K14" s="32">
        <v>4695.4512999999997</v>
      </c>
      <c r="L14" s="35">
        <f>SUM(L15:L18)</f>
        <v>24617.436099999999</v>
      </c>
      <c r="M14" s="69">
        <f>+L14/$L$14*100</f>
        <v>100</v>
      </c>
      <c r="N14" s="69">
        <v>5.2676999999999996</v>
      </c>
      <c r="O14" s="29">
        <v>22075.755300000001</v>
      </c>
      <c r="P14" s="32">
        <v>27159.1168</v>
      </c>
      <c r="Q14" s="35">
        <f>SUM(Q15:Q18)</f>
        <v>8763.3456000000006</v>
      </c>
      <c r="R14" s="69">
        <f>+Q14/$Q$14*100</f>
        <v>100</v>
      </c>
      <c r="S14" s="69">
        <v>6.9066000000000001</v>
      </c>
      <c r="T14" s="29">
        <v>7577.0545000000002</v>
      </c>
      <c r="U14" s="32">
        <v>9949.6368999999995</v>
      </c>
      <c r="V14" s="35">
        <f>SUM(V15:V18)</f>
        <v>12691.455400000001</v>
      </c>
      <c r="W14" s="69">
        <f>+V14/$V$14*100</f>
        <v>100</v>
      </c>
      <c r="X14" s="69">
        <v>16.271100000000001</v>
      </c>
      <c r="Y14" s="29">
        <v>8643.9709000000003</v>
      </c>
      <c r="Z14" s="32">
        <v>16738.9398</v>
      </c>
      <c r="AA14" s="35">
        <f>SUM(AA15:AA18)</f>
        <v>5489.6993999999995</v>
      </c>
      <c r="AB14" s="69">
        <f>+AA14/$AA$14*100</f>
        <v>100</v>
      </c>
      <c r="AC14" s="69">
        <v>9.2027999999999999</v>
      </c>
      <c r="AD14" s="29">
        <v>4499.4907999999996</v>
      </c>
      <c r="AE14" s="32">
        <v>6479.9080999999996</v>
      </c>
      <c r="AF14" s="35">
        <f>SUM(AF15:AF18)</f>
        <v>2927.0238000000004</v>
      </c>
      <c r="AG14" s="69">
        <f>+AF14/$AF$14*100</f>
        <v>100</v>
      </c>
      <c r="AH14" s="69">
        <v>10.7224</v>
      </c>
      <c r="AI14" s="29">
        <v>2311.8814000000002</v>
      </c>
      <c r="AJ14" s="32">
        <v>3542.1664000000001</v>
      </c>
      <c r="AK14" s="35">
        <f>SUM(AK15:AK18)</f>
        <v>694.2029</v>
      </c>
      <c r="AL14" s="69">
        <f>+AK14/$AK$14*100</f>
        <v>100</v>
      </c>
      <c r="AM14" s="69">
        <v>18.3063</v>
      </c>
      <c r="AN14" s="29">
        <v>445.12090000000001</v>
      </c>
      <c r="AO14" s="32">
        <v>943.28480000000002</v>
      </c>
      <c r="AP14" s="35">
        <f>SUM(AP15:AP18)</f>
        <v>8763.6329000000005</v>
      </c>
      <c r="AQ14" s="69">
        <f>+AP14/$AP$14*100</f>
        <v>100</v>
      </c>
      <c r="AR14" s="69">
        <v>16.839099999999998</v>
      </c>
      <c r="AS14" s="29">
        <v>5871.2210999999998</v>
      </c>
      <c r="AT14" s="32">
        <v>11656.0445</v>
      </c>
    </row>
    <row r="15" spans="1:46" s="18" customFormat="1" ht="12" x14ac:dyDescent="0.2">
      <c r="A15" s="50" t="s">
        <v>4</v>
      </c>
      <c r="B15" s="43">
        <f>+G15+L15+Q15+V15+AA15+AF15+AK15+AP15</f>
        <v>18929.162099999998</v>
      </c>
      <c r="C15" s="68">
        <f>+B15/$B$14*100</f>
        <v>27.972031447257123</v>
      </c>
      <c r="D15" s="68">
        <v>9.1525999999999996</v>
      </c>
      <c r="E15" s="57">
        <v>15533.452300000001</v>
      </c>
      <c r="F15" s="58">
        <v>22324.871899999998</v>
      </c>
      <c r="G15" s="43">
        <v>1197.6796999999999</v>
      </c>
      <c r="H15" s="68">
        <f>+G15/$G$14*100</f>
        <v>32.152906750426183</v>
      </c>
      <c r="I15" s="68">
        <v>25.111799999999999</v>
      </c>
      <c r="J15" s="57">
        <v>608.19320000000005</v>
      </c>
      <c r="K15" s="58">
        <v>1787.1661999999999</v>
      </c>
      <c r="L15" s="43">
        <v>6441.2876999999999</v>
      </c>
      <c r="M15" s="68">
        <f>+L15/$L$14*100</f>
        <v>26.165550603379039</v>
      </c>
      <c r="N15" s="68">
        <v>11.0832</v>
      </c>
      <c r="O15" s="57">
        <v>5042.0394999999999</v>
      </c>
      <c r="P15" s="58">
        <v>7840.5358999999999</v>
      </c>
      <c r="Q15" s="43">
        <v>2264.4389999999999</v>
      </c>
      <c r="R15" s="68">
        <f>+Q15/$Q$14*100</f>
        <v>25.83989155922368</v>
      </c>
      <c r="S15" s="68">
        <v>10.140599999999999</v>
      </c>
      <c r="T15" s="57">
        <v>1814.3674000000001</v>
      </c>
      <c r="U15" s="58">
        <v>2714.5106000000001</v>
      </c>
      <c r="V15" s="43">
        <v>2528.4746</v>
      </c>
      <c r="W15" s="68">
        <f>+V15/$V$14*100</f>
        <v>19.92265284247857</v>
      </c>
      <c r="X15" s="68">
        <v>10.179500000000001</v>
      </c>
      <c r="Y15" s="57">
        <v>2024.0003999999999</v>
      </c>
      <c r="Z15" s="58">
        <v>3032.9488999999999</v>
      </c>
      <c r="AA15" s="43">
        <v>1422.2765999999999</v>
      </c>
      <c r="AB15" s="68">
        <f>+AA15/$AA$14*100</f>
        <v>25.908096170074451</v>
      </c>
      <c r="AC15" s="68">
        <v>8.2116000000000007</v>
      </c>
      <c r="AD15" s="57">
        <v>1193.3657000000001</v>
      </c>
      <c r="AE15" s="58">
        <v>1651.1876</v>
      </c>
      <c r="AF15" s="43">
        <v>734.48950000000002</v>
      </c>
      <c r="AG15" s="68">
        <f>+AF15/$AF$14*100</f>
        <v>25.0933900844947</v>
      </c>
      <c r="AH15" s="68">
        <v>5.7702</v>
      </c>
      <c r="AI15" s="57">
        <v>651.42219999999998</v>
      </c>
      <c r="AJ15" s="58">
        <v>817.55679999999995</v>
      </c>
      <c r="AK15" s="43">
        <v>91.111999999999995</v>
      </c>
      <c r="AL15" s="68">
        <f>+AK15/$AK$14*100</f>
        <v>13.124693083246985</v>
      </c>
      <c r="AM15" s="68">
        <v>19.5154</v>
      </c>
      <c r="AN15" s="57">
        <v>56.261600000000001</v>
      </c>
      <c r="AO15" s="58">
        <v>125.9624</v>
      </c>
      <c r="AP15" s="43">
        <v>4249.4030000000002</v>
      </c>
      <c r="AQ15" s="68">
        <f>+AP15/$AP$14*100</f>
        <v>48.489057545986434</v>
      </c>
      <c r="AR15" s="68">
        <v>29.326699999999999</v>
      </c>
      <c r="AS15" s="57">
        <v>1806.8293000000001</v>
      </c>
      <c r="AT15" s="58">
        <v>6691.9766</v>
      </c>
    </row>
    <row r="16" spans="1:46" s="18" customFormat="1" ht="12.75" customHeight="1" x14ac:dyDescent="0.2">
      <c r="A16" s="51" t="s">
        <v>11</v>
      </c>
      <c r="B16" s="30">
        <f>+G16+L16+Q16+V16+AA16+AF16+AK16+AP16</f>
        <v>17649.780699999999</v>
      </c>
      <c r="C16" s="69">
        <f>+B16/$B$14*100</f>
        <v>26.081461935263995</v>
      </c>
      <c r="D16" s="71">
        <v>5.4432999999999998</v>
      </c>
      <c r="E16" s="31">
        <v>15766.7621</v>
      </c>
      <c r="F16" s="33">
        <v>19532.7994</v>
      </c>
      <c r="G16" s="36">
        <v>1233.9534000000001</v>
      </c>
      <c r="H16" s="71">
        <f>+G16/$G$14*100</f>
        <v>33.126710425643303</v>
      </c>
      <c r="I16" s="71">
        <v>23.454000000000001</v>
      </c>
      <c r="J16" s="31">
        <v>666.70669999999996</v>
      </c>
      <c r="K16" s="33">
        <v>1801.2002</v>
      </c>
      <c r="L16" s="30">
        <v>6813.9543999999996</v>
      </c>
      <c r="M16" s="71">
        <f>+L16/$L$14*100</f>
        <v>27.679382906979495</v>
      </c>
      <c r="N16" s="71">
        <v>9.7529000000000003</v>
      </c>
      <c r="O16" s="31">
        <v>5511.4198999999999</v>
      </c>
      <c r="P16" s="33">
        <v>8116.4888000000001</v>
      </c>
      <c r="Q16" s="30">
        <v>2606.2166000000002</v>
      </c>
      <c r="R16" s="71">
        <f>+Q16/$Q$14*100</f>
        <v>29.739972824990492</v>
      </c>
      <c r="S16" s="71">
        <v>10.8301</v>
      </c>
      <c r="T16" s="31">
        <v>2052.9951999999998</v>
      </c>
      <c r="U16" s="33">
        <v>3159.4380999999998</v>
      </c>
      <c r="V16" s="30">
        <v>3374.7647000000002</v>
      </c>
      <c r="W16" s="71">
        <f>+V16/$V$14*100</f>
        <v>26.590840795138437</v>
      </c>
      <c r="X16" s="71">
        <v>8.7718000000000007</v>
      </c>
      <c r="Y16" s="31">
        <v>2794.5504999999998</v>
      </c>
      <c r="Z16" s="33">
        <v>3954.9789000000001</v>
      </c>
      <c r="AA16" s="30">
        <v>1622.5843</v>
      </c>
      <c r="AB16" s="71">
        <f>+AA16/$AA$14*100</f>
        <v>29.556887941806071</v>
      </c>
      <c r="AC16" s="71">
        <v>10.534700000000001</v>
      </c>
      <c r="AD16" s="31">
        <v>1287.5521000000001</v>
      </c>
      <c r="AE16" s="33">
        <v>1957.6164000000001</v>
      </c>
      <c r="AF16" s="30">
        <v>798.58630000000005</v>
      </c>
      <c r="AG16" s="71">
        <f>+AF16/$AF$14*100</f>
        <v>27.283218537546567</v>
      </c>
      <c r="AH16" s="71">
        <v>13.91</v>
      </c>
      <c r="AI16" s="31">
        <v>580.86300000000006</v>
      </c>
      <c r="AJ16" s="33">
        <v>1016.3097</v>
      </c>
      <c r="AK16" s="30">
        <v>117.9178</v>
      </c>
      <c r="AL16" s="71">
        <f>+AK16/$AK$14*100</f>
        <v>16.986071363285863</v>
      </c>
      <c r="AM16" s="71">
        <v>23.7422</v>
      </c>
      <c r="AN16" s="31">
        <v>63.045200000000001</v>
      </c>
      <c r="AO16" s="33">
        <v>172.79040000000001</v>
      </c>
      <c r="AP16" s="30">
        <v>1081.8032000000001</v>
      </c>
      <c r="AQ16" s="71">
        <f>+AP16/$AP$14*100</f>
        <v>12.344232264681008</v>
      </c>
      <c r="AR16" s="71">
        <v>21.324400000000001</v>
      </c>
      <c r="AS16" s="31">
        <v>629.65539999999999</v>
      </c>
      <c r="AT16" s="33">
        <v>1533.9509</v>
      </c>
    </row>
    <row r="17" spans="1:46" s="4" customFormat="1" ht="12" x14ac:dyDescent="0.2">
      <c r="A17" s="52" t="s">
        <v>13</v>
      </c>
      <c r="B17" s="43">
        <f>+G17+L17+Q17+V17+AA17+AF17+AK17+AP17</f>
        <v>27178.542800000003</v>
      </c>
      <c r="C17" s="75">
        <f>+B17/$B$14*100</f>
        <v>40.162319381914102</v>
      </c>
      <c r="D17" s="165">
        <v>11.6609</v>
      </c>
      <c r="E17" s="39">
        <v>20966.769799999998</v>
      </c>
      <c r="F17" s="40">
        <v>33390.315900000001</v>
      </c>
      <c r="G17" s="38">
        <v>907.29169999999999</v>
      </c>
      <c r="H17" s="72">
        <f>+G17/$G$14*100</f>
        <v>24.357151102699365</v>
      </c>
      <c r="I17" s="72">
        <v>24.2254</v>
      </c>
      <c r="J17" s="41">
        <v>476.49259999999998</v>
      </c>
      <c r="K17" s="42">
        <v>1338.0907999999999</v>
      </c>
      <c r="L17" s="41">
        <v>9395.0007000000005</v>
      </c>
      <c r="M17" s="72">
        <f>+L17/$L$14*100</f>
        <v>38.16400969555071</v>
      </c>
      <c r="N17" s="72">
        <v>8.9488000000000003</v>
      </c>
      <c r="O17" s="41">
        <v>7747.1462000000001</v>
      </c>
      <c r="P17" s="42">
        <v>11042.8552</v>
      </c>
      <c r="Q17" s="41">
        <v>3217.0682000000002</v>
      </c>
      <c r="R17" s="72">
        <f>+Q17/$Q$14*100</f>
        <v>36.710502436421081</v>
      </c>
      <c r="S17" s="72">
        <v>14.792999999999999</v>
      </c>
      <c r="T17" s="41">
        <v>2284.3015</v>
      </c>
      <c r="U17" s="42">
        <v>4149.8348999999998</v>
      </c>
      <c r="V17" s="41">
        <v>6392.5690000000004</v>
      </c>
      <c r="W17" s="72">
        <f>+V17/$V$14*100</f>
        <v>50.3690774503293</v>
      </c>
      <c r="X17" s="84">
        <v>31.7088</v>
      </c>
      <c r="Y17" s="41">
        <v>2419.6359000000002</v>
      </c>
      <c r="Z17" s="42">
        <v>10365.5021</v>
      </c>
      <c r="AA17" s="41">
        <v>2144.6325999999999</v>
      </c>
      <c r="AB17" s="72">
        <f>+AA17/$AA$14*100</f>
        <v>39.066485133958338</v>
      </c>
      <c r="AC17" s="72">
        <v>21.386700000000001</v>
      </c>
      <c r="AD17" s="41">
        <v>1245.6464000000001</v>
      </c>
      <c r="AE17" s="42">
        <v>3043.6188999999999</v>
      </c>
      <c r="AF17" s="41">
        <v>1291.9143999999999</v>
      </c>
      <c r="AG17" s="72">
        <f>+AF17/$AF$14*100</f>
        <v>44.13747506938617</v>
      </c>
      <c r="AH17" s="72">
        <v>22.4377</v>
      </c>
      <c r="AI17" s="41">
        <v>723.75779999999997</v>
      </c>
      <c r="AJ17" s="42">
        <v>1860.0709999999999</v>
      </c>
      <c r="AK17" s="41">
        <v>433.6395</v>
      </c>
      <c r="AL17" s="72">
        <f>+AK17/$AK$14*100</f>
        <v>62.465815109674708</v>
      </c>
      <c r="AM17" s="72">
        <v>27.9636</v>
      </c>
      <c r="AN17" s="41">
        <v>195.96770000000001</v>
      </c>
      <c r="AO17" s="42">
        <v>671.31119999999999</v>
      </c>
      <c r="AP17" s="41">
        <v>3396.4267</v>
      </c>
      <c r="AQ17" s="72">
        <f>+AP17/$AP$14*100</f>
        <v>38.755921645234594</v>
      </c>
      <c r="AR17" s="72">
        <v>22.2578</v>
      </c>
      <c r="AS17" s="41">
        <v>1914.7244000000001</v>
      </c>
      <c r="AT17" s="42">
        <v>4878.1289999999999</v>
      </c>
    </row>
    <row r="18" spans="1:46" s="4" customFormat="1" ht="12" x14ac:dyDescent="0.2">
      <c r="A18" s="53" t="s">
        <v>14</v>
      </c>
      <c r="B18" s="45">
        <f>+G18+L18+Q18+V18+AA18+AF18+AK18+AP18</f>
        <v>3914.2605000000003</v>
      </c>
      <c r="C18" s="76">
        <f>+B18/$B$14*100</f>
        <v>5.7841872355647705</v>
      </c>
      <c r="D18" s="166">
        <v>6.1616</v>
      </c>
      <c r="E18" s="46">
        <v>3441.5430999999999</v>
      </c>
      <c r="F18" s="47">
        <v>4386.9778999999999</v>
      </c>
      <c r="G18" s="45">
        <v>386.02519999999998</v>
      </c>
      <c r="H18" s="73">
        <f>+G18/$G$14*100</f>
        <v>10.363231721231157</v>
      </c>
      <c r="I18" s="73">
        <v>38.988999999999997</v>
      </c>
      <c r="J18" s="48">
        <v>91.030900000000003</v>
      </c>
      <c r="K18" s="49">
        <v>681.01949999999999</v>
      </c>
      <c r="L18" s="48">
        <v>1967.1932999999999</v>
      </c>
      <c r="M18" s="73">
        <f>+L18/$L$14*100</f>
        <v>7.9910567940907544</v>
      </c>
      <c r="N18" s="73">
        <v>7.7904</v>
      </c>
      <c r="O18" s="48">
        <v>1666.8184000000001</v>
      </c>
      <c r="P18" s="49">
        <v>2267.5682000000002</v>
      </c>
      <c r="Q18" s="48">
        <v>675.62180000000001</v>
      </c>
      <c r="R18" s="73">
        <f>+Q18/$Q$14*100</f>
        <v>7.7096331793647384</v>
      </c>
      <c r="S18" s="73">
        <v>12.7742</v>
      </c>
      <c r="T18" s="48">
        <v>506.46289999999999</v>
      </c>
      <c r="U18" s="49">
        <v>844.7808</v>
      </c>
      <c r="V18" s="48">
        <v>395.64710000000002</v>
      </c>
      <c r="W18" s="73">
        <f>+V18/$V$14*100</f>
        <v>3.1174289120536955</v>
      </c>
      <c r="X18" s="73">
        <v>10.626200000000001</v>
      </c>
      <c r="Y18" s="48">
        <v>313.24459999999999</v>
      </c>
      <c r="Z18" s="49">
        <v>478.04950000000002</v>
      </c>
      <c r="AA18" s="48">
        <v>300.20589999999999</v>
      </c>
      <c r="AB18" s="73">
        <f>+AA18/$AA$14*100</f>
        <v>5.4685307541611481</v>
      </c>
      <c r="AC18" s="73">
        <v>14.903700000000001</v>
      </c>
      <c r="AD18" s="48">
        <v>212.51179999999999</v>
      </c>
      <c r="AE18" s="49">
        <v>387.9</v>
      </c>
      <c r="AF18" s="48">
        <v>102.03360000000001</v>
      </c>
      <c r="AG18" s="73">
        <f>+AF18/$AF$14*100</f>
        <v>3.4859163085725502</v>
      </c>
      <c r="AH18" s="73">
        <v>17.992799999999999</v>
      </c>
      <c r="AI18" s="48">
        <v>66.0505</v>
      </c>
      <c r="AJ18" s="49">
        <v>138.01669999999999</v>
      </c>
      <c r="AK18" s="48">
        <v>51.5336</v>
      </c>
      <c r="AL18" s="73">
        <f>+AK18/$AK$14*100</f>
        <v>7.423420443792442</v>
      </c>
      <c r="AM18" s="73">
        <v>36.084200000000003</v>
      </c>
      <c r="AN18" s="48">
        <v>15.086399999999999</v>
      </c>
      <c r="AO18" s="49">
        <v>87.980800000000002</v>
      </c>
      <c r="AP18" s="48">
        <v>36</v>
      </c>
      <c r="AQ18" s="73">
        <f>+AP18/$AP$14*100</f>
        <v>0.41078854409796195</v>
      </c>
      <c r="AR18" s="253">
        <v>0</v>
      </c>
      <c r="AS18" s="48">
        <v>36</v>
      </c>
      <c r="AT18" s="49">
        <v>36</v>
      </c>
    </row>
    <row r="19" spans="1:46" s="4" customFormat="1" ht="12" x14ac:dyDescent="0.2">
      <c r="A19" s="82"/>
      <c r="B19" s="25"/>
      <c r="C19" s="83"/>
      <c r="D19" s="182"/>
      <c r="E19" s="25"/>
      <c r="F19" s="25"/>
      <c r="G19" s="25"/>
      <c r="H19" s="84"/>
      <c r="I19" s="84"/>
      <c r="J19" s="85"/>
      <c r="K19" s="85"/>
      <c r="L19" s="85"/>
      <c r="M19" s="84"/>
      <c r="N19" s="84"/>
      <c r="O19" s="85"/>
      <c r="P19" s="85"/>
      <c r="Q19" s="85"/>
      <c r="R19" s="86"/>
      <c r="S19" s="84"/>
      <c r="T19" s="85"/>
      <c r="U19" s="85"/>
      <c r="V19" s="85"/>
      <c r="W19" s="84"/>
      <c r="X19" s="84"/>
      <c r="Y19" s="85"/>
      <c r="Z19" s="85"/>
      <c r="AA19" s="85"/>
      <c r="AB19" s="84"/>
      <c r="AC19" s="84"/>
      <c r="AD19" s="85"/>
      <c r="AE19" s="85"/>
      <c r="AF19" s="85"/>
      <c r="AG19" s="84"/>
      <c r="AH19" s="84"/>
      <c r="AI19" s="85"/>
      <c r="AJ19" s="85"/>
      <c r="AK19" s="85"/>
      <c r="AL19" s="84"/>
      <c r="AM19" s="84"/>
      <c r="AN19" s="85"/>
      <c r="AO19" s="85"/>
      <c r="AP19" s="85"/>
      <c r="AQ19" s="84"/>
      <c r="AR19" s="84"/>
      <c r="AS19" s="85"/>
      <c r="AT19" s="85"/>
    </row>
    <row r="20" spans="1:46" s="4" customFormat="1" ht="12" x14ac:dyDescent="0.2">
      <c r="A20" s="112" t="str">
        <f>+Índice!B18</f>
        <v>Cuadro 4A. Personal total ocupado por nivel de formación académica, según unidad de producción</v>
      </c>
      <c r="B20" s="112"/>
      <c r="C20" s="112"/>
      <c r="D20" s="169"/>
      <c r="E20" s="112"/>
      <c r="F20" s="112"/>
      <c r="G20" s="112"/>
      <c r="H20" s="112"/>
      <c r="I20" s="169"/>
      <c r="J20" s="112"/>
      <c r="K20" s="112"/>
      <c r="L20" s="112"/>
      <c r="M20" s="112"/>
      <c r="N20" s="169"/>
      <c r="O20" s="112"/>
      <c r="P20" s="112"/>
      <c r="Q20" s="112"/>
      <c r="R20" s="112"/>
      <c r="S20" s="169"/>
      <c r="T20" s="112"/>
      <c r="U20" s="112"/>
      <c r="V20" s="112"/>
      <c r="W20" s="112"/>
      <c r="X20" s="169"/>
      <c r="Y20" s="112"/>
      <c r="Z20" s="112"/>
      <c r="AA20" s="112"/>
      <c r="AB20" s="112"/>
      <c r="AC20" s="169"/>
      <c r="AD20" s="112"/>
      <c r="AE20" s="112"/>
      <c r="AF20" s="112"/>
      <c r="AG20" s="112"/>
      <c r="AH20" s="169"/>
      <c r="AI20" s="112"/>
      <c r="AJ20" s="112"/>
      <c r="AK20" s="112"/>
      <c r="AL20" s="112"/>
      <c r="AM20" s="169"/>
      <c r="AN20" s="112"/>
      <c r="AO20" s="112"/>
      <c r="AP20" s="112"/>
      <c r="AQ20" s="112"/>
      <c r="AR20" s="169"/>
      <c r="AS20" s="112"/>
      <c r="AT20" s="112"/>
    </row>
    <row r="21" spans="1:46" s="4" customFormat="1" ht="12" x14ac:dyDescent="0.2">
      <c r="A21" s="288" t="s">
        <v>63</v>
      </c>
      <c r="B21" s="291" t="s">
        <v>8</v>
      </c>
      <c r="C21" s="292"/>
      <c r="D21" s="292"/>
      <c r="E21" s="292"/>
      <c r="F21" s="293"/>
      <c r="G21" s="306" t="s">
        <v>115</v>
      </c>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8"/>
    </row>
    <row r="22" spans="1:46" s="4" customFormat="1" ht="35.1" customHeight="1" x14ac:dyDescent="0.2">
      <c r="A22" s="289"/>
      <c r="B22" s="294"/>
      <c r="C22" s="295"/>
      <c r="D22" s="295"/>
      <c r="E22" s="295"/>
      <c r="F22" s="296"/>
      <c r="G22" s="307" t="s">
        <v>31</v>
      </c>
      <c r="H22" s="307"/>
      <c r="I22" s="307"/>
      <c r="J22" s="307"/>
      <c r="K22" s="308"/>
      <c r="L22" s="307" t="s">
        <v>148</v>
      </c>
      <c r="M22" s="307"/>
      <c r="N22" s="307"/>
      <c r="O22" s="307"/>
      <c r="P22" s="308"/>
      <c r="Q22" s="307" t="s">
        <v>149</v>
      </c>
      <c r="R22" s="307"/>
      <c r="S22" s="307"/>
      <c r="T22" s="307"/>
      <c r="U22" s="308"/>
      <c r="V22" s="307" t="s">
        <v>150</v>
      </c>
      <c r="W22" s="307"/>
      <c r="X22" s="307"/>
      <c r="Y22" s="307"/>
      <c r="Z22" s="308"/>
      <c r="AA22" s="307" t="s">
        <v>32</v>
      </c>
      <c r="AB22" s="307"/>
      <c r="AC22" s="307"/>
      <c r="AD22" s="307"/>
      <c r="AE22" s="308"/>
      <c r="AF22" s="307" t="s">
        <v>74</v>
      </c>
      <c r="AG22" s="307"/>
      <c r="AH22" s="307"/>
      <c r="AI22" s="307"/>
      <c r="AJ22" s="308"/>
      <c r="AK22" s="307" t="s">
        <v>33</v>
      </c>
      <c r="AL22" s="307"/>
      <c r="AM22" s="307"/>
      <c r="AN22" s="307"/>
      <c r="AO22" s="308"/>
      <c r="AP22" s="307" t="s">
        <v>34</v>
      </c>
      <c r="AQ22" s="307"/>
      <c r="AR22" s="307"/>
      <c r="AS22" s="307"/>
      <c r="AT22" s="308"/>
    </row>
    <row r="23" spans="1:46" s="98" customFormat="1" ht="24" customHeight="1" x14ac:dyDescent="0.2">
      <c r="A23" s="290"/>
      <c r="B23" s="34" t="s">
        <v>12</v>
      </c>
      <c r="C23" s="27" t="s">
        <v>19</v>
      </c>
      <c r="D23" s="170" t="s">
        <v>36</v>
      </c>
      <c r="E23" s="27" t="s">
        <v>9</v>
      </c>
      <c r="F23" s="97" t="s">
        <v>10</v>
      </c>
      <c r="G23" s="27" t="s">
        <v>12</v>
      </c>
      <c r="H23" s="27" t="s">
        <v>19</v>
      </c>
      <c r="I23" s="170" t="s">
        <v>36</v>
      </c>
      <c r="J23" s="27" t="s">
        <v>9</v>
      </c>
      <c r="K23" s="97" t="s">
        <v>10</v>
      </c>
      <c r="L23" s="27" t="s">
        <v>12</v>
      </c>
      <c r="M23" s="27" t="s">
        <v>19</v>
      </c>
      <c r="N23" s="170" t="s">
        <v>36</v>
      </c>
      <c r="O23" s="27" t="s">
        <v>9</v>
      </c>
      <c r="P23" s="97" t="s">
        <v>10</v>
      </c>
      <c r="Q23" s="27" t="s">
        <v>12</v>
      </c>
      <c r="R23" s="27" t="s">
        <v>19</v>
      </c>
      <c r="S23" s="170" t="s">
        <v>36</v>
      </c>
      <c r="T23" s="27" t="s">
        <v>9</v>
      </c>
      <c r="U23" s="97" t="s">
        <v>10</v>
      </c>
      <c r="V23" s="27" t="s">
        <v>12</v>
      </c>
      <c r="W23" s="27" t="s">
        <v>19</v>
      </c>
      <c r="X23" s="170" t="s">
        <v>36</v>
      </c>
      <c r="Y23" s="27" t="s">
        <v>9</v>
      </c>
      <c r="Z23" s="97" t="s">
        <v>10</v>
      </c>
      <c r="AA23" s="27" t="s">
        <v>12</v>
      </c>
      <c r="AB23" s="27" t="s">
        <v>19</v>
      </c>
      <c r="AC23" s="170" t="s">
        <v>36</v>
      </c>
      <c r="AD23" s="27" t="s">
        <v>9</v>
      </c>
      <c r="AE23" s="97" t="s">
        <v>10</v>
      </c>
      <c r="AF23" s="27" t="s">
        <v>12</v>
      </c>
      <c r="AG23" s="27" t="s">
        <v>19</v>
      </c>
      <c r="AH23" s="170" t="s">
        <v>36</v>
      </c>
      <c r="AI23" s="27" t="s">
        <v>9</v>
      </c>
      <c r="AJ23" s="97" t="s">
        <v>10</v>
      </c>
      <c r="AK23" s="27" t="s">
        <v>12</v>
      </c>
      <c r="AL23" s="27" t="s">
        <v>19</v>
      </c>
      <c r="AM23" s="170" t="s">
        <v>36</v>
      </c>
      <c r="AN23" s="27" t="s">
        <v>9</v>
      </c>
      <c r="AO23" s="97" t="s">
        <v>10</v>
      </c>
      <c r="AP23" s="27" t="s">
        <v>12</v>
      </c>
      <c r="AQ23" s="27" t="s">
        <v>19</v>
      </c>
      <c r="AR23" s="170" t="s">
        <v>36</v>
      </c>
      <c r="AS23" s="27" t="s">
        <v>9</v>
      </c>
      <c r="AT23" s="97" t="s">
        <v>10</v>
      </c>
    </row>
    <row r="24" spans="1:46" s="24" customFormat="1" ht="12" x14ac:dyDescent="0.2">
      <c r="A24" s="44" t="s">
        <v>18</v>
      </c>
      <c r="B24" s="35">
        <f>+B25+B26+B30</f>
        <v>67671.746299999999</v>
      </c>
      <c r="C24" s="69">
        <f>+B24/$B$24*100</f>
        <v>100</v>
      </c>
      <c r="D24" s="69">
        <v>5.5345000000000004</v>
      </c>
      <c r="E24" s="29">
        <v>60331.024799999999</v>
      </c>
      <c r="F24" s="29">
        <v>75012.467600000004</v>
      </c>
      <c r="G24" s="87">
        <f>+G25+G26+G30</f>
        <v>3724.9501</v>
      </c>
      <c r="H24" s="69">
        <f>+G24/$G$24*100</f>
        <v>100</v>
      </c>
      <c r="I24" s="69">
        <v>13.292899999999999</v>
      </c>
      <c r="J24" s="29">
        <v>2754.4488000000001</v>
      </c>
      <c r="K24" s="89">
        <v>4695.4512999999997</v>
      </c>
      <c r="L24" s="28">
        <f>+L25+L26+L30</f>
        <v>24617.436000000002</v>
      </c>
      <c r="M24" s="69">
        <f>+L24/$L$24*100</f>
        <v>100</v>
      </c>
      <c r="N24" s="69">
        <v>5.2676999999999996</v>
      </c>
      <c r="O24" s="29">
        <v>22075.755300000001</v>
      </c>
      <c r="P24" s="89">
        <v>27159.1168</v>
      </c>
      <c r="Q24" s="28">
        <f>+Q25+Q26+Q30</f>
        <v>8763.3456999999999</v>
      </c>
      <c r="R24" s="69">
        <f>+Q24/$Q$24*100</f>
        <v>100</v>
      </c>
      <c r="S24" s="69">
        <v>6.9066000000000001</v>
      </c>
      <c r="T24" s="29">
        <v>7577.0545000000002</v>
      </c>
      <c r="U24" s="89">
        <v>9949.6368999999995</v>
      </c>
      <c r="V24" s="28">
        <f>+V25+V26+V30</f>
        <v>12691.455400000001</v>
      </c>
      <c r="W24" s="69">
        <f>+V24/$V$24*100</f>
        <v>100</v>
      </c>
      <c r="X24" s="69">
        <v>16.271100000000001</v>
      </c>
      <c r="Y24" s="29">
        <v>8643.9709000000003</v>
      </c>
      <c r="Z24" s="89">
        <v>16738.9398</v>
      </c>
      <c r="AA24" s="28">
        <f>+AA25+AA26+AA30</f>
        <v>5489.6994999999997</v>
      </c>
      <c r="AB24" s="69">
        <f>+AA24/$AA$24*100</f>
        <v>100</v>
      </c>
      <c r="AC24" s="69">
        <v>9.2027999999999999</v>
      </c>
      <c r="AD24" s="29">
        <v>4499.4907999999996</v>
      </c>
      <c r="AE24" s="89">
        <v>6479.9080999999996</v>
      </c>
      <c r="AF24" s="28">
        <f>+AF25+AF26+AF30</f>
        <v>2927.0237999999999</v>
      </c>
      <c r="AG24" s="69">
        <f>+AF24/$AF$24*100</f>
        <v>100</v>
      </c>
      <c r="AH24" s="69">
        <v>10.7224</v>
      </c>
      <c r="AI24" s="29">
        <v>2311.8814000000002</v>
      </c>
      <c r="AJ24" s="89">
        <v>3542.1664000000001</v>
      </c>
      <c r="AK24" s="28">
        <f>+AK25+AK26+AK30</f>
        <v>694.20300000000009</v>
      </c>
      <c r="AL24" s="69">
        <f>+AK24/$AK$24*100</f>
        <v>100</v>
      </c>
      <c r="AM24" s="69">
        <v>18.3063</v>
      </c>
      <c r="AN24" s="29">
        <v>445.12090000000001</v>
      </c>
      <c r="AO24" s="89">
        <v>943.28480000000002</v>
      </c>
      <c r="AP24" s="28">
        <f>+AP25+AP26+AP30</f>
        <v>8763.6327999999994</v>
      </c>
      <c r="AQ24" s="69">
        <f>+AP24/$AP$24*100</f>
        <v>100</v>
      </c>
      <c r="AR24" s="69">
        <v>16.839099999999998</v>
      </c>
      <c r="AS24" s="29">
        <v>5871.2210999999998</v>
      </c>
      <c r="AT24" s="89">
        <v>11656.0445</v>
      </c>
    </row>
    <row r="25" spans="1:46" s="4" customFormat="1" ht="12" x14ac:dyDescent="0.2">
      <c r="A25" s="63" t="s">
        <v>5</v>
      </c>
      <c r="B25" s="43">
        <f>+G25+L25+Q25+V25+AA25+AF25+AK25+AP25</f>
        <v>2323.5054</v>
      </c>
      <c r="C25" s="68">
        <f>+B25/$B$24*100</f>
        <v>3.4334940755031171</v>
      </c>
      <c r="D25" s="68">
        <v>84.048900000000003</v>
      </c>
      <c r="E25" s="57">
        <v>285</v>
      </c>
      <c r="F25" s="57">
        <v>6151.1534000000001</v>
      </c>
      <c r="G25" s="78">
        <v>1.125</v>
      </c>
      <c r="H25" s="68">
        <f>+G25/$G$24*100</f>
        <v>3.0201746863669398E-2</v>
      </c>
      <c r="I25" s="68">
        <v>33.333300000000001</v>
      </c>
      <c r="J25" s="57">
        <v>1</v>
      </c>
      <c r="K25" s="58">
        <v>1.86</v>
      </c>
      <c r="L25" s="43">
        <v>399.82920000000001</v>
      </c>
      <c r="M25" s="68">
        <f>+L25/$L$24*100</f>
        <v>1.6241707706683994</v>
      </c>
      <c r="N25" s="68">
        <v>50.046399999999998</v>
      </c>
      <c r="O25" s="57">
        <v>142</v>
      </c>
      <c r="P25" s="58">
        <v>792.02539999999999</v>
      </c>
      <c r="Q25" s="43">
        <v>21.796800000000001</v>
      </c>
      <c r="R25" s="68">
        <f>+Q25/$Q$24*100</f>
        <v>0.24872692172807925</v>
      </c>
      <c r="S25" s="68">
        <v>21.5608</v>
      </c>
      <c r="T25" s="57">
        <v>18</v>
      </c>
      <c r="U25" s="58">
        <v>31.007999999999999</v>
      </c>
      <c r="V25" s="43">
        <v>1450.7851000000001</v>
      </c>
      <c r="W25" s="68">
        <f>+V25/$V$24*100</f>
        <v>11.431195668859223</v>
      </c>
      <c r="X25" s="68">
        <v>93.703599999999994</v>
      </c>
      <c r="Y25" s="57">
        <v>91</v>
      </c>
      <c r="Z25" s="58">
        <v>4115.2821999999996</v>
      </c>
      <c r="AA25" s="43">
        <v>382.18470000000002</v>
      </c>
      <c r="AB25" s="68">
        <f>+AA25/$AA$24*100</f>
        <v>6.9618510084204068</v>
      </c>
      <c r="AC25" s="68">
        <v>92.796599999999998</v>
      </c>
      <c r="AD25" s="57">
        <v>25</v>
      </c>
      <c r="AE25" s="58">
        <v>1077.3074999999999</v>
      </c>
      <c r="AF25" s="43">
        <v>67.784599999999998</v>
      </c>
      <c r="AG25" s="68">
        <f>+AF25/$AF$24*100</f>
        <v>2.315819912362858</v>
      </c>
      <c r="AH25" s="68">
        <v>87.223500000000001</v>
      </c>
      <c r="AI25" s="57">
        <v>8</v>
      </c>
      <c r="AJ25" s="58">
        <v>183.6679</v>
      </c>
      <c r="AK25" s="68">
        <v>0</v>
      </c>
      <c r="AL25" s="68">
        <f>+AK25/$AK$24*100</f>
        <v>0</v>
      </c>
      <c r="AM25" s="185" t="s">
        <v>37</v>
      </c>
      <c r="AN25" s="57">
        <v>0</v>
      </c>
      <c r="AO25" s="58">
        <v>0</v>
      </c>
      <c r="AP25" s="68">
        <v>0</v>
      </c>
      <c r="AQ25" s="68">
        <f>+AP25/$AP$24*100</f>
        <v>0</v>
      </c>
      <c r="AR25" s="68" t="s">
        <v>37</v>
      </c>
      <c r="AS25" s="57">
        <v>0</v>
      </c>
      <c r="AT25" s="58">
        <v>0</v>
      </c>
    </row>
    <row r="26" spans="1:46" s="24" customFormat="1" ht="13.5" x14ac:dyDescent="0.2">
      <c r="A26" s="64" t="s">
        <v>64</v>
      </c>
      <c r="B26" s="28">
        <f>SUM(B27:B29)</f>
        <v>60187.61129999999</v>
      </c>
      <c r="C26" s="69">
        <f>+B26/$B24*100</f>
        <v>88.940532187803157</v>
      </c>
      <c r="D26" s="69">
        <v>4.1844999999999999</v>
      </c>
      <c r="E26" s="29">
        <v>55251.256999999998</v>
      </c>
      <c r="F26" s="29">
        <v>65123.965600000003</v>
      </c>
      <c r="G26" s="35">
        <f>SUM(G27:G29)</f>
        <v>3699.5686999999998</v>
      </c>
      <c r="H26" s="69">
        <f>+G26/$G$24*100</f>
        <v>99.318611006359518</v>
      </c>
      <c r="I26" s="69">
        <v>13.5242</v>
      </c>
      <c r="J26" s="29">
        <v>2718.9106999999999</v>
      </c>
      <c r="K26" s="32">
        <v>4680.2266</v>
      </c>
      <c r="L26" s="28">
        <f>SUM(L27:L29)</f>
        <v>23444.7183</v>
      </c>
      <c r="M26" s="69">
        <f>+L26/$L$24*100</f>
        <v>95.236231344320345</v>
      </c>
      <c r="N26" s="69">
        <v>5.3971</v>
      </c>
      <c r="O26" s="29">
        <v>20964.6826</v>
      </c>
      <c r="P26" s="32">
        <v>25924.754099999998</v>
      </c>
      <c r="Q26" s="28">
        <f>SUM(Q27:Q29)</f>
        <v>8100.7821999999996</v>
      </c>
      <c r="R26" s="69">
        <f>+Q26/$Q$24*100</f>
        <v>92.439377348767607</v>
      </c>
      <c r="S26" s="69">
        <v>7.4054000000000002</v>
      </c>
      <c r="T26" s="29">
        <v>6924.9876999999997</v>
      </c>
      <c r="U26" s="32">
        <v>9276.5766999999996</v>
      </c>
      <c r="V26" s="28">
        <f>SUM(V27:V29)</f>
        <v>9581.6882000000005</v>
      </c>
      <c r="W26" s="69">
        <f>+V26/$V$24*100</f>
        <v>75.497158505556428</v>
      </c>
      <c r="X26" s="69">
        <v>8.9228000000000005</v>
      </c>
      <c r="Y26" s="29">
        <v>7905.9794000000002</v>
      </c>
      <c r="Z26" s="32">
        <v>11257.3971</v>
      </c>
      <c r="AA26" s="28">
        <f>SUM(AA27:AA29)</f>
        <v>4014.9916999999996</v>
      </c>
      <c r="AB26" s="69">
        <f>+AA26/$AA$24*100</f>
        <v>73.136821059149042</v>
      </c>
      <c r="AC26" s="69">
        <v>7.5026999999999999</v>
      </c>
      <c r="AD26" s="29">
        <v>3424.5731000000001</v>
      </c>
      <c r="AE26" s="32">
        <v>4605.4102999999996</v>
      </c>
      <c r="AF26" s="28">
        <f>SUM(AF27:AF29)</f>
        <v>2348.8469</v>
      </c>
      <c r="AG26" s="69">
        <f>+AF26/$AF$24*100</f>
        <v>80.246935470767269</v>
      </c>
      <c r="AH26" s="69">
        <v>11.6022</v>
      </c>
      <c r="AI26" s="29">
        <v>1814.7103999999999</v>
      </c>
      <c r="AJ26" s="32">
        <v>2882.9834999999998</v>
      </c>
      <c r="AK26" s="28">
        <f>SUM(AK27:AK29)</f>
        <v>586.0639000000001</v>
      </c>
      <c r="AL26" s="69">
        <f>+AK26/$AK$24*100</f>
        <v>84.422553633447279</v>
      </c>
      <c r="AM26" s="69">
        <v>21.5154</v>
      </c>
      <c r="AN26" s="29">
        <v>338.91930000000002</v>
      </c>
      <c r="AO26" s="32">
        <v>833.20830000000001</v>
      </c>
      <c r="AP26" s="28">
        <f>SUM(AP27:AP29)</f>
        <v>8410.9513999999999</v>
      </c>
      <c r="AQ26" s="69">
        <f>+AP26/$AP$24*100</f>
        <v>95.975625541955623</v>
      </c>
      <c r="AR26" s="69">
        <v>17.725100000000001</v>
      </c>
      <c r="AS26" s="29">
        <v>5488.8810000000003</v>
      </c>
      <c r="AT26" s="32">
        <v>11333.0219</v>
      </c>
    </row>
    <row r="27" spans="1:46" s="4" customFormat="1" ht="12" x14ac:dyDescent="0.2">
      <c r="A27" s="66" t="s">
        <v>20</v>
      </c>
      <c r="B27" s="43">
        <f>+G27+L27+Q27+V27+AA27+AF27+AK27+AP27</f>
        <v>23453.644599999996</v>
      </c>
      <c r="C27" s="72">
        <f>+B27/$B$26*100</f>
        <v>38.967561751366596</v>
      </c>
      <c r="D27" s="165">
        <v>6.3848000000000003</v>
      </c>
      <c r="E27" s="39">
        <v>20518.622299999999</v>
      </c>
      <c r="F27" s="39">
        <v>26388.667000000001</v>
      </c>
      <c r="G27" s="38">
        <v>1223.143</v>
      </c>
      <c r="H27" s="72">
        <f>+G27/$G$26*100</f>
        <v>33.061772849359443</v>
      </c>
      <c r="I27" s="72">
        <v>26.0077</v>
      </c>
      <c r="J27" s="41">
        <v>599.64509999999996</v>
      </c>
      <c r="K27" s="42">
        <v>1846.6409000000001</v>
      </c>
      <c r="L27" s="41">
        <v>10118.407999999999</v>
      </c>
      <c r="M27" s="72">
        <f>+L27/$L$26*100</f>
        <v>43.158582118685551</v>
      </c>
      <c r="N27" s="72">
        <v>9.1425000000000001</v>
      </c>
      <c r="O27" s="41">
        <v>8305.2656000000006</v>
      </c>
      <c r="P27" s="42">
        <v>11931.550499999999</v>
      </c>
      <c r="Q27" s="41">
        <v>3585.6981000000001</v>
      </c>
      <c r="R27" s="72">
        <f>+Q27/$Q$26*100</f>
        <v>44.26360333450269</v>
      </c>
      <c r="S27" s="72">
        <v>13.8253</v>
      </c>
      <c r="T27" s="41">
        <v>2614.0569</v>
      </c>
      <c r="U27" s="42">
        <v>4557.3392999999996</v>
      </c>
      <c r="V27" s="41">
        <v>3413.3964000000001</v>
      </c>
      <c r="W27" s="72">
        <f>+V27/$V$26*100</f>
        <v>35.624164852285631</v>
      </c>
      <c r="X27" s="72">
        <v>21.3124</v>
      </c>
      <c r="Y27" s="41">
        <v>1987.5401999999999</v>
      </c>
      <c r="Z27" s="42">
        <v>4839.2525999999998</v>
      </c>
      <c r="AA27" s="41">
        <v>1186.3454999999999</v>
      </c>
      <c r="AB27" s="72">
        <f>+AA27/$AA$26*100</f>
        <v>29.54789420859824</v>
      </c>
      <c r="AC27" s="72">
        <v>19.8322</v>
      </c>
      <c r="AD27" s="41">
        <v>725.20079999999996</v>
      </c>
      <c r="AE27" s="42">
        <v>1647.4901</v>
      </c>
      <c r="AF27" s="41">
        <v>766.52949999999998</v>
      </c>
      <c r="AG27" s="72">
        <f>+AF27/$AF$26*100</f>
        <v>32.634289616747694</v>
      </c>
      <c r="AH27" s="72">
        <v>32.165700000000001</v>
      </c>
      <c r="AI27" s="41">
        <v>283.2731</v>
      </c>
      <c r="AJ27" s="42">
        <v>1249.7860000000001</v>
      </c>
      <c r="AK27" s="41">
        <v>303.65890000000002</v>
      </c>
      <c r="AL27" s="72">
        <f>+AK27/$AK$26*100</f>
        <v>51.813274968821652</v>
      </c>
      <c r="AM27" s="72">
        <v>38.658200000000001</v>
      </c>
      <c r="AN27" s="41">
        <v>73.576099999999997</v>
      </c>
      <c r="AO27" s="42">
        <v>533.74170000000004</v>
      </c>
      <c r="AP27" s="41">
        <v>2856.4652000000001</v>
      </c>
      <c r="AQ27" s="72">
        <f>+AP27/$AP$26*100</f>
        <v>33.961261504851883</v>
      </c>
      <c r="AR27" s="72">
        <v>25.637599999999999</v>
      </c>
      <c r="AS27" s="41">
        <v>1421.0995</v>
      </c>
      <c r="AT27" s="42">
        <v>4291.8307999999997</v>
      </c>
    </row>
    <row r="28" spans="1:46" s="4" customFormat="1" ht="12" x14ac:dyDescent="0.2">
      <c r="A28" s="67" t="s">
        <v>21</v>
      </c>
      <c r="B28" s="26">
        <f>+G28+L28+Q28+V28+AA28+AF28+AK28+AP28</f>
        <v>11873.076999999997</v>
      </c>
      <c r="C28" s="81">
        <f>+B28/$B$26*100</f>
        <v>19.726778889462256</v>
      </c>
      <c r="D28" s="183">
        <v>8.8583999999999996</v>
      </c>
      <c r="E28" s="26">
        <v>9811.6208000000006</v>
      </c>
      <c r="F28" s="26">
        <v>13934.5332</v>
      </c>
      <c r="G28" s="37">
        <v>689.15260000000001</v>
      </c>
      <c r="H28" s="81">
        <f>+G28/$G$26*100</f>
        <v>18.627917356961099</v>
      </c>
      <c r="I28" s="81">
        <v>34.1676</v>
      </c>
      <c r="J28" s="22">
        <v>227.6378</v>
      </c>
      <c r="K28" s="23">
        <v>1150.6673000000001</v>
      </c>
      <c r="L28" s="22">
        <v>5307.6277</v>
      </c>
      <c r="M28" s="81">
        <f>+L28/$L$26*100</f>
        <v>22.63890583833545</v>
      </c>
      <c r="N28" s="81">
        <v>10.762</v>
      </c>
      <c r="O28" s="22">
        <v>4188.0662000000002</v>
      </c>
      <c r="P28" s="23">
        <v>6427.1893</v>
      </c>
      <c r="Q28" s="22">
        <v>1431.3036</v>
      </c>
      <c r="R28" s="81">
        <f>+Q28/$Q$26*100</f>
        <v>17.668708584709265</v>
      </c>
      <c r="S28" s="81">
        <v>17.7058</v>
      </c>
      <c r="T28" s="22">
        <v>934.59209999999996</v>
      </c>
      <c r="U28" s="23">
        <v>1928.0150000000001</v>
      </c>
      <c r="V28" s="22">
        <v>1426.9612999999999</v>
      </c>
      <c r="W28" s="81">
        <f>+V28/$V$26*100</f>
        <v>14.89258750874402</v>
      </c>
      <c r="X28" s="81">
        <v>16.691299999999998</v>
      </c>
      <c r="Y28" s="22">
        <v>960.13239999999996</v>
      </c>
      <c r="Z28" s="23">
        <v>1893.7902999999999</v>
      </c>
      <c r="AA28" s="22">
        <v>654.38279999999997</v>
      </c>
      <c r="AB28" s="81">
        <f>+AA28/$AA$26*100</f>
        <v>16.298484502471076</v>
      </c>
      <c r="AC28" s="81">
        <v>19.875499999999999</v>
      </c>
      <c r="AD28" s="22">
        <v>399.46140000000003</v>
      </c>
      <c r="AE28" s="23">
        <v>909.30420000000004</v>
      </c>
      <c r="AF28" s="22">
        <v>704.96230000000003</v>
      </c>
      <c r="AG28" s="81">
        <f>+AF28/$AF$26*100</f>
        <v>30.013122609225828</v>
      </c>
      <c r="AH28" s="81">
        <v>14.829700000000001</v>
      </c>
      <c r="AI28" s="22">
        <v>500.05689999999998</v>
      </c>
      <c r="AJ28" s="23">
        <v>909.86779999999999</v>
      </c>
      <c r="AK28" s="22">
        <v>140.40209999999999</v>
      </c>
      <c r="AL28" s="81">
        <f>+AK28/$AK$26*100</f>
        <v>23.956790377295029</v>
      </c>
      <c r="AM28" s="81">
        <v>30.8994</v>
      </c>
      <c r="AN28" s="22">
        <v>55.3705</v>
      </c>
      <c r="AO28" s="23">
        <v>225.43360000000001</v>
      </c>
      <c r="AP28" s="22">
        <v>1518.2846</v>
      </c>
      <c r="AQ28" s="81">
        <f>+AP28/$AP$26*100</f>
        <v>18.051282521974862</v>
      </c>
      <c r="AR28" s="81">
        <v>32.490299999999998</v>
      </c>
      <c r="AS28" s="22">
        <v>551.42510000000004</v>
      </c>
      <c r="AT28" s="23">
        <v>2485.1442000000002</v>
      </c>
    </row>
    <row r="29" spans="1:46" s="4" customFormat="1" ht="12" x14ac:dyDescent="0.2">
      <c r="A29" s="66" t="s">
        <v>22</v>
      </c>
      <c r="B29" s="25">
        <f>+G29+L29+Q29+V29+AA29+AF29+AK29+AP29</f>
        <v>24860.8897</v>
      </c>
      <c r="C29" s="84">
        <f>+B29/$B$26*100</f>
        <v>41.305659359171152</v>
      </c>
      <c r="D29" s="182">
        <v>6.9606000000000003</v>
      </c>
      <c r="E29" s="25">
        <v>21469.188600000001</v>
      </c>
      <c r="F29" s="25">
        <v>28252.590700000001</v>
      </c>
      <c r="G29" s="88">
        <v>1787.2731000000001</v>
      </c>
      <c r="H29" s="84">
        <f>+G29/$G$26*100</f>
        <v>48.310309793679465</v>
      </c>
      <c r="I29" s="84">
        <v>17.1266</v>
      </c>
      <c r="J29" s="85">
        <v>1187.3193000000001</v>
      </c>
      <c r="K29" s="90">
        <v>2387.2267999999999</v>
      </c>
      <c r="L29" s="85">
        <v>8018.6826000000001</v>
      </c>
      <c r="M29" s="84">
        <f>+L29/$L$26*100</f>
        <v>34.202512042978995</v>
      </c>
      <c r="N29" s="84">
        <v>8.0724999999999998</v>
      </c>
      <c r="O29" s="85">
        <v>6749.9534000000003</v>
      </c>
      <c r="P29" s="90">
        <v>9287.4117999999999</v>
      </c>
      <c r="Q29" s="85">
        <v>3083.7804999999998</v>
      </c>
      <c r="R29" s="84">
        <f>+Q29/$Q$26*100</f>
        <v>38.067688080788045</v>
      </c>
      <c r="S29" s="84">
        <v>7.2435999999999998</v>
      </c>
      <c r="T29" s="85">
        <v>2645.9634000000001</v>
      </c>
      <c r="U29" s="90">
        <v>3521.5974999999999</v>
      </c>
      <c r="V29" s="85">
        <v>4741.3305</v>
      </c>
      <c r="W29" s="84">
        <f>+V29/$V$26*100</f>
        <v>49.48324763897034</v>
      </c>
      <c r="X29" s="84">
        <v>8.0311000000000003</v>
      </c>
      <c r="Y29" s="85">
        <v>3995.0029</v>
      </c>
      <c r="Z29" s="90">
        <v>5487.6580999999996</v>
      </c>
      <c r="AA29" s="85">
        <v>2174.2633999999998</v>
      </c>
      <c r="AB29" s="84">
        <f>+AA29/$AA$26*100</f>
        <v>54.153621288930687</v>
      </c>
      <c r="AC29" s="84">
        <v>6.2506000000000004</v>
      </c>
      <c r="AD29" s="85">
        <v>1907.8898999999999</v>
      </c>
      <c r="AE29" s="90">
        <v>2440.6370000000002</v>
      </c>
      <c r="AF29" s="85">
        <v>877.35509999999999</v>
      </c>
      <c r="AG29" s="84">
        <f>+AF29/$AF$26*100</f>
        <v>37.352587774026482</v>
      </c>
      <c r="AH29" s="84">
        <v>5.7506000000000004</v>
      </c>
      <c r="AI29" s="85">
        <v>778.46730000000002</v>
      </c>
      <c r="AJ29" s="90">
        <v>976.24289999999996</v>
      </c>
      <c r="AK29" s="85">
        <v>142.00290000000001</v>
      </c>
      <c r="AL29" s="84">
        <f>+AK29/$AK$26*100</f>
        <v>24.229934653883305</v>
      </c>
      <c r="AM29" s="84">
        <v>10.850099999999999</v>
      </c>
      <c r="AN29" s="85">
        <v>111.8043</v>
      </c>
      <c r="AO29" s="90">
        <v>172.20140000000001</v>
      </c>
      <c r="AP29" s="85">
        <v>4036.2015999999999</v>
      </c>
      <c r="AQ29" s="84">
        <f>+AP29/$AP$26*100</f>
        <v>47.987455973173262</v>
      </c>
      <c r="AR29" s="84">
        <v>29.761800000000001</v>
      </c>
      <c r="AS29" s="85">
        <v>1681.7582</v>
      </c>
      <c r="AT29" s="90">
        <v>6390.6450000000004</v>
      </c>
    </row>
    <row r="30" spans="1:46" s="24" customFormat="1" ht="12" x14ac:dyDescent="0.2">
      <c r="A30" s="65" t="s">
        <v>7</v>
      </c>
      <c r="B30" s="91">
        <f>+G30+L30+Q30+V30+AA30+AF30+AK30+AP30</f>
        <v>5160.6296000000011</v>
      </c>
      <c r="C30" s="94">
        <f>+B30/$B$24*100</f>
        <v>7.6259737366937159</v>
      </c>
      <c r="D30" s="184">
        <v>4.1384999999999996</v>
      </c>
      <c r="E30" s="91">
        <v>4742.0258000000003</v>
      </c>
      <c r="F30" s="91">
        <v>5579.2331999999997</v>
      </c>
      <c r="G30" s="93">
        <v>24.256399999999999</v>
      </c>
      <c r="H30" s="94">
        <f>+G30/$G$24*100</f>
        <v>0.65118724677680917</v>
      </c>
      <c r="I30" s="94">
        <v>20.0473</v>
      </c>
      <c r="J30" s="95">
        <v>14.7254</v>
      </c>
      <c r="K30" s="96">
        <v>33.787399999999998</v>
      </c>
      <c r="L30" s="95">
        <v>772.88850000000002</v>
      </c>
      <c r="M30" s="94">
        <f>+L30/$L$24*100</f>
        <v>3.1395978850112574</v>
      </c>
      <c r="N30" s="94">
        <v>8.6988000000000003</v>
      </c>
      <c r="O30" s="95">
        <v>641.11329999999998</v>
      </c>
      <c r="P30" s="96">
        <v>904.66359999999997</v>
      </c>
      <c r="Q30" s="95">
        <v>640.76670000000001</v>
      </c>
      <c r="R30" s="94">
        <f>+Q30/$Q$24*100</f>
        <v>7.3118957295043154</v>
      </c>
      <c r="S30" s="94">
        <v>12.7964</v>
      </c>
      <c r="T30" s="95">
        <v>480.05579999999998</v>
      </c>
      <c r="U30" s="96">
        <v>801.47749999999996</v>
      </c>
      <c r="V30" s="95">
        <v>1658.9820999999999</v>
      </c>
      <c r="W30" s="94">
        <f>+V30/$V$24*100</f>
        <v>13.071645825584351</v>
      </c>
      <c r="X30" s="94">
        <v>4.9406999999999996</v>
      </c>
      <c r="Y30" s="95">
        <v>1498.3308999999999</v>
      </c>
      <c r="Z30" s="96">
        <v>1819.6332</v>
      </c>
      <c r="AA30" s="95">
        <v>1092.5231000000001</v>
      </c>
      <c r="AB30" s="94">
        <f>+AA30/$AA$24*100</f>
        <v>19.901327932430547</v>
      </c>
      <c r="AC30" s="94">
        <v>6.3251999999999997</v>
      </c>
      <c r="AD30" s="95">
        <v>957.07799999999997</v>
      </c>
      <c r="AE30" s="96">
        <v>1227.9681</v>
      </c>
      <c r="AF30" s="95">
        <v>510.39229999999998</v>
      </c>
      <c r="AG30" s="94">
        <f>+AF30/$AF$24*100</f>
        <v>17.437244616869872</v>
      </c>
      <c r="AH30" s="94">
        <v>5.6356000000000002</v>
      </c>
      <c r="AI30" s="95">
        <v>454.01499999999999</v>
      </c>
      <c r="AJ30" s="96">
        <v>566.76959999999997</v>
      </c>
      <c r="AK30" s="95">
        <v>108.1391</v>
      </c>
      <c r="AL30" s="94">
        <f>+AK30/$AK$24*100</f>
        <v>15.577446366552723</v>
      </c>
      <c r="AM30" s="94">
        <v>12.8574</v>
      </c>
      <c r="AN30" s="95">
        <v>80.887600000000006</v>
      </c>
      <c r="AO30" s="96">
        <v>135.39060000000001</v>
      </c>
      <c r="AP30" s="95">
        <v>352.6814</v>
      </c>
      <c r="AQ30" s="94">
        <f>+AP30/$AP$24*100</f>
        <v>4.0243744580443854</v>
      </c>
      <c r="AR30" s="94">
        <v>18.0124</v>
      </c>
      <c r="AS30" s="95">
        <v>228.16990000000001</v>
      </c>
      <c r="AT30" s="96">
        <v>477.19299999999998</v>
      </c>
    </row>
    <row r="31" spans="1:46" s="4" customFormat="1" ht="12" x14ac:dyDescent="0.2">
      <c r="A31" s="82"/>
      <c r="B31" s="25"/>
      <c r="C31" s="83"/>
      <c r="D31" s="182"/>
      <c r="E31" s="25"/>
      <c r="F31" s="25"/>
      <c r="G31" s="25"/>
      <c r="H31" s="84"/>
      <c r="I31" s="84"/>
      <c r="J31" s="85"/>
      <c r="K31" s="85"/>
      <c r="L31" s="85"/>
      <c r="M31" s="84"/>
      <c r="N31" s="84"/>
      <c r="O31" s="85"/>
      <c r="P31" s="85"/>
      <c r="Q31" s="85"/>
      <c r="R31" s="86"/>
      <c r="S31" s="84"/>
      <c r="T31" s="85"/>
      <c r="U31" s="85"/>
      <c r="V31" s="85"/>
      <c r="W31" s="84"/>
      <c r="X31" s="84"/>
      <c r="Y31" s="85"/>
      <c r="Z31" s="85"/>
      <c r="AA31" s="85"/>
      <c r="AB31" s="84"/>
      <c r="AC31" s="84"/>
      <c r="AD31" s="85"/>
      <c r="AE31" s="85"/>
      <c r="AF31" s="85"/>
      <c r="AG31" s="84"/>
      <c r="AH31" s="84"/>
      <c r="AI31" s="85"/>
      <c r="AJ31" s="85"/>
      <c r="AK31" s="85"/>
      <c r="AL31" s="84"/>
      <c r="AM31" s="84"/>
      <c r="AN31" s="85"/>
      <c r="AO31" s="85"/>
      <c r="AP31" s="85"/>
      <c r="AQ31" s="84"/>
      <c r="AR31" s="84"/>
      <c r="AS31" s="85"/>
      <c r="AT31" s="85"/>
    </row>
    <row r="32" spans="1:46" s="2" customFormat="1" ht="12" x14ac:dyDescent="0.2">
      <c r="A32" s="3"/>
      <c r="B32" s="3"/>
      <c r="C32" s="3"/>
      <c r="D32" s="177"/>
      <c r="E32" s="3"/>
      <c r="F32" s="3"/>
      <c r="G32" s="3"/>
      <c r="H32" s="3"/>
      <c r="I32" s="177"/>
      <c r="J32" s="3"/>
      <c r="K32" s="3"/>
      <c r="L32" s="3"/>
      <c r="M32" s="3"/>
      <c r="N32" s="177"/>
      <c r="O32" s="3"/>
      <c r="P32" s="3"/>
      <c r="S32" s="171"/>
      <c r="X32" s="171"/>
      <c r="AC32" s="171"/>
      <c r="AH32" s="171"/>
      <c r="AM32" s="171"/>
      <c r="AR32" s="171"/>
    </row>
    <row r="33" spans="1:44" s="4" customFormat="1" ht="12" x14ac:dyDescent="0.2">
      <c r="A33" s="16"/>
      <c r="B33" s="16"/>
      <c r="C33" s="16"/>
      <c r="D33" s="178"/>
      <c r="E33" s="16"/>
      <c r="F33" s="16"/>
      <c r="G33" s="16"/>
      <c r="H33" s="16"/>
      <c r="I33" s="178"/>
      <c r="J33" s="16"/>
      <c r="K33" s="16"/>
      <c r="L33" s="16"/>
      <c r="M33" s="16"/>
      <c r="N33" s="178"/>
      <c r="O33" s="16"/>
      <c r="P33" s="19"/>
      <c r="S33" s="168"/>
      <c r="X33" s="168"/>
      <c r="AC33" s="168"/>
      <c r="AH33" s="168"/>
      <c r="AM33" s="168"/>
      <c r="AR33" s="168"/>
    </row>
    <row r="34" spans="1:44" s="18" customFormat="1" ht="17.100000000000001" customHeight="1" x14ac:dyDescent="0.2">
      <c r="A34" s="278" t="s">
        <v>135</v>
      </c>
      <c r="B34" s="279"/>
      <c r="C34" s="279"/>
      <c r="D34" s="279"/>
      <c r="E34" s="279"/>
      <c r="F34" s="279"/>
      <c r="G34" s="279"/>
      <c r="H34" s="279"/>
      <c r="I34" s="279"/>
      <c r="J34" s="279"/>
      <c r="K34" s="279"/>
      <c r="L34" s="279"/>
      <c r="M34" s="279"/>
      <c r="N34" s="279"/>
      <c r="O34" s="279"/>
      <c r="P34" s="280"/>
      <c r="S34" s="172"/>
      <c r="X34" s="172"/>
      <c r="AC34" s="172"/>
      <c r="AH34" s="172"/>
      <c r="AM34" s="172"/>
      <c r="AR34" s="172"/>
    </row>
    <row r="35" spans="1:44" s="18" customFormat="1" ht="39.950000000000003" customHeight="1" x14ac:dyDescent="0.2">
      <c r="A35" s="286" t="s">
        <v>136</v>
      </c>
      <c r="B35" s="286"/>
      <c r="C35" s="286"/>
      <c r="D35" s="286"/>
      <c r="E35" s="286"/>
      <c r="F35" s="286"/>
      <c r="G35" s="286"/>
      <c r="H35" s="286"/>
      <c r="I35" s="286"/>
      <c r="J35" s="286"/>
      <c r="K35" s="286"/>
      <c r="L35" s="286"/>
      <c r="M35" s="286"/>
      <c r="N35" s="286"/>
      <c r="O35" s="286"/>
      <c r="P35" s="287"/>
      <c r="S35" s="172"/>
      <c r="X35" s="172"/>
      <c r="AC35" s="172"/>
      <c r="AH35" s="172"/>
      <c r="AM35" s="172"/>
      <c r="AR35" s="172"/>
    </row>
    <row r="36" spans="1:44" s="18" customFormat="1" ht="174.95" customHeight="1" x14ac:dyDescent="0.2">
      <c r="A36" s="281" t="s">
        <v>159</v>
      </c>
      <c r="B36" s="282"/>
      <c r="C36" s="282"/>
      <c r="D36" s="282"/>
      <c r="E36" s="282"/>
      <c r="F36" s="282"/>
      <c r="G36" s="282"/>
      <c r="H36" s="282"/>
      <c r="I36" s="282"/>
      <c r="J36" s="282"/>
      <c r="K36" s="282"/>
      <c r="L36" s="282"/>
      <c r="M36" s="282"/>
      <c r="N36" s="282"/>
      <c r="O36" s="282"/>
      <c r="P36" s="283"/>
      <c r="S36" s="172"/>
      <c r="X36" s="172"/>
      <c r="AC36" s="172"/>
      <c r="AH36" s="172"/>
      <c r="AM36" s="172"/>
      <c r="AR36" s="172"/>
    </row>
    <row r="37" spans="1:44" s="18" customFormat="1" ht="31.5" customHeight="1" x14ac:dyDescent="0.2">
      <c r="A37" s="284" t="s">
        <v>65</v>
      </c>
      <c r="B37" s="284"/>
      <c r="C37" s="284"/>
      <c r="D37" s="284"/>
      <c r="E37" s="284"/>
      <c r="F37" s="284"/>
      <c r="G37" s="284"/>
      <c r="H37" s="284"/>
      <c r="I37" s="284"/>
      <c r="J37" s="284"/>
      <c r="K37" s="284"/>
      <c r="L37" s="284"/>
      <c r="M37" s="284"/>
      <c r="N37" s="284"/>
      <c r="O37" s="284"/>
      <c r="P37" s="285"/>
      <c r="S37" s="172"/>
      <c r="X37" s="172"/>
      <c r="AC37" s="172"/>
      <c r="AH37" s="172"/>
      <c r="AM37" s="172"/>
      <c r="AR37" s="172"/>
    </row>
    <row r="38" spans="1:44" s="18" customFormat="1" ht="63" customHeight="1" x14ac:dyDescent="0.2">
      <c r="A38" s="286" t="s">
        <v>131</v>
      </c>
      <c r="B38" s="286"/>
      <c r="C38" s="286"/>
      <c r="D38" s="286"/>
      <c r="E38" s="286"/>
      <c r="F38" s="286"/>
      <c r="G38" s="286"/>
      <c r="H38" s="286"/>
      <c r="I38" s="286"/>
      <c r="J38" s="286"/>
      <c r="K38" s="286"/>
      <c r="L38" s="286"/>
      <c r="M38" s="286"/>
      <c r="N38" s="286"/>
      <c r="O38" s="286"/>
      <c r="P38" s="287"/>
      <c r="S38" s="172"/>
      <c r="X38" s="172"/>
      <c r="AC38" s="172"/>
      <c r="AH38" s="172"/>
      <c r="AM38" s="172"/>
      <c r="AR38" s="172"/>
    </row>
    <row r="39" spans="1:44" s="18" customFormat="1" ht="17.100000000000001" customHeight="1" x14ac:dyDescent="0.2">
      <c r="A39" s="286" t="s">
        <v>58</v>
      </c>
      <c r="B39" s="286"/>
      <c r="C39" s="286"/>
      <c r="D39" s="286"/>
      <c r="E39" s="286"/>
      <c r="F39" s="286"/>
      <c r="G39" s="286"/>
      <c r="H39" s="286"/>
      <c r="I39" s="286"/>
      <c r="J39" s="286"/>
      <c r="K39" s="286"/>
      <c r="L39" s="286"/>
      <c r="M39" s="286"/>
      <c r="N39" s="286"/>
      <c r="O39" s="286"/>
      <c r="P39" s="287"/>
      <c r="S39" s="172"/>
      <c r="X39" s="172"/>
      <c r="AC39" s="172"/>
      <c r="AH39" s="172"/>
      <c r="AM39" s="172"/>
      <c r="AR39" s="172"/>
    </row>
    <row r="40" spans="1:44" s="18" customFormat="1" ht="45" customHeight="1" x14ac:dyDescent="0.2">
      <c r="A40" s="286" t="s">
        <v>162</v>
      </c>
      <c r="B40" s="286"/>
      <c r="C40" s="286"/>
      <c r="D40" s="286"/>
      <c r="E40" s="286"/>
      <c r="F40" s="286"/>
      <c r="G40" s="286"/>
      <c r="H40" s="286"/>
      <c r="I40" s="286"/>
      <c r="J40" s="286"/>
      <c r="K40" s="286"/>
      <c r="L40" s="286"/>
      <c r="M40" s="286"/>
      <c r="N40" s="286"/>
      <c r="O40" s="286"/>
      <c r="P40" s="287"/>
      <c r="S40" s="172"/>
      <c r="X40" s="172"/>
      <c r="AC40" s="172"/>
      <c r="AH40" s="172"/>
      <c r="AM40" s="172"/>
      <c r="AR40" s="172"/>
    </row>
    <row r="41" spans="1:44" s="18" customFormat="1" ht="17.100000000000001" customHeight="1" x14ac:dyDescent="0.2">
      <c r="A41" s="276" t="s">
        <v>61</v>
      </c>
      <c r="B41" s="276"/>
      <c r="C41" s="276"/>
      <c r="D41" s="276"/>
      <c r="E41" s="276"/>
      <c r="F41" s="276"/>
      <c r="G41" s="276"/>
      <c r="H41" s="276"/>
      <c r="I41" s="276"/>
      <c r="J41" s="276"/>
      <c r="K41" s="276"/>
      <c r="L41" s="276"/>
      <c r="M41" s="276"/>
      <c r="N41" s="276"/>
      <c r="O41" s="276"/>
      <c r="P41" s="277"/>
      <c r="S41" s="172"/>
      <c r="X41" s="172"/>
      <c r="AC41" s="172"/>
      <c r="AH41" s="172"/>
      <c r="AM41" s="172"/>
      <c r="AR41" s="172"/>
    </row>
    <row r="42" spans="1:44" s="4" customFormat="1" ht="8.25" customHeight="1" x14ac:dyDescent="0.2">
      <c r="A42" s="17"/>
      <c r="B42" s="17"/>
      <c r="C42" s="17"/>
      <c r="D42" s="179"/>
      <c r="E42" s="17"/>
      <c r="F42" s="17"/>
      <c r="G42" s="17"/>
      <c r="H42" s="17"/>
      <c r="I42" s="179"/>
      <c r="J42" s="17"/>
      <c r="K42" s="17"/>
      <c r="L42" s="17"/>
      <c r="M42" s="17"/>
      <c r="N42" s="179"/>
      <c r="O42" s="17"/>
      <c r="P42" s="20"/>
      <c r="S42" s="168"/>
      <c r="X42" s="168"/>
      <c r="AC42" s="168"/>
      <c r="AH42" s="168"/>
      <c r="AM42" s="168"/>
      <c r="AR42" s="168"/>
    </row>
  </sheetData>
  <mergeCells count="32">
    <mergeCell ref="AP12:AT12"/>
    <mergeCell ref="A37:P37"/>
    <mergeCell ref="AK22:AO22"/>
    <mergeCell ref="AP22:AT22"/>
    <mergeCell ref="A34:P34"/>
    <mergeCell ref="A35:P35"/>
    <mergeCell ref="A36:P36"/>
    <mergeCell ref="A21:A23"/>
    <mergeCell ref="B21:F22"/>
    <mergeCell ref="G21:AT21"/>
    <mergeCell ref="G22:K22"/>
    <mergeCell ref="L22:P22"/>
    <mergeCell ref="Q22:U22"/>
    <mergeCell ref="V22:Z22"/>
    <mergeCell ref="AA22:AE22"/>
    <mergeCell ref="AF22:AJ22"/>
    <mergeCell ref="A40:P40"/>
    <mergeCell ref="A38:P38"/>
    <mergeCell ref="A39:P39"/>
    <mergeCell ref="A41:P41"/>
    <mergeCell ref="A1:P2"/>
    <mergeCell ref="A3:P4"/>
    <mergeCell ref="A11:A13"/>
    <mergeCell ref="B11:F12"/>
    <mergeCell ref="G11:AT11"/>
    <mergeCell ref="G12:K12"/>
    <mergeCell ref="L12:P12"/>
    <mergeCell ref="Q12:U12"/>
    <mergeCell ref="V12:Z12"/>
    <mergeCell ref="AA12:AE12"/>
    <mergeCell ref="AF12:AJ12"/>
    <mergeCell ref="AK12:AO12"/>
  </mergeCells>
  <pageMargins left="0.75" right="0.75" top="1" bottom="1" header="0.5" footer="0.5"/>
  <pageSetup orientation="portrait" horizontalDpi="4294967292" verticalDpi="4294967292" r:id="rId1"/>
  <headerFooter alignWithMargins="0"/>
  <ignoredErrors>
    <ignoredError sqref="B26" formula="1"/>
    <ignoredError sqref="G26 L26 Q26 V26 AA26 AF26 AK26 AP26"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Y42"/>
  <sheetViews>
    <sheetView showGridLines="0" zoomScaleNormal="100" workbookViewId="0">
      <selection sqref="A1:P2"/>
    </sheetView>
  </sheetViews>
  <sheetFormatPr baseColWidth="10" defaultRowHeight="12.75" x14ac:dyDescent="0.2"/>
  <cols>
    <col min="1" max="1" width="20.7109375" customWidth="1"/>
    <col min="2" max="2" width="8.7109375" customWidth="1"/>
    <col min="3" max="3" width="11.7109375" bestFit="1" customWidth="1"/>
    <col min="4" max="4" width="5.5703125" style="173" bestFit="1" customWidth="1"/>
    <col min="5" max="6" width="7.7109375" customWidth="1"/>
    <col min="7" max="7" width="8.7109375" customWidth="1"/>
    <col min="8" max="8" width="11.7109375" bestFit="1" customWidth="1"/>
    <col min="9" max="9" width="5.5703125" style="173" bestFit="1" customWidth="1"/>
    <col min="10" max="11" width="7.7109375" customWidth="1"/>
    <col min="12" max="12" width="8.7109375" customWidth="1"/>
    <col min="13" max="13" width="11.7109375" bestFit="1" customWidth="1"/>
    <col min="14" max="14" width="5.5703125" style="173" bestFit="1" customWidth="1"/>
    <col min="15" max="16" width="7.7109375" customWidth="1"/>
    <col min="17" max="17" width="8.7109375" customWidth="1"/>
    <col min="18" max="18" width="11.7109375" customWidth="1"/>
    <col min="19" max="19" width="5.5703125" style="173" bestFit="1" customWidth="1"/>
    <col min="20" max="21" width="7.7109375" customWidth="1"/>
    <col min="22" max="22" width="8.7109375" customWidth="1"/>
    <col min="23" max="23" width="11.7109375" bestFit="1" customWidth="1"/>
    <col min="24" max="24" width="5.5703125" style="173" bestFit="1" customWidth="1"/>
    <col min="25" max="26" width="7.7109375" customWidth="1"/>
    <col min="27" max="27" width="8.7109375" customWidth="1"/>
    <col min="28" max="28" width="11.42578125" customWidth="1"/>
    <col min="29" max="29" width="5.5703125" style="173" bestFit="1" customWidth="1"/>
    <col min="30" max="31" width="7.7109375" customWidth="1"/>
    <col min="32" max="32" width="8.7109375" customWidth="1"/>
    <col min="33" max="33" width="11.7109375" customWidth="1"/>
    <col min="34" max="34" width="5.5703125" style="173" bestFit="1" customWidth="1"/>
    <col min="35" max="36" width="7.7109375" customWidth="1"/>
    <col min="37" max="37" width="8.7109375" customWidth="1"/>
    <col min="38" max="38" width="11.42578125" customWidth="1"/>
    <col min="39" max="39" width="5.5703125" style="173" bestFit="1" customWidth="1"/>
    <col min="40" max="41" width="7.7109375" customWidth="1"/>
    <col min="42" max="42" width="8.7109375" customWidth="1"/>
    <col min="43" max="43" width="11.7109375" bestFit="1" customWidth="1"/>
    <col min="44" max="44" width="5.5703125" style="173" bestFit="1" customWidth="1"/>
    <col min="45" max="46" width="7.7109375" customWidth="1"/>
    <col min="47" max="47" width="8.7109375" customWidth="1"/>
    <col min="48" max="48" width="11.7109375" bestFit="1" customWidth="1"/>
    <col min="49" max="49" width="5.5703125" style="173" bestFit="1" customWidth="1"/>
    <col min="50" max="51" width="7.7109375" customWidth="1"/>
  </cols>
  <sheetData>
    <row r="1" spans="1:51" s="4" customFormat="1" ht="12" x14ac:dyDescent="0.2">
      <c r="A1" s="299"/>
      <c r="B1" s="299"/>
      <c r="C1" s="299"/>
      <c r="D1" s="299"/>
      <c r="E1" s="299"/>
      <c r="F1" s="299"/>
      <c r="G1" s="299"/>
      <c r="H1" s="299"/>
      <c r="I1" s="299"/>
      <c r="J1" s="299"/>
      <c r="K1" s="299"/>
      <c r="L1" s="299"/>
      <c r="M1" s="299"/>
      <c r="N1" s="299"/>
      <c r="O1" s="299"/>
      <c r="P1" s="300"/>
      <c r="S1" s="168"/>
      <c r="X1" s="168"/>
      <c r="AC1" s="168"/>
      <c r="AH1" s="168"/>
      <c r="AM1" s="168"/>
      <c r="AR1" s="168"/>
      <c r="AW1" s="168"/>
    </row>
    <row r="2" spans="1:51" s="4" customFormat="1" ht="56.1" customHeight="1" x14ac:dyDescent="0.2">
      <c r="A2" s="299"/>
      <c r="B2" s="299"/>
      <c r="C2" s="299"/>
      <c r="D2" s="299"/>
      <c r="E2" s="299"/>
      <c r="F2" s="299"/>
      <c r="G2" s="299"/>
      <c r="H2" s="299"/>
      <c r="I2" s="299"/>
      <c r="J2" s="299"/>
      <c r="K2" s="299"/>
      <c r="L2" s="299"/>
      <c r="M2" s="299"/>
      <c r="N2" s="299"/>
      <c r="O2" s="299"/>
      <c r="P2" s="300"/>
      <c r="S2" s="168"/>
      <c r="X2" s="168"/>
      <c r="AC2" s="168"/>
      <c r="AH2" s="168"/>
      <c r="AM2" s="168"/>
      <c r="AR2" s="168"/>
      <c r="AW2" s="168"/>
    </row>
    <row r="3" spans="1:51" s="4" customFormat="1" ht="12" x14ac:dyDescent="0.2">
      <c r="A3" s="304" t="str">
        <f>+'Cuadro 1'!A3:P4</f>
        <v>Encuesta de Empleo Directo Sector Palmero</v>
      </c>
      <c r="B3" s="304"/>
      <c r="C3" s="304"/>
      <c r="D3" s="304"/>
      <c r="E3" s="304"/>
      <c r="F3" s="304"/>
      <c r="G3" s="303"/>
      <c r="H3" s="303"/>
      <c r="I3" s="303"/>
      <c r="J3" s="303"/>
      <c r="K3" s="303"/>
      <c r="L3" s="303"/>
      <c r="M3" s="303"/>
      <c r="N3" s="303"/>
      <c r="O3" s="303"/>
      <c r="P3" s="305"/>
      <c r="S3" s="168"/>
      <c r="X3" s="168"/>
      <c r="AC3" s="168"/>
      <c r="AH3" s="168"/>
      <c r="AM3" s="168"/>
      <c r="AR3" s="168"/>
      <c r="AW3" s="168"/>
    </row>
    <row r="4" spans="1:51" s="4" customFormat="1" ht="17.100000000000001" customHeight="1" x14ac:dyDescent="0.2">
      <c r="A4" s="303"/>
      <c r="B4" s="303"/>
      <c r="C4" s="303"/>
      <c r="D4" s="303"/>
      <c r="E4" s="303"/>
      <c r="F4" s="303"/>
      <c r="G4" s="303"/>
      <c r="H4" s="303"/>
      <c r="I4" s="303"/>
      <c r="J4" s="303"/>
      <c r="K4" s="303"/>
      <c r="L4" s="303"/>
      <c r="M4" s="303"/>
      <c r="N4" s="303"/>
      <c r="O4" s="303"/>
      <c r="P4" s="305"/>
      <c r="S4" s="168"/>
      <c r="X4" s="168"/>
      <c r="AC4" s="168"/>
      <c r="AH4" s="168"/>
      <c r="AM4" s="168"/>
      <c r="AR4" s="168"/>
      <c r="AW4" s="168"/>
    </row>
    <row r="5" spans="1:51" s="4" customFormat="1" ht="5.0999999999999996" customHeight="1" x14ac:dyDescent="0.2">
      <c r="A5" s="124"/>
      <c r="B5" s="119"/>
      <c r="C5" s="119"/>
      <c r="D5" s="180"/>
      <c r="E5" s="119"/>
      <c r="F5" s="119"/>
      <c r="G5" s="119"/>
      <c r="H5" s="119"/>
      <c r="I5" s="180"/>
      <c r="J5" s="119"/>
      <c r="K5" s="119"/>
      <c r="L5" s="119"/>
      <c r="M5" s="119"/>
      <c r="N5" s="180"/>
      <c r="O5" s="119"/>
      <c r="P5" s="120"/>
      <c r="S5" s="168"/>
      <c r="X5" s="168"/>
      <c r="AC5" s="168"/>
      <c r="AH5" s="168"/>
      <c r="AM5" s="168"/>
      <c r="AR5" s="168"/>
      <c r="AW5" s="168"/>
    </row>
    <row r="6" spans="1:51" s="4" customFormat="1" ht="13.5" x14ac:dyDescent="0.2">
      <c r="A6" s="150" t="s">
        <v>93</v>
      </c>
      <c r="B6" s="119"/>
      <c r="C6" s="119"/>
      <c r="D6" s="180"/>
      <c r="E6" s="119"/>
      <c r="F6" s="119"/>
      <c r="G6" s="119"/>
      <c r="H6" s="119"/>
      <c r="I6" s="180"/>
      <c r="J6" s="119"/>
      <c r="K6" s="119"/>
      <c r="L6" s="119"/>
      <c r="M6" s="119"/>
      <c r="N6" s="180"/>
      <c r="O6" s="119"/>
      <c r="P6" s="120"/>
      <c r="S6" s="168"/>
      <c r="X6" s="168"/>
      <c r="AC6" s="168"/>
      <c r="AH6" s="168"/>
      <c r="AM6" s="168"/>
      <c r="AR6" s="168"/>
      <c r="AW6" s="168"/>
    </row>
    <row r="7" spans="1:51" s="4" customFormat="1" ht="12" x14ac:dyDescent="0.2">
      <c r="A7" s="150">
        <v>2016</v>
      </c>
      <c r="B7" s="119"/>
      <c r="C7" s="119"/>
      <c r="D7" s="180"/>
      <c r="E7" s="119"/>
      <c r="F7" s="119"/>
      <c r="G7" s="119"/>
      <c r="H7" s="119"/>
      <c r="I7" s="180"/>
      <c r="J7" s="119"/>
      <c r="K7" s="119"/>
      <c r="L7" s="119"/>
      <c r="M7" s="119"/>
      <c r="N7" s="180"/>
      <c r="O7" s="119"/>
      <c r="P7" s="120"/>
      <c r="S7" s="168"/>
      <c r="X7" s="168"/>
      <c r="AC7" s="168"/>
      <c r="AH7" s="168"/>
      <c r="AM7" s="168"/>
      <c r="AR7" s="168"/>
      <c r="AW7" s="168"/>
    </row>
    <row r="8" spans="1:51" s="4" customFormat="1" ht="5.0999999999999996" customHeight="1" x14ac:dyDescent="0.2">
      <c r="A8" s="121"/>
      <c r="B8" s="121"/>
      <c r="C8" s="121"/>
      <c r="D8" s="181"/>
      <c r="E8" s="121"/>
      <c r="F8" s="121"/>
      <c r="G8" s="121"/>
      <c r="H8" s="121"/>
      <c r="I8" s="181"/>
      <c r="J8" s="121"/>
      <c r="K8" s="121"/>
      <c r="L8" s="121"/>
      <c r="M8" s="121"/>
      <c r="N8" s="181"/>
      <c r="O8" s="121"/>
      <c r="P8" s="122"/>
      <c r="S8" s="168"/>
      <c r="X8" s="168"/>
      <c r="AC8" s="168"/>
      <c r="AH8" s="168"/>
      <c r="AM8" s="168"/>
      <c r="AR8" s="168"/>
      <c r="AW8" s="168"/>
    </row>
    <row r="9" spans="1:51" s="4" customFormat="1" ht="12" x14ac:dyDescent="0.2">
      <c r="A9" s="1"/>
      <c r="B9" s="1"/>
      <c r="C9" s="1"/>
      <c r="D9" s="176"/>
      <c r="E9" s="1"/>
      <c r="F9" s="1"/>
      <c r="G9" s="1"/>
      <c r="H9" s="1"/>
      <c r="I9" s="176"/>
      <c r="J9" s="1"/>
      <c r="K9" s="1"/>
      <c r="L9" s="1"/>
      <c r="M9" s="1"/>
      <c r="N9" s="176"/>
      <c r="O9" s="1"/>
      <c r="P9" s="1"/>
      <c r="S9" s="168"/>
      <c r="X9" s="168"/>
      <c r="AC9" s="168"/>
      <c r="AH9" s="168"/>
      <c r="AM9" s="168"/>
      <c r="AR9" s="168"/>
      <c r="AW9" s="168"/>
    </row>
    <row r="10" spans="1:51" s="4" customFormat="1" ht="12.95" customHeight="1" x14ac:dyDescent="0.2">
      <c r="A10" s="309" t="str">
        <f>+Índice!B19</f>
        <v>Cuadro 5. Personal total ocupado por tipo de contratación laboral, según zona palmera</v>
      </c>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c r="AV10" s="309"/>
      <c r="AW10" s="309"/>
      <c r="AX10" s="309"/>
      <c r="AY10" s="310"/>
    </row>
    <row r="11" spans="1:51" s="4" customFormat="1" ht="12.75" customHeight="1" x14ac:dyDescent="0.2">
      <c r="A11" s="301" t="s">
        <v>59</v>
      </c>
      <c r="B11" s="291" t="s">
        <v>8</v>
      </c>
      <c r="C11" s="292"/>
      <c r="D11" s="292"/>
      <c r="E11" s="292"/>
      <c r="F11" s="293"/>
      <c r="G11" s="306" t="s">
        <v>55</v>
      </c>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8"/>
    </row>
    <row r="12" spans="1:51" s="79" customFormat="1" ht="35.1" customHeight="1" x14ac:dyDescent="0.2">
      <c r="A12" s="302"/>
      <c r="B12" s="294"/>
      <c r="C12" s="295"/>
      <c r="D12" s="295"/>
      <c r="E12" s="295"/>
      <c r="F12" s="296"/>
      <c r="G12" s="307" t="s">
        <v>151</v>
      </c>
      <c r="H12" s="307"/>
      <c r="I12" s="307"/>
      <c r="J12" s="307"/>
      <c r="K12" s="308"/>
      <c r="L12" s="307" t="s">
        <v>152</v>
      </c>
      <c r="M12" s="307"/>
      <c r="N12" s="307"/>
      <c r="O12" s="307"/>
      <c r="P12" s="308"/>
      <c r="Q12" s="307" t="s">
        <v>56</v>
      </c>
      <c r="R12" s="307"/>
      <c r="S12" s="307"/>
      <c r="T12" s="307"/>
      <c r="U12" s="308"/>
      <c r="V12" s="307" t="s">
        <v>15</v>
      </c>
      <c r="W12" s="307"/>
      <c r="X12" s="307"/>
      <c r="Y12" s="307"/>
      <c r="Z12" s="308"/>
      <c r="AA12" s="307" t="s">
        <v>16</v>
      </c>
      <c r="AB12" s="307"/>
      <c r="AC12" s="307"/>
      <c r="AD12" s="307"/>
      <c r="AE12" s="308"/>
      <c r="AF12" s="307" t="s">
        <v>57</v>
      </c>
      <c r="AG12" s="307"/>
      <c r="AH12" s="307"/>
      <c r="AI12" s="307"/>
      <c r="AJ12" s="308"/>
      <c r="AK12" s="307" t="s">
        <v>17</v>
      </c>
      <c r="AL12" s="307"/>
      <c r="AM12" s="307"/>
      <c r="AN12" s="307"/>
      <c r="AO12" s="308"/>
      <c r="AP12" s="307" t="s">
        <v>153</v>
      </c>
      <c r="AQ12" s="307"/>
      <c r="AR12" s="307"/>
      <c r="AS12" s="307"/>
      <c r="AT12" s="308"/>
      <c r="AU12" s="307" t="s">
        <v>154</v>
      </c>
      <c r="AV12" s="307"/>
      <c r="AW12" s="307"/>
      <c r="AX12" s="307"/>
      <c r="AY12" s="308"/>
    </row>
    <row r="13" spans="1:51" s="98" customFormat="1" ht="24" customHeight="1" x14ac:dyDescent="0.2">
      <c r="A13" s="302"/>
      <c r="B13" s="34" t="s">
        <v>12</v>
      </c>
      <c r="C13" s="27" t="s">
        <v>19</v>
      </c>
      <c r="D13" s="170" t="s">
        <v>36</v>
      </c>
      <c r="E13" s="27" t="s">
        <v>9</v>
      </c>
      <c r="F13" s="97" t="s">
        <v>10</v>
      </c>
      <c r="G13" s="27" t="s">
        <v>12</v>
      </c>
      <c r="H13" s="27" t="s">
        <v>19</v>
      </c>
      <c r="I13" s="170" t="s">
        <v>36</v>
      </c>
      <c r="J13" s="27" t="s">
        <v>9</v>
      </c>
      <c r="K13" s="97" t="s">
        <v>10</v>
      </c>
      <c r="L13" s="27" t="s">
        <v>12</v>
      </c>
      <c r="M13" s="27" t="s">
        <v>19</v>
      </c>
      <c r="N13" s="170" t="s">
        <v>36</v>
      </c>
      <c r="O13" s="27" t="s">
        <v>9</v>
      </c>
      <c r="P13" s="97" t="s">
        <v>10</v>
      </c>
      <c r="Q13" s="27" t="s">
        <v>12</v>
      </c>
      <c r="R13" s="27" t="s">
        <v>19</v>
      </c>
      <c r="S13" s="170" t="s">
        <v>36</v>
      </c>
      <c r="T13" s="27" t="s">
        <v>9</v>
      </c>
      <c r="U13" s="97" t="s">
        <v>10</v>
      </c>
      <c r="V13" s="27" t="s">
        <v>12</v>
      </c>
      <c r="W13" s="27" t="s">
        <v>19</v>
      </c>
      <c r="X13" s="170" t="s">
        <v>36</v>
      </c>
      <c r="Y13" s="27" t="s">
        <v>9</v>
      </c>
      <c r="Z13" s="97" t="s">
        <v>10</v>
      </c>
      <c r="AA13" s="27" t="s">
        <v>12</v>
      </c>
      <c r="AB13" s="27" t="s">
        <v>19</v>
      </c>
      <c r="AC13" s="170" t="s">
        <v>36</v>
      </c>
      <c r="AD13" s="27" t="s">
        <v>9</v>
      </c>
      <c r="AE13" s="97" t="s">
        <v>10</v>
      </c>
      <c r="AF13" s="27" t="s">
        <v>12</v>
      </c>
      <c r="AG13" s="27" t="s">
        <v>19</v>
      </c>
      <c r="AH13" s="170" t="s">
        <v>36</v>
      </c>
      <c r="AI13" s="27" t="s">
        <v>9</v>
      </c>
      <c r="AJ13" s="97" t="s">
        <v>10</v>
      </c>
      <c r="AK13" s="27" t="s">
        <v>12</v>
      </c>
      <c r="AL13" s="27" t="s">
        <v>19</v>
      </c>
      <c r="AM13" s="170" t="s">
        <v>36</v>
      </c>
      <c r="AN13" s="27" t="s">
        <v>9</v>
      </c>
      <c r="AO13" s="97" t="s">
        <v>10</v>
      </c>
      <c r="AP13" s="27" t="s">
        <v>12</v>
      </c>
      <c r="AQ13" s="27" t="s">
        <v>19</v>
      </c>
      <c r="AR13" s="170" t="s">
        <v>36</v>
      </c>
      <c r="AS13" s="27" t="s">
        <v>9</v>
      </c>
      <c r="AT13" s="97" t="s">
        <v>10</v>
      </c>
      <c r="AU13" s="27" t="s">
        <v>12</v>
      </c>
      <c r="AV13" s="27" t="s">
        <v>19</v>
      </c>
      <c r="AW13" s="170" t="s">
        <v>36</v>
      </c>
      <c r="AX13" s="27" t="s">
        <v>9</v>
      </c>
      <c r="AY13" s="97" t="s">
        <v>10</v>
      </c>
    </row>
    <row r="14" spans="1:51" s="18" customFormat="1" ht="12" x14ac:dyDescent="0.2">
      <c r="A14" s="44" t="s">
        <v>18</v>
      </c>
      <c r="B14" s="35">
        <f>SUM(B15:B18)</f>
        <v>67671.746400000004</v>
      </c>
      <c r="C14" s="69">
        <f>+B14/$B$14*100</f>
        <v>100</v>
      </c>
      <c r="D14" s="69">
        <v>5.5345000000000004</v>
      </c>
      <c r="E14" s="29">
        <v>60331.024799999999</v>
      </c>
      <c r="F14" s="32">
        <v>75012.467600000004</v>
      </c>
      <c r="G14" s="35">
        <f>SUM(G15:G18)</f>
        <v>3468.0679</v>
      </c>
      <c r="H14" s="69">
        <f>+G14/$G$14*100</f>
        <v>100</v>
      </c>
      <c r="I14" s="69">
        <v>8.9772999999999996</v>
      </c>
      <c r="J14" s="29">
        <v>2857.8425999999999</v>
      </c>
      <c r="K14" s="32">
        <v>4078.2930000000001</v>
      </c>
      <c r="L14" s="35">
        <f>SUM(L15:L18)</f>
        <v>2663.8473999999997</v>
      </c>
      <c r="M14" s="69">
        <f>+L14/$L$14*100</f>
        <v>100</v>
      </c>
      <c r="N14" s="69">
        <v>18.302</v>
      </c>
      <c r="O14" s="29">
        <v>1708.2743</v>
      </c>
      <c r="P14" s="32">
        <v>3619.4204</v>
      </c>
      <c r="Q14" s="35">
        <f>SUM(Q15:Q18)</f>
        <v>14021.814699999997</v>
      </c>
      <c r="R14" s="69">
        <f>+Q14/$Q$14*100</f>
        <v>100</v>
      </c>
      <c r="S14" s="69">
        <v>7.1174999999999997</v>
      </c>
      <c r="T14" s="29">
        <v>12065.7423</v>
      </c>
      <c r="U14" s="32">
        <v>15977.8871</v>
      </c>
      <c r="V14" s="35">
        <f>SUM(V15:V18)</f>
        <v>13041.646700000001</v>
      </c>
      <c r="W14" s="69">
        <f>+V14/$V$14*100</f>
        <v>100</v>
      </c>
      <c r="X14" s="69">
        <v>6.3555999999999999</v>
      </c>
      <c r="Y14" s="29">
        <v>11417.043799999999</v>
      </c>
      <c r="Z14" s="32">
        <v>14666.2495</v>
      </c>
      <c r="AA14" s="35">
        <f>SUM(AA15:AA18)</f>
        <v>6433.1036000000004</v>
      </c>
      <c r="AB14" s="69">
        <f>+AA14/$AA$14*100</f>
        <v>100</v>
      </c>
      <c r="AC14" s="69">
        <v>20.287199999999999</v>
      </c>
      <c r="AD14" s="29">
        <v>3875.1165000000001</v>
      </c>
      <c r="AE14" s="32">
        <v>8991.0905999999995</v>
      </c>
      <c r="AF14" s="35">
        <f>SUM(AF15:AF18)</f>
        <v>16147.6258</v>
      </c>
      <c r="AG14" s="69">
        <f>+AF14/$AF$14*100</f>
        <v>100</v>
      </c>
      <c r="AH14" s="69">
        <v>14.867100000000001</v>
      </c>
      <c r="AI14" s="29">
        <v>11442.2925</v>
      </c>
      <c r="AJ14" s="32">
        <v>20852.9594</v>
      </c>
      <c r="AK14" s="35">
        <f>SUM(AK15:AK18)</f>
        <v>8427.8554000000004</v>
      </c>
      <c r="AL14" s="69">
        <f>+AK14/$AK$14*100</f>
        <v>100</v>
      </c>
      <c r="AM14" s="69">
        <v>14.109500000000001</v>
      </c>
      <c r="AN14" s="29">
        <v>6097.1675999999998</v>
      </c>
      <c r="AO14" s="32">
        <v>10758.543100000001</v>
      </c>
      <c r="AP14" s="35">
        <f>SUM(AP15:AP18)</f>
        <v>2583.6093999999998</v>
      </c>
      <c r="AQ14" s="69">
        <f>+AP14/$AP$14*100</f>
        <v>100</v>
      </c>
      <c r="AR14" s="69">
        <v>19.4819</v>
      </c>
      <c r="AS14" s="29">
        <v>1597.0709999999999</v>
      </c>
      <c r="AT14" s="32">
        <v>3570.1480000000001</v>
      </c>
      <c r="AU14" s="35">
        <f>SUM(AU15:AU18)</f>
        <v>884.17550000000006</v>
      </c>
      <c r="AV14" s="69">
        <f>+AU14/$AU$14*100</f>
        <v>100</v>
      </c>
      <c r="AW14" s="69">
        <v>10.0548</v>
      </c>
      <c r="AX14" s="29">
        <v>709.92740000000003</v>
      </c>
      <c r="AY14" s="32">
        <v>1058.4232999999999</v>
      </c>
    </row>
    <row r="15" spans="1:51" s="18" customFormat="1" ht="12" x14ac:dyDescent="0.2">
      <c r="A15" s="50" t="s">
        <v>4</v>
      </c>
      <c r="B15" s="43">
        <f>+G15+L15+Q15+V15+AA15+AF15+AK15+AP15+AU15</f>
        <v>18929.162199999999</v>
      </c>
      <c r="C15" s="68">
        <f>+B15/$B$14*100</f>
        <v>27.97203147102466</v>
      </c>
      <c r="D15" s="68">
        <v>9.1525999999999996</v>
      </c>
      <c r="E15" s="57">
        <v>15533.452300000001</v>
      </c>
      <c r="F15" s="58">
        <v>22324.871899999998</v>
      </c>
      <c r="G15" s="43">
        <v>80.747699999999995</v>
      </c>
      <c r="H15" s="68">
        <f>+G15/$G$14*100</f>
        <v>2.3283194657174966</v>
      </c>
      <c r="I15" s="68">
        <v>19.816099999999999</v>
      </c>
      <c r="J15" s="57">
        <v>49.385599999999997</v>
      </c>
      <c r="K15" s="58">
        <v>112.10980000000001</v>
      </c>
      <c r="L15" s="43">
        <v>214.26349999999999</v>
      </c>
      <c r="M15" s="68">
        <f>+L15/$L$14*100</f>
        <v>8.0433849176195302</v>
      </c>
      <c r="N15" s="68">
        <v>25.976900000000001</v>
      </c>
      <c r="O15" s="57">
        <v>105.17189999999999</v>
      </c>
      <c r="P15" s="58">
        <v>323.35509999999999</v>
      </c>
      <c r="Q15" s="43">
        <v>6059.1247999999996</v>
      </c>
      <c r="R15" s="68">
        <f>+Q15/$Q$14*100</f>
        <v>43.212130024796295</v>
      </c>
      <c r="S15" s="68">
        <v>11.4779</v>
      </c>
      <c r="T15" s="57">
        <v>4696.0192999999999</v>
      </c>
      <c r="U15" s="58">
        <v>7422.2303000000002</v>
      </c>
      <c r="V15" s="43">
        <v>4542.7143999999998</v>
      </c>
      <c r="W15" s="68">
        <f>+V15/$V$14*100</f>
        <v>34.832368216200791</v>
      </c>
      <c r="X15" s="68">
        <v>13.291399999999999</v>
      </c>
      <c r="Y15" s="57">
        <v>3359.2827000000002</v>
      </c>
      <c r="Z15" s="58">
        <v>5726.1459999999997</v>
      </c>
      <c r="AA15" s="43">
        <v>3933.0897</v>
      </c>
      <c r="AB15" s="68">
        <f>+AA15/$AA$14*100</f>
        <v>61.138292565349019</v>
      </c>
      <c r="AC15" s="68">
        <v>30.528500000000001</v>
      </c>
      <c r="AD15" s="57">
        <v>1579.6878999999999</v>
      </c>
      <c r="AE15" s="58">
        <v>6286.4913999999999</v>
      </c>
      <c r="AF15" s="43">
        <v>2417.6653000000001</v>
      </c>
      <c r="AG15" s="68">
        <f>+AF15/$AF$14*100</f>
        <v>14.972264839082413</v>
      </c>
      <c r="AH15" s="68">
        <v>22.162400000000002</v>
      </c>
      <c r="AI15" s="57">
        <v>1367.4718</v>
      </c>
      <c r="AJ15" s="58">
        <v>3467.8589000000002</v>
      </c>
      <c r="AK15" s="43">
        <v>126.268</v>
      </c>
      <c r="AL15" s="68">
        <f>+AK15/$AK$14*100</f>
        <v>1.4982221930385753</v>
      </c>
      <c r="AM15" s="68">
        <v>50.477699999999999</v>
      </c>
      <c r="AN15" s="57">
        <v>1.3431999999999999</v>
      </c>
      <c r="AO15" s="58">
        <v>251.19280000000001</v>
      </c>
      <c r="AP15" s="43">
        <v>1303.4194</v>
      </c>
      <c r="AQ15" s="68">
        <f>+AP15/$AP$14*100</f>
        <v>50.449553249032149</v>
      </c>
      <c r="AR15" s="68">
        <v>24.7836</v>
      </c>
      <c r="AS15" s="57">
        <v>670.27229999999997</v>
      </c>
      <c r="AT15" s="58">
        <v>1936.5663999999999</v>
      </c>
      <c r="AU15" s="43">
        <v>251.86940000000001</v>
      </c>
      <c r="AV15" s="68">
        <f>+AU15/$AU$14*100</f>
        <v>28.486358194724914</v>
      </c>
      <c r="AW15" s="68">
        <v>10.946300000000001</v>
      </c>
      <c r="AX15" s="57">
        <v>197.83170000000001</v>
      </c>
      <c r="AY15" s="58">
        <v>305.90699999999998</v>
      </c>
    </row>
    <row r="16" spans="1:51" s="18" customFormat="1" ht="12.75" customHeight="1" x14ac:dyDescent="0.2">
      <c r="A16" s="51" t="s">
        <v>11</v>
      </c>
      <c r="B16" s="30">
        <f>+G16+L16+Q16+V16+AA16+AF16+AK16+AP16+AU16</f>
        <v>17649.7808</v>
      </c>
      <c r="C16" s="71">
        <f>+B16/$B$14*100</f>
        <v>26.081461967412739</v>
      </c>
      <c r="D16" s="71">
        <v>5.4432999999999998</v>
      </c>
      <c r="E16" s="31">
        <v>15766.7621</v>
      </c>
      <c r="F16" s="33">
        <v>19532.7994</v>
      </c>
      <c r="G16" s="36">
        <v>1823.866</v>
      </c>
      <c r="H16" s="71">
        <f>+G16/$G$14*100</f>
        <v>52.590262145674828</v>
      </c>
      <c r="I16" s="71">
        <v>11.783799999999999</v>
      </c>
      <c r="J16" s="31">
        <v>1402.6212</v>
      </c>
      <c r="K16" s="33">
        <v>2245.1107000000002</v>
      </c>
      <c r="L16" s="30">
        <v>848.43079999999998</v>
      </c>
      <c r="M16" s="71">
        <f>+L16/$L$14*100</f>
        <v>31.849827433808713</v>
      </c>
      <c r="N16" s="71">
        <v>49.357199999999999</v>
      </c>
      <c r="O16" s="31">
        <v>27.657499999999999</v>
      </c>
      <c r="P16" s="33">
        <v>1669.2040999999999</v>
      </c>
      <c r="Q16" s="30">
        <v>3768.7094999999999</v>
      </c>
      <c r="R16" s="71">
        <f>+Q16/$Q$14*100</f>
        <v>26.87747328453856</v>
      </c>
      <c r="S16" s="71">
        <v>12.4077</v>
      </c>
      <c r="T16" s="31">
        <v>2852.19</v>
      </c>
      <c r="U16" s="33">
        <v>4685.2290000000003</v>
      </c>
      <c r="V16" s="30">
        <v>4049.2966000000001</v>
      </c>
      <c r="W16" s="71">
        <f>+V16/$V$14*100</f>
        <v>31.048967152284533</v>
      </c>
      <c r="X16" s="71">
        <v>10.1206</v>
      </c>
      <c r="Y16" s="31">
        <v>3246.0648999999999</v>
      </c>
      <c r="Z16" s="33">
        <v>4852.5282999999999</v>
      </c>
      <c r="AA16" s="30">
        <v>639.50300000000004</v>
      </c>
      <c r="AB16" s="71">
        <f>+AA16/$AA$14*100</f>
        <v>9.9408161248949884</v>
      </c>
      <c r="AC16" s="71">
        <v>30.888300000000001</v>
      </c>
      <c r="AD16" s="31">
        <v>252.34100000000001</v>
      </c>
      <c r="AE16" s="33">
        <v>1026.6650999999999</v>
      </c>
      <c r="AF16" s="30">
        <v>2622.7791999999999</v>
      </c>
      <c r="AG16" s="71">
        <f>+AF16/$AF$14*100</f>
        <v>16.242506684790776</v>
      </c>
      <c r="AH16" s="71">
        <v>17.036100000000001</v>
      </c>
      <c r="AI16" s="31">
        <v>1747.0121999999999</v>
      </c>
      <c r="AJ16" s="33">
        <v>3498.5463</v>
      </c>
      <c r="AK16" s="30">
        <v>3530.6761000000001</v>
      </c>
      <c r="AL16" s="71">
        <f>+AK16/$AK$14*100</f>
        <v>41.892936369079138</v>
      </c>
      <c r="AM16" s="71">
        <v>13.0275</v>
      </c>
      <c r="AN16" s="31">
        <v>2629.1550999999999</v>
      </c>
      <c r="AO16" s="33">
        <v>4432.1970000000001</v>
      </c>
      <c r="AP16" s="30">
        <v>36.333300000000001</v>
      </c>
      <c r="AQ16" s="71">
        <f>+AP16/$AP$14*100</f>
        <v>1.4063000390074445</v>
      </c>
      <c r="AR16" s="71">
        <v>59.335900000000002</v>
      </c>
      <c r="AS16" s="31">
        <v>1</v>
      </c>
      <c r="AT16" s="33">
        <v>78.588399999999993</v>
      </c>
      <c r="AU16" s="30">
        <v>330.18630000000002</v>
      </c>
      <c r="AV16" s="71">
        <f>+AU16/$AU$14*100</f>
        <v>37.343977524823977</v>
      </c>
      <c r="AW16" s="71">
        <v>17.1189</v>
      </c>
      <c r="AX16" s="31">
        <v>219.3989</v>
      </c>
      <c r="AY16" s="33">
        <v>440.97370000000001</v>
      </c>
    </row>
    <row r="17" spans="1:51" s="4" customFormat="1" ht="12" x14ac:dyDescent="0.2">
      <c r="A17" s="52" t="s">
        <v>13</v>
      </c>
      <c r="B17" s="43">
        <f>+G17+L17+Q17+V17+AA17+AF17+AK17+AP17+AU17</f>
        <v>27178.542999999998</v>
      </c>
      <c r="C17" s="75">
        <f>+B17/$B$14*100</f>
        <v>40.162319499412234</v>
      </c>
      <c r="D17" s="165">
        <v>11.6609</v>
      </c>
      <c r="E17" s="39">
        <v>20966.769799999998</v>
      </c>
      <c r="F17" s="40">
        <v>33390.315900000001</v>
      </c>
      <c r="G17" s="38">
        <v>957.5172</v>
      </c>
      <c r="H17" s="72">
        <f>+G17/$G$14*100</f>
        <v>27.60952863696815</v>
      </c>
      <c r="I17" s="72">
        <v>22.684100000000001</v>
      </c>
      <c r="J17" s="41">
        <v>531.79669999999999</v>
      </c>
      <c r="K17" s="42">
        <v>1383.2376999999999</v>
      </c>
      <c r="L17" s="41">
        <v>1576.1531</v>
      </c>
      <c r="M17" s="72">
        <f>+L17/$L$14*100</f>
        <v>59.168295451158357</v>
      </c>
      <c r="N17" s="72">
        <v>15.4413</v>
      </c>
      <c r="O17" s="41">
        <v>1099.1310000000001</v>
      </c>
      <c r="P17" s="42">
        <v>2053.1750999999999</v>
      </c>
      <c r="Q17" s="41">
        <v>3885.6233000000002</v>
      </c>
      <c r="R17" s="72">
        <f>+Q17/$Q$14*100</f>
        <v>27.711272635773749</v>
      </c>
      <c r="S17" s="72">
        <v>13.946199999999999</v>
      </c>
      <c r="T17" s="41">
        <v>2823.5023999999999</v>
      </c>
      <c r="U17" s="42">
        <v>4947.7440999999999</v>
      </c>
      <c r="V17" s="41">
        <v>3430.5475000000001</v>
      </c>
      <c r="W17" s="72">
        <f>+V17/$V$14*100</f>
        <v>26.304557843910921</v>
      </c>
      <c r="X17" s="72">
        <v>10.1655</v>
      </c>
      <c r="Y17" s="41">
        <v>2747.0311000000002</v>
      </c>
      <c r="Z17" s="42">
        <v>4114.0639000000001</v>
      </c>
      <c r="AA17" s="41">
        <v>1799.5109</v>
      </c>
      <c r="AB17" s="72">
        <f>+AA17/$AA$14*100</f>
        <v>27.972670920455872</v>
      </c>
      <c r="AC17" s="72">
        <v>26.2149</v>
      </c>
      <c r="AD17" s="41">
        <v>874.90089999999998</v>
      </c>
      <c r="AE17" s="42">
        <v>2724.1208999999999</v>
      </c>
      <c r="AF17" s="41">
        <v>10177.076300000001</v>
      </c>
      <c r="AG17" s="72">
        <f>+AF17/$AF$14*100</f>
        <v>63.025217614344278</v>
      </c>
      <c r="AH17" s="72">
        <v>22.529599999999999</v>
      </c>
      <c r="AI17" s="41">
        <v>5683.0870000000004</v>
      </c>
      <c r="AJ17" s="42">
        <v>14671.065699999999</v>
      </c>
      <c r="AK17" s="41">
        <v>3984.2557999999999</v>
      </c>
      <c r="AL17" s="72">
        <f>+AK17/$AK$14*100</f>
        <v>47.274847643921369</v>
      </c>
      <c r="AM17" s="72">
        <v>27.170200000000001</v>
      </c>
      <c r="AN17" s="41">
        <v>1862.4982</v>
      </c>
      <c r="AO17" s="42">
        <v>6106.0133999999998</v>
      </c>
      <c r="AP17" s="41">
        <v>1148.7391</v>
      </c>
      <c r="AQ17" s="72">
        <f>+AP17/$AP$14*100</f>
        <v>44.462568529128284</v>
      </c>
      <c r="AR17" s="72">
        <v>33.278599999999997</v>
      </c>
      <c r="AS17" s="41">
        <v>399.46089999999998</v>
      </c>
      <c r="AT17" s="42">
        <v>1898.0173</v>
      </c>
      <c r="AU17" s="41">
        <v>219.1198</v>
      </c>
      <c r="AV17" s="72">
        <f>+AU17/$AU$14*100</f>
        <v>24.782387659463531</v>
      </c>
      <c r="AW17" s="72">
        <v>28.163900000000002</v>
      </c>
      <c r="AX17" s="41">
        <v>98.162700000000001</v>
      </c>
      <c r="AY17" s="42">
        <v>340.07679999999999</v>
      </c>
    </row>
    <row r="18" spans="1:51" s="4" customFormat="1" ht="12" x14ac:dyDescent="0.2">
      <c r="A18" s="53" t="s">
        <v>14</v>
      </c>
      <c r="B18" s="45">
        <f>+G18+L18+Q18+V18+AA18+AF18+AK18+AP18+AU18</f>
        <v>3914.2604000000001</v>
      </c>
      <c r="C18" s="76">
        <f>+B18/$B$14*100</f>
        <v>5.7841870621503571</v>
      </c>
      <c r="D18" s="166">
        <v>6.1616</v>
      </c>
      <c r="E18" s="46">
        <v>3441.5430999999999</v>
      </c>
      <c r="F18" s="47">
        <v>4386.9778999999999</v>
      </c>
      <c r="G18" s="45">
        <v>605.93700000000001</v>
      </c>
      <c r="H18" s="73">
        <f>+G18/$G$14*100</f>
        <v>17.471889751639523</v>
      </c>
      <c r="I18" s="73">
        <v>9.4913000000000007</v>
      </c>
      <c r="J18" s="48">
        <v>493.21530000000001</v>
      </c>
      <c r="K18" s="49">
        <v>718.65869999999995</v>
      </c>
      <c r="L18" s="48">
        <v>25</v>
      </c>
      <c r="M18" s="73">
        <f>+L18/$L$14*100</f>
        <v>0.93849219741341061</v>
      </c>
      <c r="N18" s="253">
        <v>0</v>
      </c>
      <c r="O18" s="48">
        <v>25</v>
      </c>
      <c r="P18" s="49">
        <v>25</v>
      </c>
      <c r="Q18" s="48">
        <v>308.3571</v>
      </c>
      <c r="R18" s="73">
        <f>+Q18/$Q$14*100</f>
        <v>2.1991240548914117</v>
      </c>
      <c r="S18" s="73">
        <v>1.2158</v>
      </c>
      <c r="T18" s="48">
        <v>301.00880000000001</v>
      </c>
      <c r="U18" s="49">
        <v>315.70549999999997</v>
      </c>
      <c r="V18" s="48">
        <v>1019.0882</v>
      </c>
      <c r="W18" s="73">
        <f>+V18/$V$14*100</f>
        <v>7.8141067876037456</v>
      </c>
      <c r="X18" s="73">
        <v>17.802800000000001</v>
      </c>
      <c r="Y18" s="48">
        <v>663.49260000000004</v>
      </c>
      <c r="Z18" s="49">
        <v>1374.6839</v>
      </c>
      <c r="AA18" s="48">
        <v>61</v>
      </c>
      <c r="AB18" s="73">
        <f>+AA18/$AA$14*100</f>
        <v>0.94822038930011932</v>
      </c>
      <c r="AC18" s="73">
        <v>0</v>
      </c>
      <c r="AD18" s="48">
        <v>61</v>
      </c>
      <c r="AE18" s="49">
        <v>61</v>
      </c>
      <c r="AF18" s="48">
        <v>930.10500000000002</v>
      </c>
      <c r="AG18" s="73">
        <f>+AF18/$AF$14*100</f>
        <v>5.7600108617825416</v>
      </c>
      <c r="AH18" s="73">
        <v>14.957100000000001</v>
      </c>
      <c r="AI18" s="48">
        <v>657.43600000000004</v>
      </c>
      <c r="AJ18" s="49">
        <v>1202.7741000000001</v>
      </c>
      <c r="AK18" s="48">
        <v>786.65549999999996</v>
      </c>
      <c r="AL18" s="73">
        <f>+AK18/$AK$14*100</f>
        <v>9.3339937939609161</v>
      </c>
      <c r="AM18" s="73">
        <v>20.704000000000001</v>
      </c>
      <c r="AN18" s="48">
        <v>467.43119999999999</v>
      </c>
      <c r="AO18" s="49">
        <v>1105.8797</v>
      </c>
      <c r="AP18" s="48">
        <v>95.117599999999996</v>
      </c>
      <c r="AQ18" s="73">
        <f>+AP18/$AP$14*100</f>
        <v>3.6815781828321263</v>
      </c>
      <c r="AR18" s="73">
        <v>51.392099999999999</v>
      </c>
      <c r="AS18" s="48">
        <v>1</v>
      </c>
      <c r="AT18" s="49">
        <v>190.9282</v>
      </c>
      <c r="AU18" s="48">
        <v>83</v>
      </c>
      <c r="AV18" s="73">
        <f>+AU18/$AU$14*100</f>
        <v>9.387276620987576</v>
      </c>
      <c r="AW18" s="73">
        <v>14.255599999999999</v>
      </c>
      <c r="AX18" s="48">
        <v>59.808999999999997</v>
      </c>
      <c r="AY18" s="49">
        <v>106.191</v>
      </c>
    </row>
    <row r="19" spans="1:51" s="4" customFormat="1" ht="12" x14ac:dyDescent="0.2">
      <c r="A19" s="82"/>
      <c r="B19" s="25"/>
      <c r="C19" s="83"/>
      <c r="D19" s="182"/>
      <c r="E19" s="25"/>
      <c r="F19" s="25"/>
      <c r="G19" s="25"/>
      <c r="H19" s="84"/>
      <c r="I19" s="84"/>
      <c r="J19" s="85"/>
      <c r="K19" s="85"/>
      <c r="L19" s="85"/>
      <c r="M19" s="84"/>
      <c r="N19" s="84"/>
      <c r="O19" s="85"/>
      <c r="P19" s="85"/>
      <c r="Q19" s="85"/>
      <c r="R19" s="86"/>
      <c r="S19" s="84"/>
      <c r="T19" s="85"/>
      <c r="U19" s="85"/>
      <c r="V19" s="85"/>
      <c r="W19" s="84"/>
      <c r="X19" s="84"/>
      <c r="Y19" s="85"/>
      <c r="Z19" s="85"/>
      <c r="AA19" s="85"/>
      <c r="AB19" s="84"/>
      <c r="AC19" s="84"/>
      <c r="AD19" s="85"/>
      <c r="AE19" s="85"/>
      <c r="AF19" s="85"/>
      <c r="AG19" s="84"/>
      <c r="AH19" s="84"/>
      <c r="AI19" s="85"/>
      <c r="AJ19" s="85"/>
      <c r="AK19" s="85"/>
      <c r="AL19" s="84"/>
      <c r="AM19" s="84"/>
      <c r="AN19" s="85"/>
      <c r="AO19" s="85"/>
      <c r="AP19" s="85"/>
      <c r="AQ19" s="84"/>
      <c r="AR19" s="84"/>
      <c r="AS19" s="85"/>
      <c r="AT19" s="85"/>
      <c r="AU19" s="85"/>
      <c r="AV19" s="84"/>
      <c r="AW19" s="84"/>
      <c r="AX19" s="85"/>
      <c r="AY19" s="85"/>
    </row>
    <row r="20" spans="1:51" s="4" customFormat="1" ht="12" x14ac:dyDescent="0.2">
      <c r="A20" s="309" t="str">
        <f>+Índice!B20</f>
        <v>Cuadro 5A. Personal total ocupado por tipo de contratación laboral, según unidad de producción</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09"/>
      <c r="AS20" s="309"/>
      <c r="AT20" s="309"/>
      <c r="AU20" s="309"/>
      <c r="AV20" s="309"/>
      <c r="AW20" s="309"/>
      <c r="AX20" s="309"/>
      <c r="AY20" s="310"/>
    </row>
    <row r="21" spans="1:51" s="4" customFormat="1" ht="12" x14ac:dyDescent="0.2">
      <c r="A21" s="288" t="s">
        <v>63</v>
      </c>
      <c r="B21" s="291" t="s">
        <v>8</v>
      </c>
      <c r="C21" s="292"/>
      <c r="D21" s="292"/>
      <c r="E21" s="292"/>
      <c r="F21" s="293"/>
      <c r="G21" s="306" t="s">
        <v>55</v>
      </c>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8"/>
    </row>
    <row r="22" spans="1:51" s="4" customFormat="1" ht="35.1" customHeight="1" x14ac:dyDescent="0.2">
      <c r="A22" s="289"/>
      <c r="B22" s="294"/>
      <c r="C22" s="295"/>
      <c r="D22" s="295"/>
      <c r="E22" s="295"/>
      <c r="F22" s="296"/>
      <c r="G22" s="307" t="s">
        <v>151</v>
      </c>
      <c r="H22" s="307"/>
      <c r="I22" s="307"/>
      <c r="J22" s="307"/>
      <c r="K22" s="308"/>
      <c r="L22" s="307" t="s">
        <v>152</v>
      </c>
      <c r="M22" s="307"/>
      <c r="N22" s="307"/>
      <c r="O22" s="307"/>
      <c r="P22" s="308"/>
      <c r="Q22" s="307" t="s">
        <v>56</v>
      </c>
      <c r="R22" s="307"/>
      <c r="S22" s="307"/>
      <c r="T22" s="307"/>
      <c r="U22" s="308"/>
      <c r="V22" s="307" t="s">
        <v>15</v>
      </c>
      <c r="W22" s="307"/>
      <c r="X22" s="307"/>
      <c r="Y22" s="307"/>
      <c r="Z22" s="308"/>
      <c r="AA22" s="307" t="s">
        <v>16</v>
      </c>
      <c r="AB22" s="307"/>
      <c r="AC22" s="307"/>
      <c r="AD22" s="307"/>
      <c r="AE22" s="308"/>
      <c r="AF22" s="307" t="s">
        <v>57</v>
      </c>
      <c r="AG22" s="307"/>
      <c r="AH22" s="307"/>
      <c r="AI22" s="307"/>
      <c r="AJ22" s="308"/>
      <c r="AK22" s="307" t="s">
        <v>17</v>
      </c>
      <c r="AL22" s="307"/>
      <c r="AM22" s="307"/>
      <c r="AN22" s="307"/>
      <c r="AO22" s="308"/>
      <c r="AP22" s="307" t="s">
        <v>153</v>
      </c>
      <c r="AQ22" s="307"/>
      <c r="AR22" s="307"/>
      <c r="AS22" s="307"/>
      <c r="AT22" s="308"/>
      <c r="AU22" s="307" t="s">
        <v>154</v>
      </c>
      <c r="AV22" s="307"/>
      <c r="AW22" s="307"/>
      <c r="AX22" s="307"/>
      <c r="AY22" s="308"/>
    </row>
    <row r="23" spans="1:51" s="98" customFormat="1" ht="24" customHeight="1" x14ac:dyDescent="0.2">
      <c r="A23" s="290"/>
      <c r="B23" s="34" t="s">
        <v>12</v>
      </c>
      <c r="C23" s="27" t="s">
        <v>19</v>
      </c>
      <c r="D23" s="170" t="s">
        <v>36</v>
      </c>
      <c r="E23" s="27" t="s">
        <v>9</v>
      </c>
      <c r="F23" s="97" t="s">
        <v>10</v>
      </c>
      <c r="G23" s="27" t="s">
        <v>12</v>
      </c>
      <c r="H23" s="27" t="s">
        <v>19</v>
      </c>
      <c r="I23" s="170" t="s">
        <v>36</v>
      </c>
      <c r="J23" s="27" t="s">
        <v>9</v>
      </c>
      <c r="K23" s="97" t="s">
        <v>10</v>
      </c>
      <c r="L23" s="27" t="s">
        <v>12</v>
      </c>
      <c r="M23" s="27" t="s">
        <v>19</v>
      </c>
      <c r="N23" s="170" t="s">
        <v>36</v>
      </c>
      <c r="O23" s="27" t="s">
        <v>9</v>
      </c>
      <c r="P23" s="97" t="s">
        <v>10</v>
      </c>
      <c r="Q23" s="27" t="s">
        <v>12</v>
      </c>
      <c r="R23" s="27" t="s">
        <v>19</v>
      </c>
      <c r="S23" s="170" t="s">
        <v>36</v>
      </c>
      <c r="T23" s="27" t="s">
        <v>9</v>
      </c>
      <c r="U23" s="97" t="s">
        <v>10</v>
      </c>
      <c r="V23" s="27" t="s">
        <v>12</v>
      </c>
      <c r="W23" s="27" t="s">
        <v>19</v>
      </c>
      <c r="X23" s="170" t="s">
        <v>36</v>
      </c>
      <c r="Y23" s="27" t="s">
        <v>9</v>
      </c>
      <c r="Z23" s="97" t="s">
        <v>10</v>
      </c>
      <c r="AA23" s="27" t="s">
        <v>12</v>
      </c>
      <c r="AB23" s="27" t="s">
        <v>19</v>
      </c>
      <c r="AC23" s="170" t="s">
        <v>36</v>
      </c>
      <c r="AD23" s="27" t="s">
        <v>9</v>
      </c>
      <c r="AE23" s="97" t="s">
        <v>10</v>
      </c>
      <c r="AF23" s="27" t="s">
        <v>12</v>
      </c>
      <c r="AG23" s="27" t="s">
        <v>19</v>
      </c>
      <c r="AH23" s="170" t="s">
        <v>36</v>
      </c>
      <c r="AI23" s="27" t="s">
        <v>9</v>
      </c>
      <c r="AJ23" s="97" t="s">
        <v>10</v>
      </c>
      <c r="AK23" s="27" t="s">
        <v>12</v>
      </c>
      <c r="AL23" s="27" t="s">
        <v>19</v>
      </c>
      <c r="AM23" s="170" t="s">
        <v>36</v>
      </c>
      <c r="AN23" s="27" t="s">
        <v>9</v>
      </c>
      <c r="AO23" s="97" t="s">
        <v>10</v>
      </c>
      <c r="AP23" s="27" t="s">
        <v>12</v>
      </c>
      <c r="AQ23" s="27" t="s">
        <v>19</v>
      </c>
      <c r="AR23" s="170" t="s">
        <v>36</v>
      </c>
      <c r="AS23" s="27" t="s">
        <v>9</v>
      </c>
      <c r="AT23" s="97" t="s">
        <v>10</v>
      </c>
      <c r="AU23" s="27" t="s">
        <v>12</v>
      </c>
      <c r="AV23" s="27" t="s">
        <v>19</v>
      </c>
      <c r="AW23" s="170" t="s">
        <v>36</v>
      </c>
      <c r="AX23" s="27" t="s">
        <v>9</v>
      </c>
      <c r="AY23" s="97" t="s">
        <v>10</v>
      </c>
    </row>
    <row r="24" spans="1:51" s="24" customFormat="1" ht="12" x14ac:dyDescent="0.2">
      <c r="A24" s="44" t="s">
        <v>18</v>
      </c>
      <c r="B24" s="35">
        <f>+B25+B26+B30</f>
        <v>67671.745900000009</v>
      </c>
      <c r="C24" s="69">
        <f>+B24/$B$24*100</f>
        <v>100</v>
      </c>
      <c r="D24" s="69">
        <v>5.5345000000000004</v>
      </c>
      <c r="E24" s="29">
        <v>60331.024799999999</v>
      </c>
      <c r="F24" s="29">
        <v>75012.467600000004</v>
      </c>
      <c r="G24" s="87">
        <f>+G25+G26+G30</f>
        <v>3468.0677000000001</v>
      </c>
      <c r="H24" s="69">
        <f>+G24/$G$24*100</f>
        <v>100</v>
      </c>
      <c r="I24" s="69">
        <v>8.9772999999999996</v>
      </c>
      <c r="J24" s="29">
        <v>2857.8425999999999</v>
      </c>
      <c r="K24" s="89">
        <v>4078.2930000000001</v>
      </c>
      <c r="L24" s="28">
        <f>+L25+L26+L30</f>
        <v>2663.8473999999997</v>
      </c>
      <c r="M24" s="69">
        <f>+L24/$L$24*100</f>
        <v>100</v>
      </c>
      <c r="N24" s="69">
        <v>18.302</v>
      </c>
      <c r="O24" s="29">
        <v>1708.2743</v>
      </c>
      <c r="P24" s="89">
        <v>3619.4204</v>
      </c>
      <c r="Q24" s="28">
        <f>+Q25+Q26+Q30</f>
        <v>14021.8146</v>
      </c>
      <c r="R24" s="69">
        <f>+Q24/$Q$24*100</f>
        <v>100</v>
      </c>
      <c r="S24" s="69">
        <v>7.1174999999999997</v>
      </c>
      <c r="T24" s="29">
        <v>12065.7423</v>
      </c>
      <c r="U24" s="89">
        <v>15977.8871</v>
      </c>
      <c r="V24" s="28">
        <f>+V25+V26+V30</f>
        <v>13041.6466</v>
      </c>
      <c r="W24" s="69">
        <f>+V24/$V$24*100</f>
        <v>100</v>
      </c>
      <c r="X24" s="69">
        <v>6.3555999999999999</v>
      </c>
      <c r="Y24" s="29">
        <v>11417.043799999999</v>
      </c>
      <c r="Z24" s="89">
        <v>14666.2495</v>
      </c>
      <c r="AA24" s="28">
        <f>+AA25+AA26+AA30</f>
        <v>6433.1035999999995</v>
      </c>
      <c r="AB24" s="69">
        <f>+AA24/$AA$24*100</f>
        <v>100</v>
      </c>
      <c r="AC24" s="69">
        <v>20.287199999999999</v>
      </c>
      <c r="AD24" s="29">
        <v>3875.1165000000001</v>
      </c>
      <c r="AE24" s="89">
        <v>8991.0905999999995</v>
      </c>
      <c r="AF24" s="28">
        <f>+AF25+AF26+AF30</f>
        <v>16147.626</v>
      </c>
      <c r="AG24" s="69">
        <f>+AF24/$AF$24*100</f>
        <v>100</v>
      </c>
      <c r="AH24" s="69">
        <v>14.867100000000001</v>
      </c>
      <c r="AI24" s="29">
        <v>11442.2925</v>
      </c>
      <c r="AJ24" s="89">
        <v>20852.9594</v>
      </c>
      <c r="AK24" s="28">
        <f>+AK25+AK26+AK30</f>
        <v>8427.8552999999993</v>
      </c>
      <c r="AL24" s="69">
        <f>+AK24/$AK$24*100</f>
        <v>100</v>
      </c>
      <c r="AM24" s="69">
        <v>14.109500000000001</v>
      </c>
      <c r="AN24" s="29">
        <v>6097.1675999999998</v>
      </c>
      <c r="AO24" s="89">
        <v>10758.543100000001</v>
      </c>
      <c r="AP24" s="28">
        <f>+AP25+AP26+AP30</f>
        <v>2583.6094000000003</v>
      </c>
      <c r="AQ24" s="69">
        <f>+AP24/$AP$24*100</f>
        <v>100</v>
      </c>
      <c r="AR24" s="69">
        <v>19.4819</v>
      </c>
      <c r="AS24" s="29">
        <v>1597.0709999999999</v>
      </c>
      <c r="AT24" s="89">
        <v>3570.1480000000001</v>
      </c>
      <c r="AU24" s="28">
        <f>+AU25+AU26+AU30</f>
        <v>884.17529999999999</v>
      </c>
      <c r="AV24" s="69">
        <f>+AU24/$AU$24*100</f>
        <v>100</v>
      </c>
      <c r="AW24" s="69">
        <v>10.0548</v>
      </c>
      <c r="AX24" s="29">
        <v>709.92740000000003</v>
      </c>
      <c r="AY24" s="89">
        <v>1058.4232999999999</v>
      </c>
    </row>
    <row r="25" spans="1:51" s="4" customFormat="1" ht="12" x14ac:dyDescent="0.2">
      <c r="A25" s="63" t="s">
        <v>5</v>
      </c>
      <c r="B25" s="43">
        <f>+G25+L25+Q25+V25+AA25+AF25+AK25+AP25+AU25</f>
        <v>2323.5054000000005</v>
      </c>
      <c r="C25" s="68">
        <f>+B25/$B$24*100</f>
        <v>3.4334940957981104</v>
      </c>
      <c r="D25" s="68">
        <v>84.048900000000003</v>
      </c>
      <c r="E25" s="57">
        <v>285</v>
      </c>
      <c r="F25" s="57">
        <v>6151.1534000000001</v>
      </c>
      <c r="G25" s="78">
        <v>0</v>
      </c>
      <c r="H25" s="68">
        <f>+G25/$G$24*100</f>
        <v>0</v>
      </c>
      <c r="I25" s="185" t="s">
        <v>37</v>
      </c>
      <c r="J25" s="57">
        <v>0</v>
      </c>
      <c r="K25" s="58">
        <v>0</v>
      </c>
      <c r="L25" s="43">
        <v>0</v>
      </c>
      <c r="M25" s="68">
        <f>+L25/$L$24*100</f>
        <v>0</v>
      </c>
      <c r="N25" s="68"/>
      <c r="O25" s="57">
        <v>0</v>
      </c>
      <c r="P25" s="58">
        <v>0</v>
      </c>
      <c r="Q25" s="43">
        <v>96.309200000000004</v>
      </c>
      <c r="R25" s="68">
        <f>+Q25/$Q$24*100</f>
        <v>0.68685261321312863</v>
      </c>
      <c r="S25" s="68">
        <v>16.4892</v>
      </c>
      <c r="T25" s="57">
        <v>79</v>
      </c>
      <c r="U25" s="58">
        <v>127.4353</v>
      </c>
      <c r="V25" s="43">
        <v>41.234000000000002</v>
      </c>
      <c r="W25" s="68">
        <f>+V25/$V$24*100</f>
        <v>0.31617173248660185</v>
      </c>
      <c r="X25" s="68">
        <v>19.122800000000002</v>
      </c>
      <c r="Y25" s="57">
        <v>35</v>
      </c>
      <c r="Z25" s="58">
        <v>56.688699999999997</v>
      </c>
      <c r="AA25" s="43">
        <v>41.112200000000001</v>
      </c>
      <c r="AB25" s="68">
        <f>+AA25/$AA$24*100</f>
        <v>0.63907256211449803</v>
      </c>
      <c r="AC25" s="68">
        <v>30.052800000000001</v>
      </c>
      <c r="AD25" s="57">
        <v>28</v>
      </c>
      <c r="AE25" s="58">
        <v>65.328699999999998</v>
      </c>
      <c r="AF25" s="43">
        <v>1187.9992</v>
      </c>
      <c r="AG25" s="68">
        <f>+AF25/$AF$24*100</f>
        <v>7.3571136710746208</v>
      </c>
      <c r="AH25" s="68">
        <v>84.957700000000003</v>
      </c>
      <c r="AI25" s="57">
        <v>125</v>
      </c>
      <c r="AJ25" s="58">
        <v>3166.22</v>
      </c>
      <c r="AK25" s="43">
        <v>894.07889999999998</v>
      </c>
      <c r="AL25" s="68">
        <f>+AK25/$AK$24*100</f>
        <v>10.608617117572013</v>
      </c>
      <c r="AM25" s="68">
        <v>99.157600000000002</v>
      </c>
      <c r="AN25" s="57">
        <v>15</v>
      </c>
      <c r="AO25" s="58">
        <v>2631.7114999999999</v>
      </c>
      <c r="AP25" s="43">
        <v>0</v>
      </c>
      <c r="AQ25" s="68">
        <f>+AP25/$AP$24*100</f>
        <v>0</v>
      </c>
      <c r="AR25" s="68" t="s">
        <v>35</v>
      </c>
      <c r="AS25" s="57">
        <v>0</v>
      </c>
      <c r="AT25" s="58">
        <v>0</v>
      </c>
      <c r="AU25" s="43">
        <v>62.771900000000002</v>
      </c>
      <c r="AV25" s="68">
        <f>+AU25/$AU$24*100</f>
        <v>7.0994858146342699</v>
      </c>
      <c r="AW25" s="68">
        <v>94.205200000000005</v>
      </c>
      <c r="AX25" s="57">
        <v>3</v>
      </c>
      <c r="AY25" s="58">
        <v>178.67529999999999</v>
      </c>
    </row>
    <row r="26" spans="1:51" s="24" customFormat="1" ht="13.5" x14ac:dyDescent="0.2">
      <c r="A26" s="64" t="s">
        <v>64</v>
      </c>
      <c r="B26" s="28">
        <f>SUM(B27:B29)</f>
        <v>60187.611100000002</v>
      </c>
      <c r="C26" s="69">
        <f>+B26/$B$24*100</f>
        <v>88.940532417976229</v>
      </c>
      <c r="D26" s="69">
        <v>4.1844999999999999</v>
      </c>
      <c r="E26" s="29">
        <v>55251.256999999998</v>
      </c>
      <c r="F26" s="29">
        <v>65123.965600000003</v>
      </c>
      <c r="G26" s="35">
        <f>SUM(G27:G29)</f>
        <v>3464.6062000000002</v>
      </c>
      <c r="H26" s="69">
        <f>+G26/$G$24*100</f>
        <v>99.90018937634926</v>
      </c>
      <c r="I26" s="69">
        <v>8.9862000000000002</v>
      </c>
      <c r="J26" s="29">
        <v>2854.3845999999999</v>
      </c>
      <c r="K26" s="32">
        <v>4074.8279000000002</v>
      </c>
      <c r="L26" s="28">
        <f>SUM(L27:L29)</f>
        <v>2632.6024999999995</v>
      </c>
      <c r="M26" s="69">
        <f>+L26/$L$24*100</f>
        <v>98.827076205641504</v>
      </c>
      <c r="N26" s="69">
        <v>18.519100000000002</v>
      </c>
      <c r="O26" s="29">
        <v>1677.0365999999999</v>
      </c>
      <c r="P26" s="32">
        <v>3588.1682999999998</v>
      </c>
      <c r="Q26" s="28">
        <f>SUM(Q27:Q29)</f>
        <v>11448.5605</v>
      </c>
      <c r="R26" s="69">
        <f>+Q26/$Q$24*100</f>
        <v>81.648209069887429</v>
      </c>
      <c r="S26" s="69">
        <v>8.0419999999999998</v>
      </c>
      <c r="T26" s="29">
        <v>9644.0022000000008</v>
      </c>
      <c r="U26" s="32">
        <v>13253.119000000001</v>
      </c>
      <c r="V26" s="28">
        <f>SUM(V27:V29)</f>
        <v>10947.1075</v>
      </c>
      <c r="W26" s="69">
        <f>+V26/$V$24*100</f>
        <v>83.939611582482229</v>
      </c>
      <c r="X26" s="69">
        <v>7.5698999999999996</v>
      </c>
      <c r="Y26" s="29">
        <v>9322.8945000000003</v>
      </c>
      <c r="Z26" s="32">
        <v>12571.320599999999</v>
      </c>
      <c r="AA26" s="28">
        <f>SUM(AA27:AA29)</f>
        <v>6087.4612999999999</v>
      </c>
      <c r="AB26" s="69">
        <f>+AA26/$AA$24*100</f>
        <v>94.627129897301828</v>
      </c>
      <c r="AC26" s="69">
        <v>22.048400000000001</v>
      </c>
      <c r="AD26" s="29">
        <v>3456.7736</v>
      </c>
      <c r="AE26" s="32">
        <v>8718.1489000000001</v>
      </c>
      <c r="AF26" s="28">
        <f>SUM(AF27:AF29)</f>
        <v>14807.395399999999</v>
      </c>
      <c r="AG26" s="69">
        <f>+AF26/$AF$24*100</f>
        <v>91.700138459981659</v>
      </c>
      <c r="AH26" s="69">
        <v>10.78</v>
      </c>
      <c r="AI26" s="29">
        <v>11678.769899999999</v>
      </c>
      <c r="AJ26" s="32">
        <v>17936.0209</v>
      </c>
      <c r="AK26" s="28">
        <f>SUM(AK27:AK29)</f>
        <v>7533.7763999999997</v>
      </c>
      <c r="AL26" s="69">
        <f>+AK26/$AK$24*100</f>
        <v>89.39138288242799</v>
      </c>
      <c r="AM26" s="69">
        <v>11.6021</v>
      </c>
      <c r="AN26" s="29">
        <v>5820.59</v>
      </c>
      <c r="AO26" s="32">
        <v>9246.9627999999993</v>
      </c>
      <c r="AP26" s="28">
        <f>SUM(AP27:AP29)</f>
        <v>2579.9171000000001</v>
      </c>
      <c r="AQ26" s="69">
        <f>+AP26/$AP$24*100</f>
        <v>99.857087530336429</v>
      </c>
      <c r="AR26" s="69">
        <v>19.509699999999999</v>
      </c>
      <c r="AS26" s="29">
        <v>1593.3835999999999</v>
      </c>
      <c r="AT26" s="32">
        <v>3566.4506999999999</v>
      </c>
      <c r="AU26" s="28">
        <f>SUM(AU27:AU29)</f>
        <v>686.18420000000003</v>
      </c>
      <c r="AV26" s="69">
        <f>+AU26/$AU$24*100</f>
        <v>77.607257293887315</v>
      </c>
      <c r="AW26" s="69">
        <v>9.5410000000000004</v>
      </c>
      <c r="AX26" s="29">
        <v>557.86530000000005</v>
      </c>
      <c r="AY26" s="32">
        <v>814.50319999999999</v>
      </c>
    </row>
    <row r="27" spans="1:51" s="4" customFormat="1" ht="12" x14ac:dyDescent="0.2">
      <c r="A27" s="66" t="s">
        <v>20</v>
      </c>
      <c r="B27" s="43">
        <f>+G27+L27+Q27+V27+AA27+AF27+AK27+AP27+AU27</f>
        <v>23453.644600000003</v>
      </c>
      <c r="C27" s="72">
        <f>+B27/$B$26*100</f>
        <v>38.967561880853587</v>
      </c>
      <c r="D27" s="165">
        <v>6.3848000000000003</v>
      </c>
      <c r="E27" s="39">
        <v>20518.622299999999</v>
      </c>
      <c r="F27" s="39">
        <v>26388.667000000001</v>
      </c>
      <c r="G27" s="38">
        <v>3186.2055</v>
      </c>
      <c r="H27" s="72">
        <f>+G27/$G$26*100</f>
        <v>91.964434514952956</v>
      </c>
      <c r="I27" s="72">
        <v>9.6648999999999994</v>
      </c>
      <c r="J27" s="41">
        <v>2582.6372000000001</v>
      </c>
      <c r="K27" s="42">
        <v>3789.7739000000001</v>
      </c>
      <c r="L27" s="41">
        <v>2057.9119999999998</v>
      </c>
      <c r="M27" s="72">
        <f>+L27/$L$26*100</f>
        <v>78.170251680608843</v>
      </c>
      <c r="N27" s="72">
        <v>23.281300000000002</v>
      </c>
      <c r="O27" s="41">
        <v>1118.8608999999999</v>
      </c>
      <c r="P27" s="42">
        <v>2996.9630999999999</v>
      </c>
      <c r="Q27" s="41">
        <v>1222.9517000000001</v>
      </c>
      <c r="R27" s="72">
        <f>+Q27/$Q$26*100</f>
        <v>10.6821438380834</v>
      </c>
      <c r="S27" s="72">
        <v>36.134399999999999</v>
      </c>
      <c r="T27" s="41">
        <v>356.81479999999999</v>
      </c>
      <c r="U27" s="42">
        <v>2089.0886</v>
      </c>
      <c r="V27" s="41">
        <v>478.88209999999998</v>
      </c>
      <c r="W27" s="72">
        <f>+V27/$V$26*100</f>
        <v>4.3745080606909177</v>
      </c>
      <c r="X27" s="72">
        <v>44.092100000000002</v>
      </c>
      <c r="Y27" s="41">
        <v>65.029899999999998</v>
      </c>
      <c r="Z27" s="42">
        <v>892.73429999999996</v>
      </c>
      <c r="AA27" s="85">
        <v>208.42949999999999</v>
      </c>
      <c r="AB27" s="84">
        <f>+AA27/$AA$26*100</f>
        <v>3.4239149906382154</v>
      </c>
      <c r="AC27" s="84">
        <v>58.468899999999998</v>
      </c>
      <c r="AD27" s="85">
        <v>1</v>
      </c>
      <c r="AE27" s="90">
        <v>447.28750000000002</v>
      </c>
      <c r="AF27" s="41">
        <v>9245.7402999999995</v>
      </c>
      <c r="AG27" s="72">
        <f>+AF27/$AF$26*100</f>
        <v>62.440017641455029</v>
      </c>
      <c r="AH27" s="72">
        <v>15.8605</v>
      </c>
      <c r="AI27" s="41">
        <v>6371.5528999999997</v>
      </c>
      <c r="AJ27" s="42">
        <v>12119.9277</v>
      </c>
      <c r="AK27" s="41">
        <v>6958.4058999999997</v>
      </c>
      <c r="AL27" s="72">
        <f>+AK27/$AK$26*100</f>
        <v>92.362787671797648</v>
      </c>
      <c r="AM27" s="72">
        <v>12.4115</v>
      </c>
      <c r="AN27" s="41">
        <v>5265.6674000000003</v>
      </c>
      <c r="AO27" s="42">
        <v>8651.1443999999992</v>
      </c>
      <c r="AP27" s="41">
        <v>95.117599999999996</v>
      </c>
      <c r="AQ27" s="72">
        <f>+AP27/$AP$26*100</f>
        <v>3.6868471471428284</v>
      </c>
      <c r="AR27" s="84">
        <v>51.392099999999999</v>
      </c>
      <c r="AS27" s="41">
        <v>1</v>
      </c>
      <c r="AT27" s="42">
        <v>190.9282</v>
      </c>
      <c r="AU27" s="41">
        <v>0</v>
      </c>
      <c r="AV27" s="72">
        <v>0</v>
      </c>
      <c r="AW27" s="72" t="s">
        <v>37</v>
      </c>
      <c r="AX27" s="41">
        <v>0</v>
      </c>
      <c r="AY27" s="42">
        <v>0</v>
      </c>
    </row>
    <row r="28" spans="1:51" s="4" customFormat="1" ht="12" x14ac:dyDescent="0.2">
      <c r="A28" s="67" t="s">
        <v>21</v>
      </c>
      <c r="B28" s="26">
        <f>+G28+L28+Q28+V28+AA28+AF28+AK28+AP28+AU28</f>
        <v>11873.076999999999</v>
      </c>
      <c r="C28" s="81">
        <f>+B28/$B$26*100</f>
        <v>19.726778955013216</v>
      </c>
      <c r="D28" s="183">
        <v>8.8583999999999996</v>
      </c>
      <c r="E28" s="26">
        <v>9811.6208000000006</v>
      </c>
      <c r="F28" s="26">
        <v>13934.5332</v>
      </c>
      <c r="G28" s="37">
        <v>259.23379999999997</v>
      </c>
      <c r="H28" s="81">
        <f>+G28/$G$26*100</f>
        <v>7.4823453239793878</v>
      </c>
      <c r="I28" s="81">
        <v>17.619900000000001</v>
      </c>
      <c r="J28" s="22">
        <v>169.70740000000001</v>
      </c>
      <c r="K28" s="23">
        <v>348.76029999999997</v>
      </c>
      <c r="L28" s="22">
        <v>358.50869999999998</v>
      </c>
      <c r="M28" s="81">
        <f>+L28/$L$26*100</f>
        <v>13.618033865727927</v>
      </c>
      <c r="N28" s="81">
        <v>20.050999999999998</v>
      </c>
      <c r="O28" s="22">
        <v>217.61510000000001</v>
      </c>
      <c r="P28" s="23">
        <v>499.40230000000003</v>
      </c>
      <c r="Q28" s="22">
        <v>2973.3067000000001</v>
      </c>
      <c r="R28" s="81">
        <f>+Q28/$Q$26*100</f>
        <v>25.971009193688587</v>
      </c>
      <c r="S28" s="81">
        <v>20.518000000000001</v>
      </c>
      <c r="T28" s="22">
        <v>1777.5859</v>
      </c>
      <c r="U28" s="23">
        <v>4169.0276000000003</v>
      </c>
      <c r="V28" s="22">
        <v>3400.1894000000002</v>
      </c>
      <c r="W28" s="81">
        <f>+V28/$V$26*100</f>
        <v>31.060162695945024</v>
      </c>
      <c r="X28" s="81">
        <v>17.059699999999999</v>
      </c>
      <c r="Y28" s="22">
        <v>2263.2664</v>
      </c>
      <c r="Z28" s="23">
        <v>4537.1124</v>
      </c>
      <c r="AA28" s="22">
        <v>527.76919999999996</v>
      </c>
      <c r="AB28" s="81">
        <f>+AA28/$AA$26*100</f>
        <v>8.6697750341345081</v>
      </c>
      <c r="AC28" s="81">
        <v>63.634599999999999</v>
      </c>
      <c r="AD28" s="22">
        <v>1</v>
      </c>
      <c r="AE28" s="23">
        <v>1186.0231000000001</v>
      </c>
      <c r="AF28" s="22">
        <v>2826.4758999999999</v>
      </c>
      <c r="AG28" s="81">
        <f>+AF28/$AF$26*100</f>
        <v>19.088271932010407</v>
      </c>
      <c r="AH28" s="81">
        <v>14.6654</v>
      </c>
      <c r="AI28" s="22">
        <v>2014.028</v>
      </c>
      <c r="AJ28" s="23">
        <v>3638.9236999999998</v>
      </c>
      <c r="AK28" s="22">
        <v>465.87200000000001</v>
      </c>
      <c r="AL28" s="81">
        <f>+AK28/$AK$26*100</f>
        <v>6.1837778992219627</v>
      </c>
      <c r="AM28" s="81">
        <v>27.275200000000002</v>
      </c>
      <c r="AN28" s="22">
        <v>216.81950000000001</v>
      </c>
      <c r="AO28" s="23">
        <v>714.92460000000005</v>
      </c>
      <c r="AP28" s="22">
        <v>862.35119999999995</v>
      </c>
      <c r="AQ28" s="81">
        <f>+AP28/$AP$26*100</f>
        <v>33.425539138447505</v>
      </c>
      <c r="AR28" s="81">
        <v>41.461199999999998</v>
      </c>
      <c r="AS28" s="22">
        <v>161.57</v>
      </c>
      <c r="AT28" s="23">
        <v>1563.1323</v>
      </c>
      <c r="AU28" s="22">
        <v>199.37010000000001</v>
      </c>
      <c r="AV28" s="81">
        <f>+AU28/$AU$26*100</f>
        <v>29.054895172462437</v>
      </c>
      <c r="AW28" s="81">
        <v>26.234400000000001</v>
      </c>
      <c r="AX28" s="22">
        <v>96.855000000000004</v>
      </c>
      <c r="AY28" s="23">
        <v>301.8852</v>
      </c>
    </row>
    <row r="29" spans="1:51" s="4" customFormat="1" ht="12" x14ac:dyDescent="0.2">
      <c r="A29" s="66" t="s">
        <v>22</v>
      </c>
      <c r="B29" s="25">
        <f>+G29+L29+Q29+V29+AA29+AF29+AK29+AP29+AU29</f>
        <v>24860.889499999997</v>
      </c>
      <c r="C29" s="84">
        <f>+B29/$B$26*100</f>
        <v>41.305659164133189</v>
      </c>
      <c r="D29" s="182">
        <v>6.9606000000000003</v>
      </c>
      <c r="E29" s="25">
        <v>21469.188600000001</v>
      </c>
      <c r="F29" s="25">
        <v>28252.590700000001</v>
      </c>
      <c r="G29" s="88">
        <v>19.166899999999998</v>
      </c>
      <c r="H29" s="84">
        <f>+G29/$G$26*100</f>
        <v>0.55322016106765604</v>
      </c>
      <c r="I29" s="84">
        <v>20.7409</v>
      </c>
      <c r="J29" s="85">
        <v>11.3752</v>
      </c>
      <c r="K29" s="90">
        <v>26.958600000000001</v>
      </c>
      <c r="L29" s="85">
        <v>216.18180000000001</v>
      </c>
      <c r="M29" s="84">
        <f>+L29/$L$26*100</f>
        <v>8.2117144536632498</v>
      </c>
      <c r="N29" s="84">
        <v>25.2408</v>
      </c>
      <c r="O29" s="85">
        <v>109.2324</v>
      </c>
      <c r="P29" s="90">
        <v>323.13119999999998</v>
      </c>
      <c r="Q29" s="85">
        <v>7252.3020999999999</v>
      </c>
      <c r="R29" s="84">
        <f>+Q29/$Q$26*100</f>
        <v>63.346846968228022</v>
      </c>
      <c r="S29" s="84">
        <v>7.2991999999999999</v>
      </c>
      <c r="T29" s="85">
        <v>6214.7620999999999</v>
      </c>
      <c r="U29" s="90">
        <v>8289.8421999999991</v>
      </c>
      <c r="V29" s="85">
        <v>7068.0360000000001</v>
      </c>
      <c r="W29" s="84">
        <f>+V29/$V$26*100</f>
        <v>64.565329243364062</v>
      </c>
      <c r="X29" s="84">
        <v>7.8220000000000001</v>
      </c>
      <c r="Y29" s="85">
        <v>5984.4306999999999</v>
      </c>
      <c r="Z29" s="90">
        <v>8151.6414000000004</v>
      </c>
      <c r="AA29" s="85">
        <v>5351.2626</v>
      </c>
      <c r="AB29" s="84">
        <f>+AA29/$AA$26*100</f>
        <v>87.906309975227288</v>
      </c>
      <c r="AC29" s="84">
        <v>24.1768</v>
      </c>
      <c r="AD29" s="85">
        <v>2815.4852999999998</v>
      </c>
      <c r="AE29" s="90">
        <v>7887.0397999999996</v>
      </c>
      <c r="AF29" s="85">
        <v>2735.1792</v>
      </c>
      <c r="AG29" s="84">
        <f>+AF29/$AF$26*100</f>
        <v>18.471710426534568</v>
      </c>
      <c r="AH29" s="84">
        <v>17.371400000000001</v>
      </c>
      <c r="AI29" s="85">
        <v>1803.9042999999999</v>
      </c>
      <c r="AJ29" s="90">
        <v>3666.4542000000001</v>
      </c>
      <c r="AK29" s="85">
        <v>109.49850000000001</v>
      </c>
      <c r="AL29" s="84">
        <f>+AK29/$AK$26*100</f>
        <v>1.4534344289803984</v>
      </c>
      <c r="AM29" s="84">
        <v>40.664700000000003</v>
      </c>
      <c r="AN29" s="85">
        <v>22.225100000000001</v>
      </c>
      <c r="AO29" s="90">
        <v>196.77189999999999</v>
      </c>
      <c r="AP29" s="85">
        <v>1622.4483</v>
      </c>
      <c r="AQ29" s="84">
        <f>+AP29/$AP$26*100</f>
        <v>62.88761371440966</v>
      </c>
      <c r="AR29" s="84">
        <v>21.626799999999999</v>
      </c>
      <c r="AS29" s="85">
        <v>934.71690000000001</v>
      </c>
      <c r="AT29" s="90">
        <v>2310.1797999999999</v>
      </c>
      <c r="AU29" s="85">
        <v>486.8141</v>
      </c>
      <c r="AV29" s="84">
        <f>+AU29/$AU$26*100</f>
        <v>70.945104827537548</v>
      </c>
      <c r="AW29" s="84">
        <v>8.0885999999999996</v>
      </c>
      <c r="AX29" s="85">
        <v>409.63639999999998</v>
      </c>
      <c r="AY29" s="90">
        <v>563.99189999999999</v>
      </c>
    </row>
    <row r="30" spans="1:51" s="24" customFormat="1" ht="12" x14ac:dyDescent="0.2">
      <c r="A30" s="65" t="s">
        <v>7</v>
      </c>
      <c r="B30" s="91">
        <f>+G30+L30+Q30+V30+AA30+AF30+AK30+AP30+AU30</f>
        <v>5160.6293999999998</v>
      </c>
      <c r="C30" s="94">
        <f>+B30/$B$24*100</f>
        <v>7.6259734862256581</v>
      </c>
      <c r="D30" s="184">
        <v>4.1384999999999996</v>
      </c>
      <c r="E30" s="91">
        <v>4742.0258000000003</v>
      </c>
      <c r="F30" s="91">
        <v>5579.2331999999997</v>
      </c>
      <c r="G30" s="93">
        <v>3.4615</v>
      </c>
      <c r="H30" s="94">
        <f>+G30/$G$24*100</f>
        <v>9.9810623650743613E-2</v>
      </c>
      <c r="I30" s="94">
        <v>30.792000000000002</v>
      </c>
      <c r="J30" s="95">
        <v>1.3724000000000001</v>
      </c>
      <c r="K30" s="96">
        <v>5.5507</v>
      </c>
      <c r="L30" s="95">
        <v>31.244900000000001</v>
      </c>
      <c r="M30" s="94">
        <f>+L30/$L$24*100</f>
        <v>1.1729237943584909</v>
      </c>
      <c r="N30" s="94">
        <v>11.2593</v>
      </c>
      <c r="O30" s="95">
        <v>24.349699999999999</v>
      </c>
      <c r="P30" s="96">
        <v>38.14</v>
      </c>
      <c r="Q30" s="95">
        <v>2476.9449</v>
      </c>
      <c r="R30" s="94">
        <f>+Q30/$Q$24*100</f>
        <v>17.664938316899441</v>
      </c>
      <c r="S30" s="94">
        <v>7.3310000000000004</v>
      </c>
      <c r="T30" s="95">
        <v>2121.0390000000002</v>
      </c>
      <c r="U30" s="96">
        <v>2832.8507</v>
      </c>
      <c r="V30" s="95">
        <v>2053.3051</v>
      </c>
      <c r="W30" s="94">
        <f>+V30/$V$24*100</f>
        <v>15.744216685031168</v>
      </c>
      <c r="X30" s="94">
        <v>5.8246000000000002</v>
      </c>
      <c r="Y30" s="95">
        <v>1818.8966</v>
      </c>
      <c r="Z30" s="96">
        <v>2287.7136999999998</v>
      </c>
      <c r="AA30" s="95">
        <v>304.5301</v>
      </c>
      <c r="AB30" s="94">
        <f>+AA30/$AA$24*100</f>
        <v>4.7337975405836774</v>
      </c>
      <c r="AC30" s="94">
        <v>17.1846</v>
      </c>
      <c r="AD30" s="95">
        <v>201.9588</v>
      </c>
      <c r="AE30" s="96">
        <v>407.10140000000001</v>
      </c>
      <c r="AF30" s="95">
        <v>152.23140000000001</v>
      </c>
      <c r="AG30" s="94">
        <f>+AF30/$AF$24*100</f>
        <v>0.94274786894370732</v>
      </c>
      <c r="AH30" s="94">
        <v>21.856000000000002</v>
      </c>
      <c r="AI30" s="95">
        <v>87.018900000000002</v>
      </c>
      <c r="AJ30" s="96">
        <v>217.44399999999999</v>
      </c>
      <c r="AK30" s="186">
        <v>0</v>
      </c>
      <c r="AL30" s="94">
        <f>+AK30/$AK$24*100</f>
        <v>0</v>
      </c>
      <c r="AM30" s="94" t="s">
        <v>37</v>
      </c>
      <c r="AN30" s="95">
        <v>0</v>
      </c>
      <c r="AO30" s="96">
        <v>0</v>
      </c>
      <c r="AP30" s="95">
        <v>3.6922999999999999</v>
      </c>
      <c r="AQ30" s="94">
        <f>+AP30/$AP$24*100</f>
        <v>0.14291246966356444</v>
      </c>
      <c r="AR30" s="94">
        <v>43.301299999999998</v>
      </c>
      <c r="AS30" s="95">
        <v>0.55859999999999999</v>
      </c>
      <c r="AT30" s="96">
        <v>6.8259999999999996</v>
      </c>
      <c r="AU30" s="95">
        <v>135.2192</v>
      </c>
      <c r="AV30" s="94">
        <f>+AU30/$AU$24*100</f>
        <v>15.293256891478421</v>
      </c>
      <c r="AW30" s="94">
        <v>7.2130999999999998</v>
      </c>
      <c r="AX30" s="95">
        <v>116.1024</v>
      </c>
      <c r="AY30" s="96">
        <v>154.33609999999999</v>
      </c>
    </row>
    <row r="31" spans="1:51" s="4" customFormat="1" ht="12" x14ac:dyDescent="0.2">
      <c r="A31" s="82"/>
      <c r="B31" s="25"/>
      <c r="C31" s="83"/>
      <c r="D31" s="182"/>
      <c r="E31" s="25"/>
      <c r="F31" s="25"/>
      <c r="G31" s="25"/>
      <c r="H31" s="84"/>
      <c r="I31" s="84"/>
      <c r="J31" s="85"/>
      <c r="K31" s="85"/>
      <c r="L31" s="85"/>
      <c r="M31" s="84"/>
      <c r="N31" s="84"/>
      <c r="O31" s="85"/>
      <c r="P31" s="85"/>
      <c r="Q31" s="85"/>
      <c r="R31" s="86"/>
      <c r="S31" s="84"/>
      <c r="T31" s="85"/>
      <c r="U31" s="85"/>
      <c r="V31" s="85"/>
      <c r="W31" s="84"/>
      <c r="X31" s="84"/>
      <c r="Y31" s="85"/>
      <c r="Z31" s="85"/>
      <c r="AA31" s="85"/>
      <c r="AB31" s="84"/>
      <c r="AC31" s="84"/>
      <c r="AD31" s="85"/>
      <c r="AE31" s="85"/>
      <c r="AF31" s="85"/>
      <c r="AG31" s="84"/>
      <c r="AH31" s="84"/>
      <c r="AI31" s="85"/>
      <c r="AJ31" s="85"/>
      <c r="AK31" s="85"/>
      <c r="AL31" s="84"/>
      <c r="AM31" s="84"/>
      <c r="AN31" s="85"/>
      <c r="AO31" s="85"/>
      <c r="AP31" s="85"/>
      <c r="AQ31" s="84"/>
      <c r="AR31" s="84"/>
      <c r="AS31" s="85"/>
      <c r="AT31" s="85"/>
      <c r="AU31" s="85"/>
      <c r="AV31" s="84"/>
      <c r="AW31" s="84"/>
      <c r="AX31" s="85"/>
      <c r="AY31" s="85"/>
    </row>
    <row r="32" spans="1:51" s="2" customFormat="1" ht="12" x14ac:dyDescent="0.2">
      <c r="A32" s="3"/>
      <c r="B32" s="3"/>
      <c r="C32" s="3"/>
      <c r="D32" s="177"/>
      <c r="E32" s="3"/>
      <c r="F32" s="3"/>
      <c r="G32" s="3"/>
      <c r="H32" s="3"/>
      <c r="I32" s="177"/>
      <c r="J32" s="3"/>
      <c r="K32" s="3"/>
      <c r="L32" s="3"/>
      <c r="M32" s="3"/>
      <c r="N32" s="177"/>
      <c r="O32" s="3"/>
      <c r="P32" s="3"/>
      <c r="R32" s="235"/>
      <c r="S32" s="171"/>
      <c r="X32" s="171"/>
      <c r="AC32" s="171"/>
      <c r="AH32" s="171"/>
      <c r="AM32" s="171"/>
      <c r="AR32" s="171"/>
      <c r="AW32" s="171"/>
    </row>
    <row r="33" spans="1:49" s="4" customFormat="1" ht="12" x14ac:dyDescent="0.2">
      <c r="A33" s="16"/>
      <c r="B33" s="16"/>
      <c r="C33" s="16"/>
      <c r="D33" s="178"/>
      <c r="E33" s="16"/>
      <c r="F33" s="16"/>
      <c r="G33" s="16"/>
      <c r="H33" s="16"/>
      <c r="I33" s="178"/>
      <c r="J33" s="16"/>
      <c r="K33" s="16"/>
      <c r="L33" s="16"/>
      <c r="M33" s="16"/>
      <c r="N33" s="178"/>
      <c r="O33" s="16"/>
      <c r="P33" s="19"/>
      <c r="S33" s="168"/>
      <c r="X33" s="168"/>
      <c r="AC33" s="168"/>
      <c r="AH33" s="168"/>
      <c r="AM33" s="168"/>
      <c r="AR33" s="168"/>
      <c r="AW33" s="168"/>
    </row>
    <row r="34" spans="1:49" s="18" customFormat="1" ht="17.100000000000001" customHeight="1" x14ac:dyDescent="0.2">
      <c r="A34" s="278" t="s">
        <v>135</v>
      </c>
      <c r="B34" s="279"/>
      <c r="C34" s="279"/>
      <c r="D34" s="279"/>
      <c r="E34" s="279"/>
      <c r="F34" s="279"/>
      <c r="G34" s="279"/>
      <c r="H34" s="279"/>
      <c r="I34" s="279"/>
      <c r="J34" s="279"/>
      <c r="K34" s="279"/>
      <c r="L34" s="279"/>
      <c r="M34" s="279"/>
      <c r="N34" s="279"/>
      <c r="O34" s="279"/>
      <c r="P34" s="280"/>
      <c r="S34" s="172"/>
      <c r="X34" s="172"/>
      <c r="AC34" s="172"/>
      <c r="AH34" s="172"/>
      <c r="AM34" s="172"/>
      <c r="AR34" s="172"/>
      <c r="AW34" s="172"/>
    </row>
    <row r="35" spans="1:49" s="18" customFormat="1" ht="39.950000000000003" customHeight="1" x14ac:dyDescent="0.2">
      <c r="A35" s="286" t="s">
        <v>136</v>
      </c>
      <c r="B35" s="286"/>
      <c r="C35" s="286"/>
      <c r="D35" s="286"/>
      <c r="E35" s="286"/>
      <c r="F35" s="286"/>
      <c r="G35" s="286"/>
      <c r="H35" s="286"/>
      <c r="I35" s="286"/>
      <c r="J35" s="286"/>
      <c r="K35" s="286"/>
      <c r="L35" s="286"/>
      <c r="M35" s="286"/>
      <c r="N35" s="286"/>
      <c r="O35" s="286"/>
      <c r="P35" s="287"/>
      <c r="S35" s="172"/>
      <c r="X35" s="172"/>
      <c r="AC35" s="172"/>
      <c r="AH35" s="172"/>
      <c r="AM35" s="172"/>
      <c r="AR35" s="172"/>
      <c r="AW35" s="172"/>
    </row>
    <row r="36" spans="1:49" s="18" customFormat="1" ht="174.95" customHeight="1" x14ac:dyDescent="0.2">
      <c r="A36" s="281" t="s">
        <v>159</v>
      </c>
      <c r="B36" s="282"/>
      <c r="C36" s="282"/>
      <c r="D36" s="282"/>
      <c r="E36" s="282"/>
      <c r="F36" s="282"/>
      <c r="G36" s="282"/>
      <c r="H36" s="282"/>
      <c r="I36" s="282"/>
      <c r="J36" s="282"/>
      <c r="K36" s="282"/>
      <c r="L36" s="282"/>
      <c r="M36" s="282"/>
      <c r="N36" s="282"/>
      <c r="O36" s="282"/>
      <c r="P36" s="283"/>
      <c r="S36" s="172"/>
      <c r="X36" s="172"/>
      <c r="AC36" s="172"/>
      <c r="AH36" s="172"/>
      <c r="AM36" s="172"/>
      <c r="AR36" s="172"/>
      <c r="AW36" s="172"/>
    </row>
    <row r="37" spans="1:49" s="18" customFormat="1" ht="31.5" customHeight="1" x14ac:dyDescent="0.2">
      <c r="A37" s="284" t="s">
        <v>65</v>
      </c>
      <c r="B37" s="284"/>
      <c r="C37" s="284"/>
      <c r="D37" s="284"/>
      <c r="E37" s="284"/>
      <c r="F37" s="284"/>
      <c r="G37" s="284"/>
      <c r="H37" s="284"/>
      <c r="I37" s="284"/>
      <c r="J37" s="284"/>
      <c r="K37" s="284"/>
      <c r="L37" s="284"/>
      <c r="M37" s="284"/>
      <c r="N37" s="284"/>
      <c r="O37" s="284"/>
      <c r="P37" s="285"/>
      <c r="S37" s="172"/>
      <c r="X37" s="172"/>
      <c r="AC37" s="172"/>
      <c r="AH37" s="172"/>
      <c r="AM37" s="172"/>
      <c r="AR37" s="172"/>
      <c r="AW37" s="172"/>
    </row>
    <row r="38" spans="1:49" s="18" customFormat="1" ht="63" customHeight="1" x14ac:dyDescent="0.2">
      <c r="A38" s="286" t="s">
        <v>131</v>
      </c>
      <c r="B38" s="286"/>
      <c r="C38" s="286"/>
      <c r="D38" s="286"/>
      <c r="E38" s="286"/>
      <c r="F38" s="286"/>
      <c r="G38" s="286"/>
      <c r="H38" s="286"/>
      <c r="I38" s="286"/>
      <c r="J38" s="286"/>
      <c r="K38" s="286"/>
      <c r="L38" s="286"/>
      <c r="M38" s="286"/>
      <c r="N38" s="286"/>
      <c r="O38" s="286"/>
      <c r="P38" s="287"/>
      <c r="S38" s="172"/>
      <c r="X38" s="172"/>
      <c r="AC38" s="172"/>
      <c r="AH38" s="172"/>
      <c r="AM38" s="172"/>
      <c r="AR38" s="172"/>
      <c r="AW38" s="172"/>
    </row>
    <row r="39" spans="1:49" s="18" customFormat="1" ht="17.100000000000001" customHeight="1" x14ac:dyDescent="0.2">
      <c r="A39" s="286" t="s">
        <v>58</v>
      </c>
      <c r="B39" s="286"/>
      <c r="C39" s="286"/>
      <c r="D39" s="286"/>
      <c r="E39" s="286"/>
      <c r="F39" s="286"/>
      <c r="G39" s="286"/>
      <c r="H39" s="286"/>
      <c r="I39" s="286"/>
      <c r="J39" s="286"/>
      <c r="K39" s="286"/>
      <c r="L39" s="286"/>
      <c r="M39" s="286"/>
      <c r="N39" s="286"/>
      <c r="O39" s="286"/>
      <c r="P39" s="287"/>
      <c r="S39" s="172"/>
      <c r="X39" s="172"/>
      <c r="AC39" s="172"/>
      <c r="AH39" s="172"/>
      <c r="AM39" s="172"/>
      <c r="AR39" s="172"/>
      <c r="AW39" s="172"/>
    </row>
    <row r="40" spans="1:49" s="18" customFormat="1" ht="45" customHeight="1" x14ac:dyDescent="0.2">
      <c r="A40" s="286" t="s">
        <v>162</v>
      </c>
      <c r="B40" s="286"/>
      <c r="C40" s="286"/>
      <c r="D40" s="286"/>
      <c r="E40" s="286"/>
      <c r="F40" s="286"/>
      <c r="G40" s="286"/>
      <c r="H40" s="286"/>
      <c r="I40" s="286"/>
      <c r="J40" s="286"/>
      <c r="K40" s="286"/>
      <c r="L40" s="286"/>
      <c r="M40" s="286"/>
      <c r="N40" s="286"/>
      <c r="O40" s="286"/>
      <c r="P40" s="287"/>
      <c r="S40" s="172"/>
      <c r="X40" s="172"/>
      <c r="AC40" s="172"/>
      <c r="AH40" s="172"/>
      <c r="AM40" s="172"/>
      <c r="AR40" s="172"/>
      <c r="AW40" s="172"/>
    </row>
    <row r="41" spans="1:49" s="18" customFormat="1" ht="17.100000000000001" customHeight="1" x14ac:dyDescent="0.2">
      <c r="A41" s="276" t="s">
        <v>61</v>
      </c>
      <c r="B41" s="276"/>
      <c r="C41" s="276"/>
      <c r="D41" s="276"/>
      <c r="E41" s="276"/>
      <c r="F41" s="276"/>
      <c r="G41" s="276"/>
      <c r="H41" s="276"/>
      <c r="I41" s="276"/>
      <c r="J41" s="276"/>
      <c r="K41" s="276"/>
      <c r="L41" s="276"/>
      <c r="M41" s="276"/>
      <c r="N41" s="276"/>
      <c r="O41" s="276"/>
      <c r="P41" s="277"/>
      <c r="S41" s="172"/>
      <c r="X41" s="172"/>
      <c r="AC41" s="172"/>
      <c r="AH41" s="172"/>
      <c r="AM41" s="172"/>
      <c r="AR41" s="172"/>
      <c r="AW41" s="172"/>
    </row>
    <row r="42" spans="1:49" s="4" customFormat="1" ht="8.25" customHeight="1" x14ac:dyDescent="0.2">
      <c r="A42" s="17"/>
      <c r="B42" s="17"/>
      <c r="C42" s="17"/>
      <c r="D42" s="179"/>
      <c r="E42" s="17"/>
      <c r="F42" s="17"/>
      <c r="G42" s="17"/>
      <c r="H42" s="17"/>
      <c r="I42" s="179"/>
      <c r="J42" s="17"/>
      <c r="K42" s="17"/>
      <c r="L42" s="17"/>
      <c r="M42" s="17"/>
      <c r="N42" s="179"/>
      <c r="O42" s="17"/>
      <c r="P42" s="20"/>
      <c r="S42" s="168"/>
      <c r="X42" s="168"/>
      <c r="AC42" s="168"/>
      <c r="AH42" s="168"/>
      <c r="AM42" s="168"/>
      <c r="AR42" s="168"/>
      <c r="AW42" s="168"/>
    </row>
  </sheetData>
  <mergeCells count="36">
    <mergeCell ref="A1:P2"/>
    <mergeCell ref="A3:P4"/>
    <mergeCell ref="A11:A13"/>
    <mergeCell ref="B11:F12"/>
    <mergeCell ref="G12:K12"/>
    <mergeCell ref="L12:P12"/>
    <mergeCell ref="A10:AY10"/>
    <mergeCell ref="G11:AY11"/>
    <mergeCell ref="Q12:U12"/>
    <mergeCell ref="V12:Z12"/>
    <mergeCell ref="AA12:AE12"/>
    <mergeCell ref="AF12:AJ12"/>
    <mergeCell ref="AK12:AO12"/>
    <mergeCell ref="AP12:AT12"/>
    <mergeCell ref="AU12:AY12"/>
    <mergeCell ref="A20:AY20"/>
    <mergeCell ref="A21:A23"/>
    <mergeCell ref="B21:F22"/>
    <mergeCell ref="G21:AY21"/>
    <mergeCell ref="G22:K22"/>
    <mergeCell ref="L22:P22"/>
    <mergeCell ref="Q22:U22"/>
    <mergeCell ref="V22:Z22"/>
    <mergeCell ref="AA22:AE22"/>
    <mergeCell ref="AF22:AJ22"/>
    <mergeCell ref="AK22:AO22"/>
    <mergeCell ref="A38:P38"/>
    <mergeCell ref="A39:P39"/>
    <mergeCell ref="A41:P41"/>
    <mergeCell ref="AP22:AT22"/>
    <mergeCell ref="AU22:AY22"/>
    <mergeCell ref="A34:P34"/>
    <mergeCell ref="A35:P35"/>
    <mergeCell ref="A36:P36"/>
    <mergeCell ref="A37:P37"/>
    <mergeCell ref="A40:P40"/>
  </mergeCells>
  <pageMargins left="0.75" right="0.75" top="1" bottom="1" header="0.5" footer="0.5"/>
  <pageSetup orientation="portrait" horizontalDpi="4294967292" verticalDpi="4294967292" r:id="rId1"/>
  <headerFooter alignWithMargins="0"/>
  <ignoredErrors>
    <ignoredError sqref="G26 Q26 L26 V26 AA26 AF26 AK26 AP26 AU26" formulaRange="1"/>
    <ignoredError sqref="B26"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showGridLines="0" zoomScaleNormal="100" workbookViewId="0">
      <selection sqref="A1:P2"/>
    </sheetView>
  </sheetViews>
  <sheetFormatPr baseColWidth="10" defaultRowHeight="12.75" x14ac:dyDescent="0.2"/>
  <cols>
    <col min="1" max="1" width="20.7109375" customWidth="1"/>
    <col min="2" max="2" width="10" bestFit="1" customWidth="1"/>
    <col min="3" max="3" width="5.5703125" style="173" bestFit="1" customWidth="1"/>
    <col min="4" max="5" width="9.7109375" customWidth="1"/>
    <col min="6" max="6" width="10" bestFit="1" customWidth="1"/>
    <col min="7" max="7" width="5.5703125" style="173" bestFit="1" customWidth="1"/>
    <col min="8" max="9" width="9.7109375" customWidth="1"/>
    <col min="10" max="10" width="10" bestFit="1" customWidth="1"/>
    <col min="11" max="11" width="5.5703125" style="173" bestFit="1" customWidth="1"/>
    <col min="12" max="13" width="9.7109375" customWidth="1"/>
    <col min="14" max="14" width="10" bestFit="1" customWidth="1"/>
    <col min="15" max="15" width="5.5703125" style="173" bestFit="1" customWidth="1"/>
    <col min="16" max="17" width="9.7109375" customWidth="1"/>
    <col min="18" max="18" width="10" bestFit="1" customWidth="1"/>
    <col min="19" max="19" width="5.5703125" style="173" bestFit="1" customWidth="1"/>
    <col min="20" max="21" width="9.7109375" customWidth="1"/>
  </cols>
  <sheetData>
    <row r="1" spans="1:21" s="4" customFormat="1" ht="12" x14ac:dyDescent="0.2">
      <c r="A1" s="299"/>
      <c r="B1" s="299"/>
      <c r="C1" s="299"/>
      <c r="D1" s="299"/>
      <c r="E1" s="299"/>
      <c r="F1" s="299"/>
      <c r="G1" s="299"/>
      <c r="H1" s="299"/>
      <c r="I1" s="299"/>
      <c r="J1" s="299"/>
      <c r="K1" s="299"/>
      <c r="L1" s="299"/>
      <c r="M1" s="299"/>
      <c r="N1" s="299"/>
      <c r="O1" s="299"/>
      <c r="P1" s="300"/>
      <c r="S1" s="168"/>
    </row>
    <row r="2" spans="1:21" s="4" customFormat="1" ht="56.1" customHeight="1" x14ac:dyDescent="0.2">
      <c r="A2" s="299"/>
      <c r="B2" s="299"/>
      <c r="C2" s="299"/>
      <c r="D2" s="299"/>
      <c r="E2" s="299"/>
      <c r="F2" s="299"/>
      <c r="G2" s="299"/>
      <c r="H2" s="299"/>
      <c r="I2" s="299"/>
      <c r="J2" s="299"/>
      <c r="K2" s="299"/>
      <c r="L2" s="299"/>
      <c r="M2" s="299"/>
      <c r="N2" s="299"/>
      <c r="O2" s="299"/>
      <c r="P2" s="300"/>
      <c r="S2" s="168"/>
    </row>
    <row r="3" spans="1:21" s="4" customFormat="1" ht="12" x14ac:dyDescent="0.2">
      <c r="A3" s="304" t="str">
        <f>+'Cuadro 1'!A3:P4</f>
        <v>Encuesta de Empleo Directo Sector Palmero</v>
      </c>
      <c r="B3" s="304"/>
      <c r="C3" s="304"/>
      <c r="D3" s="304"/>
      <c r="E3" s="304"/>
      <c r="F3" s="304"/>
      <c r="G3" s="303"/>
      <c r="H3" s="303"/>
      <c r="I3" s="303"/>
      <c r="J3" s="303"/>
      <c r="K3" s="303"/>
      <c r="L3" s="303"/>
      <c r="M3" s="303"/>
      <c r="N3" s="303"/>
      <c r="O3" s="303"/>
      <c r="P3" s="305"/>
      <c r="S3" s="168"/>
    </row>
    <row r="4" spans="1:21" s="4" customFormat="1" ht="17.100000000000001" customHeight="1" x14ac:dyDescent="0.2">
      <c r="A4" s="303"/>
      <c r="B4" s="303"/>
      <c r="C4" s="303"/>
      <c r="D4" s="303"/>
      <c r="E4" s="303"/>
      <c r="F4" s="303"/>
      <c r="G4" s="303"/>
      <c r="H4" s="303"/>
      <c r="I4" s="303"/>
      <c r="J4" s="303"/>
      <c r="K4" s="303"/>
      <c r="L4" s="303"/>
      <c r="M4" s="303"/>
      <c r="N4" s="303"/>
      <c r="O4" s="303"/>
      <c r="P4" s="305"/>
      <c r="S4" s="168"/>
    </row>
    <row r="5" spans="1:21" s="4" customFormat="1" ht="5.0999999999999996" customHeight="1" x14ac:dyDescent="0.2">
      <c r="A5" s="124"/>
      <c r="B5" s="119"/>
      <c r="C5" s="180"/>
      <c r="D5" s="119"/>
      <c r="E5" s="119"/>
      <c r="F5" s="119"/>
      <c r="G5" s="180"/>
      <c r="H5" s="119"/>
      <c r="I5" s="119"/>
      <c r="J5" s="119"/>
      <c r="K5" s="180"/>
      <c r="L5" s="119"/>
      <c r="M5" s="119"/>
      <c r="N5" s="119"/>
      <c r="O5" s="180"/>
      <c r="P5" s="120"/>
      <c r="S5" s="168"/>
    </row>
    <row r="6" spans="1:21" s="4" customFormat="1" ht="12" x14ac:dyDescent="0.2">
      <c r="A6" s="150" t="s">
        <v>98</v>
      </c>
      <c r="B6" s="119"/>
      <c r="C6" s="180"/>
      <c r="D6" s="119"/>
      <c r="E6" s="119"/>
      <c r="F6" s="119"/>
      <c r="G6" s="180"/>
      <c r="H6" s="119"/>
      <c r="I6" s="119"/>
      <c r="J6" s="119"/>
      <c r="K6" s="180"/>
      <c r="L6" s="119"/>
      <c r="M6" s="119"/>
      <c r="N6" s="119"/>
      <c r="O6" s="180"/>
      <c r="P6" s="120"/>
      <c r="S6" s="168"/>
    </row>
    <row r="7" spans="1:21" s="4" customFormat="1" ht="12" x14ac:dyDescent="0.2">
      <c r="A7" s="150">
        <v>2016</v>
      </c>
      <c r="B7" s="119"/>
      <c r="C7" s="180"/>
      <c r="D7" s="119"/>
      <c r="E7" s="119"/>
      <c r="F7" s="119"/>
      <c r="G7" s="180"/>
      <c r="H7" s="119"/>
      <c r="I7" s="119"/>
      <c r="J7" s="119"/>
      <c r="K7" s="180"/>
      <c r="L7" s="119"/>
      <c r="M7" s="119"/>
      <c r="N7" s="119"/>
      <c r="O7" s="180"/>
      <c r="P7" s="120"/>
      <c r="S7" s="168"/>
    </row>
    <row r="8" spans="1:21" s="4" customFormat="1" ht="5.0999999999999996" customHeight="1" x14ac:dyDescent="0.2">
      <c r="A8" s="121"/>
      <c r="B8" s="121"/>
      <c r="C8" s="181"/>
      <c r="D8" s="121"/>
      <c r="E8" s="121"/>
      <c r="F8" s="121"/>
      <c r="G8" s="181"/>
      <c r="H8" s="121"/>
      <c r="I8" s="121"/>
      <c r="J8" s="121"/>
      <c r="K8" s="181"/>
      <c r="L8" s="121"/>
      <c r="M8" s="121"/>
      <c r="N8" s="121"/>
      <c r="O8" s="181"/>
      <c r="P8" s="122"/>
      <c r="S8" s="168"/>
    </row>
    <row r="9" spans="1:21" s="4" customFormat="1" ht="12" x14ac:dyDescent="0.2">
      <c r="A9" s="1"/>
      <c r="B9" s="1"/>
      <c r="C9" s="176"/>
      <c r="D9" s="1"/>
      <c r="E9" s="1"/>
      <c r="F9" s="1"/>
      <c r="G9" s="176"/>
      <c r="H9" s="1"/>
      <c r="I9" s="1"/>
      <c r="J9" s="1"/>
      <c r="K9" s="176"/>
      <c r="L9" s="1"/>
      <c r="M9" s="1"/>
      <c r="O9" s="168"/>
      <c r="S9" s="168"/>
    </row>
    <row r="10" spans="1:21" s="4" customFormat="1" ht="12.95" customHeight="1" x14ac:dyDescent="0.2">
      <c r="A10" s="112" t="str">
        <f>+Índice!B21</f>
        <v>Cuadro 6. Promedio de pagos mensuales realizados por tipo de contratación, según zona palmera</v>
      </c>
      <c r="B10" s="112"/>
      <c r="C10" s="169"/>
      <c r="D10" s="112"/>
      <c r="E10" s="112"/>
      <c r="F10" s="112"/>
      <c r="G10" s="169"/>
      <c r="H10" s="112"/>
      <c r="I10" s="112"/>
      <c r="J10" s="112"/>
      <c r="K10" s="169"/>
      <c r="L10" s="112"/>
      <c r="M10" s="112"/>
      <c r="N10" s="112"/>
      <c r="O10" s="169"/>
      <c r="P10" s="112"/>
      <c r="Q10" s="112"/>
      <c r="R10" s="112"/>
      <c r="S10" s="169"/>
      <c r="T10" s="112"/>
      <c r="U10" s="112"/>
    </row>
    <row r="11" spans="1:21" s="4" customFormat="1" ht="12.75" customHeight="1" x14ac:dyDescent="0.2">
      <c r="A11" s="301" t="s">
        <v>85</v>
      </c>
      <c r="B11" s="291" t="s">
        <v>8</v>
      </c>
      <c r="C11" s="292"/>
      <c r="D11" s="292"/>
      <c r="E11" s="293"/>
      <c r="F11" s="306" t="s">
        <v>55</v>
      </c>
      <c r="G11" s="297"/>
      <c r="H11" s="297"/>
      <c r="I11" s="297"/>
      <c r="J11" s="297"/>
      <c r="K11" s="297"/>
      <c r="L11" s="297"/>
      <c r="M11" s="297"/>
      <c r="N11" s="297"/>
      <c r="O11" s="297"/>
      <c r="P11" s="297"/>
      <c r="Q11" s="297"/>
      <c r="R11" s="297"/>
      <c r="S11" s="297"/>
      <c r="T11" s="297"/>
      <c r="U11" s="297"/>
    </row>
    <row r="12" spans="1:21" s="79" customFormat="1" ht="35.1" customHeight="1" x14ac:dyDescent="0.2">
      <c r="A12" s="302"/>
      <c r="B12" s="294"/>
      <c r="C12" s="295"/>
      <c r="D12" s="295"/>
      <c r="E12" s="296"/>
      <c r="F12" s="307" t="s">
        <v>56</v>
      </c>
      <c r="G12" s="307"/>
      <c r="H12" s="307"/>
      <c r="I12" s="308"/>
      <c r="J12" s="307" t="s">
        <v>15</v>
      </c>
      <c r="K12" s="307"/>
      <c r="L12" s="307"/>
      <c r="M12" s="308"/>
      <c r="N12" s="307" t="s">
        <v>16</v>
      </c>
      <c r="O12" s="307"/>
      <c r="P12" s="307"/>
      <c r="Q12" s="308"/>
      <c r="R12" s="307" t="s">
        <v>57</v>
      </c>
      <c r="S12" s="307"/>
      <c r="T12" s="307"/>
      <c r="U12" s="308"/>
    </row>
    <row r="13" spans="1:21" s="98" customFormat="1" ht="24" customHeight="1" x14ac:dyDescent="0.2">
      <c r="A13" s="302"/>
      <c r="B13" s="34" t="s">
        <v>97</v>
      </c>
      <c r="C13" s="170" t="s">
        <v>36</v>
      </c>
      <c r="D13" s="27" t="s">
        <v>9</v>
      </c>
      <c r="E13" s="97" t="s">
        <v>10</v>
      </c>
      <c r="F13" s="34" t="s">
        <v>97</v>
      </c>
      <c r="G13" s="170" t="s">
        <v>36</v>
      </c>
      <c r="H13" s="27" t="s">
        <v>9</v>
      </c>
      <c r="I13" s="97" t="s">
        <v>10</v>
      </c>
      <c r="J13" s="34" t="s">
        <v>97</v>
      </c>
      <c r="K13" s="170" t="s">
        <v>36</v>
      </c>
      <c r="L13" s="27" t="s">
        <v>9</v>
      </c>
      <c r="M13" s="97" t="s">
        <v>10</v>
      </c>
      <c r="N13" s="34" t="s">
        <v>97</v>
      </c>
      <c r="O13" s="170" t="s">
        <v>36</v>
      </c>
      <c r="P13" s="27" t="s">
        <v>9</v>
      </c>
      <c r="Q13" s="97" t="s">
        <v>10</v>
      </c>
      <c r="R13" s="34" t="s">
        <v>97</v>
      </c>
      <c r="S13" s="170" t="s">
        <v>36</v>
      </c>
      <c r="T13" s="27" t="s">
        <v>9</v>
      </c>
      <c r="U13" s="97" t="s">
        <v>10</v>
      </c>
    </row>
    <row r="14" spans="1:21" s="18" customFormat="1" ht="12" x14ac:dyDescent="0.2">
      <c r="A14" s="44" t="s">
        <v>18</v>
      </c>
      <c r="B14" s="35">
        <v>989858.63560000004</v>
      </c>
      <c r="C14" s="69">
        <v>1.4576</v>
      </c>
      <c r="D14" s="29">
        <v>961578.50529999996</v>
      </c>
      <c r="E14" s="32">
        <v>1018138.7659</v>
      </c>
      <c r="F14" s="35">
        <v>1163060.4376999999</v>
      </c>
      <c r="G14" s="69">
        <v>2.4009</v>
      </c>
      <c r="H14" s="29">
        <v>1108329.7663</v>
      </c>
      <c r="I14" s="32">
        <v>1217791.1089999999</v>
      </c>
      <c r="J14" s="35">
        <v>915444.17989999999</v>
      </c>
      <c r="K14" s="69">
        <v>2.0737000000000001</v>
      </c>
      <c r="L14" s="29">
        <v>878236.92630000005</v>
      </c>
      <c r="M14" s="32">
        <v>952651.43339999998</v>
      </c>
      <c r="N14" s="35">
        <v>855843.67700000003</v>
      </c>
      <c r="O14" s="69">
        <v>4.0401999999999996</v>
      </c>
      <c r="P14" s="29">
        <v>788071.64119999995</v>
      </c>
      <c r="Q14" s="32">
        <v>923615.71290000004</v>
      </c>
      <c r="R14" s="35">
        <v>952950.14930000005</v>
      </c>
      <c r="S14" s="69">
        <v>3.2744</v>
      </c>
      <c r="T14" s="29">
        <v>891790.92810000002</v>
      </c>
      <c r="U14" s="32">
        <v>1014109.3705</v>
      </c>
    </row>
    <row r="15" spans="1:21" s="18" customFormat="1" ht="12" x14ac:dyDescent="0.2">
      <c r="A15" s="50" t="s">
        <v>4</v>
      </c>
      <c r="B15" s="43">
        <v>997656.45959999994</v>
      </c>
      <c r="C15" s="68">
        <v>14.5877</v>
      </c>
      <c r="D15" s="57">
        <v>712407.81770000001</v>
      </c>
      <c r="E15" s="58">
        <v>1282905.1015000001</v>
      </c>
      <c r="F15" s="43">
        <v>1213722.774</v>
      </c>
      <c r="G15" s="68">
        <v>4.2229000000000001</v>
      </c>
      <c r="H15" s="57">
        <v>1113263.6346</v>
      </c>
      <c r="I15" s="58">
        <v>1314181.9135</v>
      </c>
      <c r="J15" s="43">
        <v>932865.62829999998</v>
      </c>
      <c r="K15" s="68">
        <v>4.7060000000000004</v>
      </c>
      <c r="L15" s="57">
        <v>846820.67599999998</v>
      </c>
      <c r="M15" s="58">
        <v>1018910.5807</v>
      </c>
      <c r="N15" s="43">
        <v>756314.41819999996</v>
      </c>
      <c r="O15" s="68">
        <v>2.2526999999999999</v>
      </c>
      <c r="P15" s="57">
        <v>722921.58409999998</v>
      </c>
      <c r="Q15" s="58">
        <v>789707.25230000005</v>
      </c>
      <c r="R15" s="43">
        <v>970511.82590000005</v>
      </c>
      <c r="S15" s="68">
        <v>2.8437000000000001</v>
      </c>
      <c r="T15" s="57">
        <v>916419.59640000004</v>
      </c>
      <c r="U15" s="58">
        <v>1024604.0553</v>
      </c>
    </row>
    <row r="16" spans="1:21" s="18" customFormat="1" ht="12.75" customHeight="1" x14ac:dyDescent="0.2">
      <c r="A16" s="51" t="s">
        <v>11</v>
      </c>
      <c r="B16" s="30">
        <v>938752.46649999998</v>
      </c>
      <c r="C16" s="71">
        <v>14.119300000000001</v>
      </c>
      <c r="D16" s="31">
        <v>678963.43870000006</v>
      </c>
      <c r="E16" s="33">
        <v>1198541.4944</v>
      </c>
      <c r="F16" s="36">
        <v>1019808.7918</v>
      </c>
      <c r="G16" s="71">
        <v>2.7711000000000001</v>
      </c>
      <c r="H16" s="31">
        <v>964419.74369999999</v>
      </c>
      <c r="I16" s="33">
        <v>1075197.8399</v>
      </c>
      <c r="J16" s="30">
        <v>935770.38130000001</v>
      </c>
      <c r="K16" s="71">
        <v>3.3104</v>
      </c>
      <c r="L16" s="31">
        <v>875054.42830000003</v>
      </c>
      <c r="M16" s="33">
        <v>996486.33429999999</v>
      </c>
      <c r="N16" s="30">
        <v>810423.85279999999</v>
      </c>
      <c r="O16" s="71">
        <v>4.2115</v>
      </c>
      <c r="P16" s="31">
        <v>743527.58629999997</v>
      </c>
      <c r="Q16" s="33">
        <v>877320.11919999996</v>
      </c>
      <c r="R16" s="30">
        <v>858175.3996</v>
      </c>
      <c r="S16" s="71">
        <v>2.9525999999999999</v>
      </c>
      <c r="T16" s="31">
        <v>808511.19590000005</v>
      </c>
      <c r="U16" s="33">
        <v>907839.60320000001</v>
      </c>
    </row>
    <row r="17" spans="1:21" s="4" customFormat="1" ht="12" x14ac:dyDescent="0.2">
      <c r="A17" s="52" t="s">
        <v>13</v>
      </c>
      <c r="B17" s="43">
        <v>1015200.8092</v>
      </c>
      <c r="C17" s="165">
        <v>18.620799999999999</v>
      </c>
      <c r="D17" s="39">
        <v>644685.64190000005</v>
      </c>
      <c r="E17" s="40">
        <v>1385715.9765000001</v>
      </c>
      <c r="F17" s="38">
        <v>1220249.6329999999</v>
      </c>
      <c r="G17" s="72">
        <v>4.3825000000000003</v>
      </c>
      <c r="H17" s="41">
        <v>1115433.7089</v>
      </c>
      <c r="I17" s="42">
        <v>1325065.5571999999</v>
      </c>
      <c r="J17" s="41">
        <v>875804.97820000001</v>
      </c>
      <c r="K17" s="72">
        <v>2.0754000000000001</v>
      </c>
      <c r="L17" s="41">
        <v>840179.18209999998</v>
      </c>
      <c r="M17" s="42">
        <v>911430.77439999999</v>
      </c>
      <c r="N17" s="41">
        <v>1092623.2076999999</v>
      </c>
      <c r="O17" s="72">
        <v>1.5033000000000001</v>
      </c>
      <c r="P17" s="41">
        <v>1060430.0018</v>
      </c>
      <c r="Q17" s="42">
        <v>1124816.4135</v>
      </c>
      <c r="R17" s="41">
        <v>970211.37450000003</v>
      </c>
      <c r="S17" s="72">
        <v>4.7026000000000003</v>
      </c>
      <c r="T17" s="41">
        <v>880786.15989999997</v>
      </c>
      <c r="U17" s="42">
        <v>1059636.5891</v>
      </c>
    </row>
    <row r="18" spans="1:21" s="4" customFormat="1" ht="12" x14ac:dyDescent="0.2">
      <c r="A18" s="53" t="s">
        <v>14</v>
      </c>
      <c r="B18" s="45">
        <v>966204.76939999999</v>
      </c>
      <c r="C18" s="166">
        <v>3.0512999999999999</v>
      </c>
      <c r="D18" s="46">
        <v>908421.25569999998</v>
      </c>
      <c r="E18" s="47">
        <v>1023988.2831</v>
      </c>
      <c r="F18" s="45">
        <v>1197723.9639000001</v>
      </c>
      <c r="G18" s="73">
        <v>1.3936999999999999</v>
      </c>
      <c r="H18" s="48">
        <v>1165005.7009000001</v>
      </c>
      <c r="I18" s="49">
        <v>1230442.2268999999</v>
      </c>
      <c r="J18" s="48">
        <v>890457.8075</v>
      </c>
      <c r="K18" s="73">
        <v>3.5714000000000001</v>
      </c>
      <c r="L18" s="48">
        <v>828126.66929999995</v>
      </c>
      <c r="M18" s="49">
        <v>952788.94579999999</v>
      </c>
      <c r="N18" s="48">
        <v>764307.19129999995</v>
      </c>
      <c r="O18" s="73">
        <v>0</v>
      </c>
      <c r="P18" s="48">
        <v>764307.19129999995</v>
      </c>
      <c r="Q18" s="49">
        <v>764307.19129999995</v>
      </c>
      <c r="R18" s="48">
        <v>985684.2818</v>
      </c>
      <c r="S18" s="73">
        <v>3.1349999999999998</v>
      </c>
      <c r="T18" s="48">
        <v>925117.31669999997</v>
      </c>
      <c r="U18" s="49">
        <v>1046251.2469</v>
      </c>
    </row>
    <row r="19" spans="1:21" s="4" customFormat="1" ht="12" x14ac:dyDescent="0.2">
      <c r="A19" s="82"/>
      <c r="B19" s="25"/>
      <c r="C19" s="182"/>
      <c r="D19" s="25"/>
      <c r="E19" s="25"/>
      <c r="F19" s="25"/>
      <c r="G19" s="84"/>
      <c r="H19" s="85"/>
      <c r="I19" s="85"/>
      <c r="J19" s="85"/>
      <c r="K19" s="84"/>
      <c r="L19" s="85"/>
      <c r="M19" s="85"/>
      <c r="N19" s="85"/>
      <c r="O19" s="84"/>
      <c r="P19" s="85"/>
      <c r="Q19" s="85"/>
      <c r="R19" s="85"/>
      <c r="S19" s="84"/>
      <c r="T19" s="85"/>
      <c r="U19" s="85"/>
    </row>
    <row r="20" spans="1:21" s="4" customFormat="1" ht="12" x14ac:dyDescent="0.2">
      <c r="A20" s="112" t="str">
        <f>+Índice!B22</f>
        <v>Cuadro 6A. Promedio de pagos mensuales realizados por tipo de contratación, según unidad de producción</v>
      </c>
      <c r="B20" s="112"/>
      <c r="C20" s="169"/>
      <c r="D20" s="112"/>
      <c r="E20" s="112"/>
      <c r="F20" s="112"/>
      <c r="G20" s="169"/>
      <c r="H20" s="112"/>
      <c r="I20" s="112"/>
      <c r="J20" s="112"/>
      <c r="K20" s="169"/>
      <c r="L20" s="112"/>
      <c r="M20" s="112"/>
      <c r="N20" s="112"/>
      <c r="O20" s="169"/>
      <c r="P20" s="112"/>
      <c r="Q20" s="112"/>
      <c r="R20" s="112"/>
      <c r="S20" s="169"/>
      <c r="T20" s="112"/>
      <c r="U20" s="112"/>
    </row>
    <row r="21" spans="1:21" s="4" customFormat="1" ht="12" x14ac:dyDescent="0.2">
      <c r="A21" s="288" t="s">
        <v>62</v>
      </c>
      <c r="B21" s="291" t="s">
        <v>8</v>
      </c>
      <c r="C21" s="292"/>
      <c r="D21" s="292"/>
      <c r="E21" s="293"/>
      <c r="F21" s="306" t="s">
        <v>55</v>
      </c>
      <c r="G21" s="297"/>
      <c r="H21" s="297"/>
      <c r="I21" s="297"/>
      <c r="J21" s="297"/>
      <c r="K21" s="297"/>
      <c r="L21" s="297"/>
      <c r="M21" s="297"/>
      <c r="N21" s="297"/>
      <c r="O21" s="297"/>
      <c r="P21" s="297"/>
      <c r="Q21" s="297"/>
      <c r="R21" s="297"/>
      <c r="S21" s="297"/>
      <c r="T21" s="297"/>
      <c r="U21" s="297"/>
    </row>
    <row r="22" spans="1:21" s="4" customFormat="1" ht="35.1" customHeight="1" x14ac:dyDescent="0.2">
      <c r="A22" s="289"/>
      <c r="B22" s="294"/>
      <c r="C22" s="295"/>
      <c r="D22" s="295"/>
      <c r="E22" s="296"/>
      <c r="F22" s="307" t="s">
        <v>56</v>
      </c>
      <c r="G22" s="307"/>
      <c r="H22" s="307"/>
      <c r="I22" s="308"/>
      <c r="J22" s="307" t="s">
        <v>15</v>
      </c>
      <c r="K22" s="307"/>
      <c r="L22" s="307"/>
      <c r="M22" s="308"/>
      <c r="N22" s="307" t="s">
        <v>16</v>
      </c>
      <c r="O22" s="307"/>
      <c r="P22" s="307"/>
      <c r="Q22" s="308"/>
      <c r="R22" s="307" t="s">
        <v>57</v>
      </c>
      <c r="S22" s="307"/>
      <c r="T22" s="307"/>
      <c r="U22" s="308"/>
    </row>
    <row r="23" spans="1:21" s="98" customFormat="1" ht="24" customHeight="1" x14ac:dyDescent="0.2">
      <c r="A23" s="290"/>
      <c r="B23" s="34" t="s">
        <v>97</v>
      </c>
      <c r="C23" s="170" t="s">
        <v>36</v>
      </c>
      <c r="D23" s="27" t="s">
        <v>9</v>
      </c>
      <c r="E23" s="97" t="s">
        <v>10</v>
      </c>
      <c r="F23" s="34" t="s">
        <v>97</v>
      </c>
      <c r="G23" s="170" t="s">
        <v>36</v>
      </c>
      <c r="H23" s="27" t="s">
        <v>9</v>
      </c>
      <c r="I23" s="97" t="s">
        <v>10</v>
      </c>
      <c r="J23" s="34" t="s">
        <v>97</v>
      </c>
      <c r="K23" s="170" t="s">
        <v>36</v>
      </c>
      <c r="L23" s="27" t="s">
        <v>9</v>
      </c>
      <c r="M23" s="97" t="s">
        <v>10</v>
      </c>
      <c r="N23" s="34" t="s">
        <v>97</v>
      </c>
      <c r="O23" s="170" t="s">
        <v>36</v>
      </c>
      <c r="P23" s="27" t="s">
        <v>9</v>
      </c>
      <c r="Q23" s="97" t="s">
        <v>10</v>
      </c>
      <c r="R23" s="34" t="s">
        <v>97</v>
      </c>
      <c r="S23" s="170" t="s">
        <v>36</v>
      </c>
      <c r="T23" s="27" t="s">
        <v>9</v>
      </c>
      <c r="U23" s="97" t="s">
        <v>10</v>
      </c>
    </row>
    <row r="24" spans="1:21" s="24" customFormat="1" ht="12" x14ac:dyDescent="0.2">
      <c r="A24" s="44" t="s">
        <v>18</v>
      </c>
      <c r="B24" s="35">
        <v>989858.63560000004</v>
      </c>
      <c r="C24" s="69">
        <v>1.4576</v>
      </c>
      <c r="D24" s="29">
        <v>961578.50529999996</v>
      </c>
      <c r="E24" s="29">
        <v>1018138.7659</v>
      </c>
      <c r="F24" s="87">
        <v>1163060.4376999999</v>
      </c>
      <c r="G24" s="69">
        <v>2.4009</v>
      </c>
      <c r="H24" s="29">
        <v>1108329.7663</v>
      </c>
      <c r="I24" s="89">
        <v>1217791.1089999999</v>
      </c>
      <c r="J24" s="28">
        <v>915444.17989999999</v>
      </c>
      <c r="K24" s="69">
        <v>2.0737000000000001</v>
      </c>
      <c r="L24" s="29">
        <v>878236.92630000005</v>
      </c>
      <c r="M24" s="89">
        <v>952651.43339999998</v>
      </c>
      <c r="N24" s="28">
        <v>855843.67700000003</v>
      </c>
      <c r="O24" s="69">
        <v>4.0401999999999996</v>
      </c>
      <c r="P24" s="29">
        <v>788071.64119999995</v>
      </c>
      <c r="Q24" s="89">
        <v>923615.71290000004</v>
      </c>
      <c r="R24" s="28">
        <v>952950.14930000005</v>
      </c>
      <c r="S24" s="69">
        <v>3.2744</v>
      </c>
      <c r="T24" s="29">
        <v>891790.92810000002</v>
      </c>
      <c r="U24" s="89">
        <v>1014109.3705</v>
      </c>
    </row>
    <row r="25" spans="1:21" s="4" customFormat="1" ht="12" x14ac:dyDescent="0.2">
      <c r="A25" s="63" t="s">
        <v>5</v>
      </c>
      <c r="B25" s="43">
        <v>874975.10770000005</v>
      </c>
      <c r="C25" s="68">
        <v>2.5097999999999998</v>
      </c>
      <c r="D25" s="57">
        <v>831932.90489999996</v>
      </c>
      <c r="E25" s="57">
        <v>918017.31050000002</v>
      </c>
      <c r="F25" s="78">
        <v>1287023.3001999999</v>
      </c>
      <c r="G25" s="185">
        <v>5.0804</v>
      </c>
      <c r="H25" s="57">
        <v>1304913.7357999999</v>
      </c>
      <c r="I25" s="58">
        <v>1415180.6509</v>
      </c>
      <c r="J25" s="43">
        <v>941301.48800000001</v>
      </c>
      <c r="K25" s="68">
        <v>2.1534</v>
      </c>
      <c r="L25" s="57">
        <v>938555.44759999996</v>
      </c>
      <c r="M25" s="58">
        <v>981030.56900000002</v>
      </c>
      <c r="N25" s="43">
        <v>824421.35800000001</v>
      </c>
      <c r="O25" s="68">
        <v>4.5968</v>
      </c>
      <c r="P25" s="57">
        <v>807534</v>
      </c>
      <c r="Q25" s="58">
        <v>898700.17619999999</v>
      </c>
      <c r="R25" s="43">
        <v>841018.37199999997</v>
      </c>
      <c r="S25" s="68">
        <v>0.65620000000000001</v>
      </c>
      <c r="T25" s="57">
        <v>977262.04469999997</v>
      </c>
      <c r="U25" s="58">
        <v>851835.36690000002</v>
      </c>
    </row>
    <row r="26" spans="1:21" s="24" customFormat="1" ht="13.5" x14ac:dyDescent="0.2">
      <c r="A26" s="64" t="s">
        <v>60</v>
      </c>
      <c r="B26" s="28">
        <v>954554.67240000004</v>
      </c>
      <c r="C26" s="69">
        <v>1.8512999999999999</v>
      </c>
      <c r="D26" s="29">
        <v>919918.30169999995</v>
      </c>
      <c r="E26" s="29">
        <v>989191.04310000001</v>
      </c>
      <c r="F26" s="35">
        <v>1071963.0466</v>
      </c>
      <c r="G26" s="69">
        <v>2.4481000000000002</v>
      </c>
      <c r="H26" s="29">
        <v>1020526.4432</v>
      </c>
      <c r="I26" s="32">
        <v>1123399.6501</v>
      </c>
      <c r="J26" s="28">
        <v>877099.13760000002</v>
      </c>
      <c r="K26" s="69">
        <v>2.4624999999999999</v>
      </c>
      <c r="L26" s="29">
        <v>834766.27579999994</v>
      </c>
      <c r="M26" s="32">
        <v>919431.99939999997</v>
      </c>
      <c r="N26" s="28">
        <v>858860.09770000004</v>
      </c>
      <c r="O26" s="69">
        <v>4.3011999999999997</v>
      </c>
      <c r="P26" s="29">
        <v>786455.76630000002</v>
      </c>
      <c r="Q26" s="32">
        <v>931264.42920000001</v>
      </c>
      <c r="R26" s="28">
        <v>960382.44940000004</v>
      </c>
      <c r="S26" s="69">
        <v>4.1344000000000003</v>
      </c>
      <c r="T26" s="29">
        <v>882557.82739999995</v>
      </c>
      <c r="U26" s="32">
        <v>1038207.0715</v>
      </c>
    </row>
    <row r="27" spans="1:21" s="4" customFormat="1" ht="12" x14ac:dyDescent="0.2">
      <c r="A27" s="66" t="s">
        <v>20</v>
      </c>
      <c r="B27" s="43">
        <v>939366.51910000003</v>
      </c>
      <c r="C27" s="165">
        <v>5.7919999999999998</v>
      </c>
      <c r="D27" s="39">
        <v>832726.39580000006</v>
      </c>
      <c r="E27" s="39">
        <v>1046006.6425</v>
      </c>
      <c r="F27" s="38">
        <v>901677.43359999999</v>
      </c>
      <c r="G27" s="72">
        <v>6.7241</v>
      </c>
      <c r="H27" s="41">
        <v>782842.99289999995</v>
      </c>
      <c r="I27" s="42">
        <v>1020511.8742</v>
      </c>
      <c r="J27" s="41">
        <v>895942.48160000006</v>
      </c>
      <c r="K27" s="72">
        <v>19.2742</v>
      </c>
      <c r="L27" s="41">
        <v>557478.4166</v>
      </c>
      <c r="M27" s="42">
        <v>1234406.5464999999</v>
      </c>
      <c r="N27" s="41">
        <v>850941.27839999995</v>
      </c>
      <c r="O27" s="72">
        <v>7.0758000000000001</v>
      </c>
      <c r="P27" s="41">
        <v>732928.25749999995</v>
      </c>
      <c r="Q27" s="42">
        <v>968954.29920000001</v>
      </c>
      <c r="R27" s="41">
        <v>948594.26619999995</v>
      </c>
      <c r="S27" s="72">
        <v>6.6337000000000002</v>
      </c>
      <c r="T27" s="41">
        <v>825256.85259999998</v>
      </c>
      <c r="U27" s="42">
        <v>1071931.6799000001</v>
      </c>
    </row>
    <row r="28" spans="1:21" s="4" customFormat="1" ht="12" x14ac:dyDescent="0.2">
      <c r="A28" s="67" t="s">
        <v>21</v>
      </c>
      <c r="B28" s="26">
        <v>933808.34360000002</v>
      </c>
      <c r="C28" s="183">
        <v>2.8873000000000002</v>
      </c>
      <c r="D28" s="26">
        <v>880962.52729999996</v>
      </c>
      <c r="E28" s="26">
        <v>986654.16</v>
      </c>
      <c r="F28" s="37">
        <v>994171.19810000004</v>
      </c>
      <c r="G28" s="81">
        <v>3.6640999999999999</v>
      </c>
      <c r="H28" s="22">
        <v>922772.58120000002</v>
      </c>
      <c r="I28" s="23">
        <v>1065569.8149999999</v>
      </c>
      <c r="J28" s="22">
        <v>887287.85369999998</v>
      </c>
      <c r="K28" s="81">
        <v>6.2107000000000001</v>
      </c>
      <c r="L28" s="22">
        <v>779279.01870000002</v>
      </c>
      <c r="M28" s="23">
        <v>995296.68859999999</v>
      </c>
      <c r="N28" s="22">
        <v>976742.02309999999</v>
      </c>
      <c r="O28" s="81">
        <v>12.8718</v>
      </c>
      <c r="P28" s="22">
        <v>730322.41379999998</v>
      </c>
      <c r="Q28" s="23">
        <v>1223161.6325000001</v>
      </c>
      <c r="R28" s="22">
        <v>918256.15800000005</v>
      </c>
      <c r="S28" s="81">
        <v>4.7637999999999998</v>
      </c>
      <c r="T28" s="22">
        <v>832518.63300000003</v>
      </c>
      <c r="U28" s="23">
        <v>1003993.6829</v>
      </c>
    </row>
    <row r="29" spans="1:21" s="4" customFormat="1" ht="12" x14ac:dyDescent="0.2">
      <c r="A29" s="66" t="s">
        <v>22</v>
      </c>
      <c r="B29" s="25">
        <v>971123.49710000004</v>
      </c>
      <c r="C29" s="182">
        <v>1.9121999999999999</v>
      </c>
      <c r="D29" s="25">
        <v>934725.745</v>
      </c>
      <c r="E29" s="25">
        <v>1007521.2492</v>
      </c>
      <c r="F29" s="88">
        <v>1132571.4024</v>
      </c>
      <c r="G29" s="84">
        <v>3.0663999999999998</v>
      </c>
      <c r="H29" s="85">
        <v>1064502.8848999999</v>
      </c>
      <c r="I29" s="90">
        <v>1200639.9198</v>
      </c>
      <c r="J29" s="85">
        <v>870920.99919999996</v>
      </c>
      <c r="K29" s="84">
        <v>1.9084000000000001</v>
      </c>
      <c r="L29" s="85">
        <v>838344.49129999999</v>
      </c>
      <c r="M29" s="90">
        <v>903497.50710000005</v>
      </c>
      <c r="N29" s="85">
        <v>847542.40760000004</v>
      </c>
      <c r="O29" s="84">
        <v>4.3345000000000002</v>
      </c>
      <c r="P29" s="85">
        <v>775538.27339999995</v>
      </c>
      <c r="Q29" s="90">
        <v>919546.54169999994</v>
      </c>
      <c r="R29" s="85">
        <v>1043762.5154</v>
      </c>
      <c r="S29" s="84">
        <v>2.7622</v>
      </c>
      <c r="T29" s="85">
        <v>987254.66130000004</v>
      </c>
      <c r="U29" s="90">
        <v>1100270.3694</v>
      </c>
    </row>
    <row r="30" spans="1:21" s="24" customFormat="1" ht="12" x14ac:dyDescent="0.2">
      <c r="A30" s="65" t="s">
        <v>7</v>
      </c>
      <c r="B30" s="91">
        <v>1327803.1488999999</v>
      </c>
      <c r="C30" s="184">
        <v>2.5657000000000001</v>
      </c>
      <c r="D30" s="91">
        <v>1261031.3887</v>
      </c>
      <c r="E30" s="91">
        <v>1394574.9091</v>
      </c>
      <c r="F30" s="93">
        <v>1579297.0859000001</v>
      </c>
      <c r="G30" s="94">
        <v>3.8340000000000001</v>
      </c>
      <c r="H30" s="95">
        <v>1460617.0788</v>
      </c>
      <c r="I30" s="96">
        <v>1697977.0929</v>
      </c>
      <c r="J30" s="95">
        <v>1119359.8552999999</v>
      </c>
      <c r="K30" s="94">
        <v>2.0680999999999998</v>
      </c>
      <c r="L30" s="95">
        <v>1073987.6588999999</v>
      </c>
      <c r="M30" s="96">
        <v>1164732.0517</v>
      </c>
      <c r="N30" s="95">
        <v>799788.45400000003</v>
      </c>
      <c r="O30" s="94">
        <v>1.9631000000000001</v>
      </c>
      <c r="P30" s="95">
        <v>769015.31270000001</v>
      </c>
      <c r="Q30" s="96">
        <v>830561.59519999998</v>
      </c>
      <c r="R30" s="95">
        <v>1103522.5559</v>
      </c>
      <c r="S30" s="94">
        <v>6.0171000000000001</v>
      </c>
      <c r="T30" s="95">
        <v>973377.76119999995</v>
      </c>
      <c r="U30" s="96">
        <v>1233667.3507000001</v>
      </c>
    </row>
    <row r="31" spans="1:21" s="4" customFormat="1" ht="12" x14ac:dyDescent="0.2">
      <c r="A31" s="82"/>
      <c r="B31" s="25"/>
      <c r="C31" s="182"/>
      <c r="D31" s="25"/>
      <c r="E31" s="25"/>
      <c r="F31" s="25"/>
      <c r="G31" s="84"/>
      <c r="H31" s="85"/>
      <c r="I31" s="85"/>
      <c r="J31" s="85"/>
      <c r="K31" s="84"/>
      <c r="L31" s="85"/>
      <c r="M31" s="85"/>
      <c r="N31" s="85"/>
      <c r="O31" s="84"/>
      <c r="P31" s="85"/>
      <c r="Q31" s="85"/>
      <c r="R31" s="85"/>
      <c r="S31" s="84"/>
      <c r="T31" s="85"/>
      <c r="U31" s="85"/>
    </row>
    <row r="32" spans="1:21" s="2" customFormat="1" ht="12" x14ac:dyDescent="0.2">
      <c r="A32" s="3"/>
      <c r="B32" s="3"/>
      <c r="C32" s="177"/>
      <c r="D32" s="3"/>
      <c r="E32" s="3"/>
      <c r="F32" s="3"/>
      <c r="G32" s="177"/>
      <c r="H32" s="3"/>
      <c r="I32" s="3"/>
      <c r="J32" s="3"/>
      <c r="K32" s="177"/>
      <c r="L32" s="3"/>
      <c r="M32" s="3"/>
      <c r="O32" s="171"/>
      <c r="S32" s="171"/>
    </row>
    <row r="33" spans="1:19" s="4" customFormat="1" ht="12" x14ac:dyDescent="0.2">
      <c r="A33" s="16"/>
      <c r="B33" s="16"/>
      <c r="C33" s="178"/>
      <c r="D33" s="16"/>
      <c r="E33" s="16"/>
      <c r="F33" s="16"/>
      <c r="G33" s="178"/>
      <c r="H33" s="16"/>
      <c r="I33" s="16"/>
      <c r="J33" s="16"/>
      <c r="K33" s="178"/>
      <c r="L33" s="16"/>
      <c r="M33" s="16"/>
      <c r="N33" s="16"/>
      <c r="O33" s="178"/>
      <c r="P33" s="19"/>
      <c r="S33" s="168"/>
    </row>
    <row r="34" spans="1:19" s="18" customFormat="1" ht="17.100000000000001" customHeight="1" x14ac:dyDescent="0.2">
      <c r="A34" s="278" t="s">
        <v>135</v>
      </c>
      <c r="B34" s="279"/>
      <c r="C34" s="279"/>
      <c r="D34" s="279"/>
      <c r="E34" s="279"/>
      <c r="F34" s="279"/>
      <c r="G34" s="279"/>
      <c r="H34" s="279"/>
      <c r="I34" s="279"/>
      <c r="J34" s="279"/>
      <c r="K34" s="279"/>
      <c r="L34" s="279"/>
      <c r="M34" s="279"/>
      <c r="N34" s="279"/>
      <c r="O34" s="279"/>
      <c r="P34" s="280"/>
      <c r="S34" s="172"/>
    </row>
    <row r="35" spans="1:19" s="18" customFormat="1" ht="174.95" customHeight="1" x14ac:dyDescent="0.2">
      <c r="A35" s="281" t="s">
        <v>160</v>
      </c>
      <c r="B35" s="282"/>
      <c r="C35" s="282"/>
      <c r="D35" s="282"/>
      <c r="E35" s="282"/>
      <c r="F35" s="282"/>
      <c r="G35" s="282"/>
      <c r="H35" s="282"/>
      <c r="I35" s="282"/>
      <c r="J35" s="282"/>
      <c r="K35" s="282"/>
      <c r="L35" s="282"/>
      <c r="M35" s="282"/>
      <c r="N35" s="282"/>
      <c r="O35" s="282"/>
      <c r="P35" s="283"/>
      <c r="S35" s="172"/>
    </row>
    <row r="36" spans="1:19" s="18" customFormat="1" ht="31.5" customHeight="1" x14ac:dyDescent="0.2">
      <c r="A36" s="284" t="s">
        <v>86</v>
      </c>
      <c r="B36" s="284"/>
      <c r="C36" s="284"/>
      <c r="D36" s="284"/>
      <c r="E36" s="284"/>
      <c r="F36" s="284"/>
      <c r="G36" s="284"/>
      <c r="H36" s="284"/>
      <c r="I36" s="284"/>
      <c r="J36" s="284"/>
      <c r="K36" s="284"/>
      <c r="L36" s="284"/>
      <c r="M36" s="284"/>
      <c r="N36" s="284"/>
      <c r="O36" s="284"/>
      <c r="P36" s="285"/>
      <c r="S36" s="172"/>
    </row>
    <row r="37" spans="1:19" s="18" customFormat="1" ht="63" customHeight="1" x14ac:dyDescent="0.2">
      <c r="A37" s="286" t="s">
        <v>133</v>
      </c>
      <c r="B37" s="286"/>
      <c r="C37" s="286"/>
      <c r="D37" s="286"/>
      <c r="E37" s="286"/>
      <c r="F37" s="286"/>
      <c r="G37" s="286"/>
      <c r="H37" s="286"/>
      <c r="I37" s="286"/>
      <c r="J37" s="286"/>
      <c r="K37" s="286"/>
      <c r="L37" s="286"/>
      <c r="M37" s="286"/>
      <c r="N37" s="286"/>
      <c r="O37" s="286"/>
      <c r="P37" s="287"/>
      <c r="S37" s="172"/>
    </row>
    <row r="38" spans="1:19" s="18" customFormat="1" ht="17.100000000000001" customHeight="1" x14ac:dyDescent="0.2">
      <c r="A38" s="286" t="s">
        <v>58</v>
      </c>
      <c r="B38" s="286"/>
      <c r="C38" s="286"/>
      <c r="D38" s="286"/>
      <c r="E38" s="286"/>
      <c r="F38" s="286"/>
      <c r="G38" s="286"/>
      <c r="H38" s="286"/>
      <c r="I38" s="286"/>
      <c r="J38" s="286"/>
      <c r="K38" s="286"/>
      <c r="L38" s="286"/>
      <c r="M38" s="286"/>
      <c r="N38" s="286"/>
      <c r="O38" s="286"/>
      <c r="P38" s="287"/>
      <c r="S38" s="172"/>
    </row>
    <row r="39" spans="1:19" s="18" customFormat="1" ht="17.100000000000001" customHeight="1" x14ac:dyDescent="0.2">
      <c r="A39" s="248" t="s">
        <v>161</v>
      </c>
      <c r="B39" s="249"/>
      <c r="C39" s="249"/>
      <c r="D39" s="249"/>
      <c r="E39" s="249"/>
      <c r="F39" s="249"/>
      <c r="G39" s="249"/>
      <c r="H39" s="249"/>
      <c r="I39" s="249"/>
      <c r="J39" s="249"/>
      <c r="K39" s="249"/>
      <c r="L39" s="249"/>
      <c r="M39" s="249"/>
      <c r="N39" s="249"/>
      <c r="O39" s="249"/>
      <c r="P39" s="250"/>
      <c r="S39" s="172"/>
    </row>
    <row r="40" spans="1:19" s="18" customFormat="1" ht="45" customHeight="1" x14ac:dyDescent="0.2">
      <c r="A40" s="286" t="s">
        <v>162</v>
      </c>
      <c r="B40" s="286"/>
      <c r="C40" s="286"/>
      <c r="D40" s="286"/>
      <c r="E40" s="286"/>
      <c r="F40" s="286"/>
      <c r="G40" s="286"/>
      <c r="H40" s="286"/>
      <c r="I40" s="286"/>
      <c r="J40" s="286"/>
      <c r="K40" s="286"/>
      <c r="L40" s="286"/>
      <c r="M40" s="286"/>
      <c r="N40" s="286"/>
      <c r="O40" s="286"/>
      <c r="P40" s="287"/>
      <c r="S40" s="172"/>
    </row>
    <row r="41" spans="1:19" s="18" customFormat="1" ht="17.100000000000001" customHeight="1" x14ac:dyDescent="0.2">
      <c r="A41" s="207" t="s">
        <v>61</v>
      </c>
      <c r="B41" s="207"/>
      <c r="C41" s="207"/>
      <c r="D41" s="207"/>
      <c r="E41" s="207"/>
      <c r="F41" s="207"/>
      <c r="G41" s="207"/>
      <c r="H41" s="207"/>
      <c r="I41" s="207"/>
      <c r="J41" s="207"/>
      <c r="K41" s="207"/>
      <c r="L41" s="207"/>
      <c r="M41" s="207"/>
      <c r="O41" s="172"/>
      <c r="P41" s="232"/>
      <c r="S41" s="172"/>
    </row>
    <row r="42" spans="1:19" s="4" customFormat="1" ht="8.25" customHeight="1" x14ac:dyDescent="0.2">
      <c r="A42" s="17"/>
      <c r="B42" s="17"/>
      <c r="C42" s="179"/>
      <c r="D42" s="17"/>
      <c r="E42" s="17"/>
      <c r="F42" s="17"/>
      <c r="G42" s="179"/>
      <c r="H42" s="17"/>
      <c r="I42" s="17"/>
      <c r="J42" s="17"/>
      <c r="K42" s="179"/>
      <c r="L42" s="17"/>
      <c r="M42" s="17"/>
      <c r="N42" s="17"/>
      <c r="O42" s="179"/>
      <c r="P42" s="20"/>
      <c r="S42" s="168"/>
    </row>
    <row r="43" spans="1:19" x14ac:dyDescent="0.2">
      <c r="M43" s="231"/>
      <c r="N43" s="231"/>
    </row>
  </sheetData>
  <mergeCells count="22">
    <mergeCell ref="R12:U12"/>
    <mergeCell ref="A40:P40"/>
    <mergeCell ref="A35:P35"/>
    <mergeCell ref="A37:P37"/>
    <mergeCell ref="A36:P36"/>
    <mergeCell ref="A38:P38"/>
    <mergeCell ref="A34:P34"/>
    <mergeCell ref="A1:P2"/>
    <mergeCell ref="A3:P4"/>
    <mergeCell ref="A21:A23"/>
    <mergeCell ref="B21:E22"/>
    <mergeCell ref="F21:U21"/>
    <mergeCell ref="F22:I22"/>
    <mergeCell ref="J22:M22"/>
    <mergeCell ref="N22:Q22"/>
    <mergeCell ref="R22:U22"/>
    <mergeCell ref="A11:A13"/>
    <mergeCell ref="B11:E12"/>
    <mergeCell ref="F11:U11"/>
    <mergeCell ref="F12:I12"/>
    <mergeCell ref="J12:M12"/>
    <mergeCell ref="N12:Q12"/>
  </mergeCells>
  <pageMargins left="0.75" right="0.75" top="1" bottom="1" header="0.5" footer="0.5"/>
  <pageSetup orientation="portrait"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2"/>
  <sheetViews>
    <sheetView showGridLines="0" zoomScaleNormal="100" workbookViewId="0">
      <selection sqref="A1:P2"/>
    </sheetView>
  </sheetViews>
  <sheetFormatPr baseColWidth="10" defaultRowHeight="12.75" x14ac:dyDescent="0.2"/>
  <cols>
    <col min="1" max="1" width="20.7109375" customWidth="1"/>
    <col min="2" max="2" width="8.7109375" customWidth="1"/>
    <col min="3" max="3" width="11.7109375" bestFit="1" customWidth="1"/>
    <col min="4" max="4" width="5.5703125" style="173" bestFit="1" customWidth="1"/>
    <col min="5" max="6" width="7.7109375" customWidth="1"/>
    <col min="7" max="7" width="8.7109375" customWidth="1"/>
    <col min="8" max="8" width="11.7109375" bestFit="1" customWidth="1"/>
    <col min="9" max="9" width="5.5703125" style="173" bestFit="1" customWidth="1"/>
    <col min="10" max="11" width="7.7109375" customWidth="1"/>
    <col min="12" max="12" width="8.7109375" customWidth="1"/>
    <col min="13" max="13" width="11.7109375" bestFit="1" customWidth="1"/>
    <col min="14" max="14" width="5.5703125" style="173" bestFit="1" customWidth="1"/>
    <col min="15" max="16" width="7.7109375" customWidth="1"/>
    <col min="17" max="17" width="8.7109375" customWidth="1"/>
    <col min="18" max="18" width="11.7109375" customWidth="1"/>
    <col min="19" max="19" width="5.5703125" style="173" bestFit="1" customWidth="1"/>
    <col min="20" max="21" width="7.7109375" customWidth="1"/>
    <col min="22" max="22" width="8.7109375" customWidth="1"/>
    <col min="23" max="23" width="11.7109375" bestFit="1" customWidth="1"/>
    <col min="24" max="24" width="5.5703125" style="173" bestFit="1" customWidth="1"/>
    <col min="25" max="26" width="7.7109375" customWidth="1"/>
    <col min="27" max="27" width="8.7109375" customWidth="1"/>
    <col min="28" max="28" width="11.42578125" customWidth="1"/>
    <col min="29" max="29" width="5.5703125" style="173" bestFit="1" customWidth="1"/>
    <col min="30" max="31" width="7.7109375" customWidth="1"/>
    <col min="32" max="32" width="8.7109375" customWidth="1"/>
    <col min="33" max="33" width="11.7109375" customWidth="1"/>
    <col min="34" max="34" width="5.5703125" style="173" bestFit="1" customWidth="1"/>
    <col min="35" max="36" width="7.7109375" customWidth="1"/>
  </cols>
  <sheetData>
    <row r="1" spans="1:36" s="4" customFormat="1" ht="12" x14ac:dyDescent="0.2">
      <c r="A1" s="299"/>
      <c r="B1" s="299"/>
      <c r="C1" s="299"/>
      <c r="D1" s="299"/>
      <c r="E1" s="299"/>
      <c r="F1" s="299"/>
      <c r="G1" s="299"/>
      <c r="H1" s="299"/>
      <c r="I1" s="299"/>
      <c r="J1" s="299"/>
      <c r="K1" s="299"/>
      <c r="L1" s="299"/>
      <c r="M1" s="299"/>
      <c r="N1" s="299"/>
      <c r="O1" s="299"/>
      <c r="P1" s="300"/>
      <c r="S1" s="168"/>
      <c r="X1" s="168"/>
      <c r="AC1" s="168"/>
      <c r="AH1" s="168"/>
    </row>
    <row r="2" spans="1:36" s="4" customFormat="1" ht="56.1" customHeight="1" x14ac:dyDescent="0.2">
      <c r="A2" s="299"/>
      <c r="B2" s="299"/>
      <c r="C2" s="299"/>
      <c r="D2" s="299"/>
      <c r="E2" s="299"/>
      <c r="F2" s="299"/>
      <c r="G2" s="299"/>
      <c r="H2" s="299"/>
      <c r="I2" s="299"/>
      <c r="J2" s="299"/>
      <c r="K2" s="299"/>
      <c r="L2" s="299"/>
      <c r="M2" s="299"/>
      <c r="N2" s="299"/>
      <c r="O2" s="299"/>
      <c r="P2" s="300"/>
      <c r="S2" s="168"/>
      <c r="X2" s="168"/>
      <c r="AC2" s="168"/>
      <c r="AH2" s="168"/>
    </row>
    <row r="3" spans="1:36" s="4" customFormat="1" ht="12" x14ac:dyDescent="0.2">
      <c r="A3" s="304" t="str">
        <f>+'Cuadro 1'!A3:P4</f>
        <v>Encuesta de Empleo Directo Sector Palmero</v>
      </c>
      <c r="B3" s="304"/>
      <c r="C3" s="304"/>
      <c r="D3" s="304"/>
      <c r="E3" s="304"/>
      <c r="F3" s="304"/>
      <c r="G3" s="303"/>
      <c r="H3" s="303"/>
      <c r="I3" s="303"/>
      <c r="J3" s="303"/>
      <c r="K3" s="303"/>
      <c r="L3" s="303"/>
      <c r="M3" s="303"/>
      <c r="N3" s="303"/>
      <c r="O3" s="303"/>
      <c r="P3" s="305"/>
      <c r="S3" s="168"/>
      <c r="X3" s="168"/>
      <c r="AC3" s="168"/>
      <c r="AH3" s="168"/>
    </row>
    <row r="4" spans="1:36" s="4" customFormat="1" ht="17.100000000000001" customHeight="1" x14ac:dyDescent="0.2">
      <c r="A4" s="303"/>
      <c r="B4" s="303"/>
      <c r="C4" s="303"/>
      <c r="D4" s="303"/>
      <c r="E4" s="303"/>
      <c r="F4" s="303"/>
      <c r="G4" s="303"/>
      <c r="H4" s="303"/>
      <c r="I4" s="303"/>
      <c r="J4" s="303"/>
      <c r="K4" s="303"/>
      <c r="L4" s="303"/>
      <c r="M4" s="303"/>
      <c r="N4" s="303"/>
      <c r="O4" s="303"/>
      <c r="P4" s="305"/>
      <c r="S4" s="168"/>
      <c r="X4" s="168"/>
      <c r="AC4" s="168"/>
      <c r="AH4" s="168"/>
    </row>
    <row r="5" spans="1:36" s="4" customFormat="1" ht="5.0999999999999996" customHeight="1" x14ac:dyDescent="0.2">
      <c r="A5" s="118"/>
      <c r="B5" s="114"/>
      <c r="C5" s="114"/>
      <c r="D5" s="174"/>
      <c r="E5" s="114"/>
      <c r="F5" s="114"/>
      <c r="G5" s="114"/>
      <c r="H5" s="114"/>
      <c r="I5" s="174"/>
      <c r="J5" s="114"/>
      <c r="K5" s="114"/>
      <c r="L5" s="114"/>
      <c r="M5" s="114"/>
      <c r="N5" s="174"/>
      <c r="O5" s="114"/>
      <c r="P5" s="115"/>
      <c r="S5" s="168"/>
      <c r="X5" s="168"/>
      <c r="AC5" s="168"/>
      <c r="AH5" s="168"/>
    </row>
    <row r="6" spans="1:36" s="4" customFormat="1" ht="13.5" x14ac:dyDescent="0.2">
      <c r="A6" s="118" t="s">
        <v>95</v>
      </c>
      <c r="B6" s="114"/>
      <c r="C6" s="114"/>
      <c r="D6" s="174"/>
      <c r="E6" s="114"/>
      <c r="F6" s="114"/>
      <c r="G6" s="114"/>
      <c r="H6" s="114"/>
      <c r="I6" s="174"/>
      <c r="J6" s="114"/>
      <c r="K6" s="114"/>
      <c r="L6" s="114"/>
      <c r="M6" s="114"/>
      <c r="N6" s="174"/>
      <c r="O6" s="114"/>
      <c r="P6" s="115"/>
      <c r="S6" s="168"/>
      <c r="X6" s="168"/>
      <c r="AC6" s="168"/>
      <c r="AH6" s="168"/>
    </row>
    <row r="7" spans="1:36" s="4" customFormat="1" ht="12" x14ac:dyDescent="0.2">
      <c r="A7" s="111">
        <v>2016</v>
      </c>
      <c r="B7" s="114"/>
      <c r="C7" s="114"/>
      <c r="D7" s="174"/>
      <c r="E7" s="114"/>
      <c r="F7" s="114"/>
      <c r="G7" s="114"/>
      <c r="H7" s="114"/>
      <c r="I7" s="174"/>
      <c r="J7" s="114"/>
      <c r="K7" s="114"/>
      <c r="L7" s="114"/>
      <c r="M7" s="114"/>
      <c r="N7" s="174"/>
      <c r="O7" s="114"/>
      <c r="P7" s="115"/>
      <c r="S7" s="168"/>
      <c r="X7" s="168"/>
      <c r="AC7" s="168"/>
      <c r="AH7" s="168"/>
    </row>
    <row r="8" spans="1:36" s="4" customFormat="1" ht="5.0999999999999996" customHeight="1" x14ac:dyDescent="0.2">
      <c r="A8" s="116"/>
      <c r="B8" s="116"/>
      <c r="C8" s="116"/>
      <c r="D8" s="175"/>
      <c r="E8" s="116"/>
      <c r="F8" s="116"/>
      <c r="G8" s="116"/>
      <c r="H8" s="116"/>
      <c r="I8" s="175"/>
      <c r="J8" s="116"/>
      <c r="K8" s="116"/>
      <c r="L8" s="116"/>
      <c r="M8" s="116"/>
      <c r="N8" s="175"/>
      <c r="O8" s="116"/>
      <c r="P8" s="117"/>
      <c r="S8" s="168"/>
      <c r="X8" s="168"/>
      <c r="AC8" s="168"/>
      <c r="AH8" s="168"/>
    </row>
    <row r="9" spans="1:36" s="4" customFormat="1" ht="12" x14ac:dyDescent="0.2">
      <c r="A9" s="1"/>
      <c r="B9" s="1"/>
      <c r="C9" s="1"/>
      <c r="D9" s="176"/>
      <c r="E9" s="1"/>
      <c r="F9" s="1"/>
      <c r="G9" s="1"/>
      <c r="H9" s="1"/>
      <c r="I9" s="176"/>
      <c r="J9" s="1"/>
      <c r="K9" s="1"/>
      <c r="L9" s="1"/>
      <c r="M9" s="1"/>
      <c r="N9" s="176"/>
      <c r="O9" s="1"/>
      <c r="P9" s="1"/>
      <c r="S9" s="168"/>
      <c r="X9" s="168"/>
      <c r="AC9" s="168"/>
      <c r="AH9" s="168"/>
    </row>
    <row r="10" spans="1:36" s="4" customFormat="1" ht="12.95" customHeight="1" x14ac:dyDescent="0.2">
      <c r="A10" s="112" t="str">
        <f>+Índice!B23</f>
        <v>Cuadro 7. Personal total ocupado por tiempo de antigüedad laboral, según zona palmera</v>
      </c>
      <c r="B10" s="112"/>
      <c r="C10" s="112"/>
      <c r="D10" s="169"/>
      <c r="E10" s="112"/>
      <c r="F10" s="112"/>
      <c r="G10" s="112"/>
      <c r="H10" s="112"/>
      <c r="I10" s="169"/>
      <c r="J10" s="112"/>
      <c r="K10" s="112"/>
      <c r="L10" s="112"/>
      <c r="M10" s="112"/>
      <c r="N10" s="169"/>
      <c r="O10" s="112"/>
      <c r="P10" s="112"/>
      <c r="Q10" s="112"/>
      <c r="R10" s="112"/>
      <c r="S10" s="169"/>
      <c r="T10" s="112"/>
      <c r="U10" s="112"/>
      <c r="V10" s="112"/>
      <c r="W10" s="112"/>
      <c r="X10" s="169"/>
      <c r="Y10" s="112"/>
      <c r="Z10" s="112"/>
      <c r="AA10" s="112"/>
      <c r="AB10" s="112"/>
      <c r="AC10" s="169"/>
      <c r="AD10" s="112"/>
      <c r="AE10" s="112"/>
      <c r="AF10" s="112"/>
      <c r="AG10" s="112"/>
      <c r="AH10" s="169"/>
      <c r="AI10" s="112"/>
      <c r="AJ10" s="113"/>
    </row>
    <row r="11" spans="1:36" s="4" customFormat="1" ht="12.75" customHeight="1" x14ac:dyDescent="0.2">
      <c r="A11" s="301" t="s">
        <v>59</v>
      </c>
      <c r="B11" s="291" t="s">
        <v>8</v>
      </c>
      <c r="C11" s="292"/>
      <c r="D11" s="292"/>
      <c r="E11" s="292"/>
      <c r="F11" s="293"/>
      <c r="G11" s="306" t="s">
        <v>73</v>
      </c>
      <c r="H11" s="297"/>
      <c r="I11" s="297"/>
      <c r="J11" s="297"/>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8"/>
    </row>
    <row r="12" spans="1:36" s="79" customFormat="1" ht="35.1" customHeight="1" x14ac:dyDescent="0.2">
      <c r="A12" s="302"/>
      <c r="B12" s="294"/>
      <c r="C12" s="295"/>
      <c r="D12" s="295"/>
      <c r="E12" s="295"/>
      <c r="F12" s="296"/>
      <c r="G12" s="307" t="s">
        <v>26</v>
      </c>
      <c r="H12" s="307"/>
      <c r="I12" s="307"/>
      <c r="J12" s="307"/>
      <c r="K12" s="308"/>
      <c r="L12" s="307" t="s">
        <v>69</v>
      </c>
      <c r="M12" s="307"/>
      <c r="N12" s="307"/>
      <c r="O12" s="307"/>
      <c r="P12" s="308"/>
      <c r="Q12" s="307" t="s">
        <v>70</v>
      </c>
      <c r="R12" s="307"/>
      <c r="S12" s="307"/>
      <c r="T12" s="307"/>
      <c r="U12" s="308"/>
      <c r="V12" s="307" t="s">
        <v>71</v>
      </c>
      <c r="W12" s="307"/>
      <c r="X12" s="307"/>
      <c r="Y12" s="307"/>
      <c r="Z12" s="308"/>
      <c r="AA12" s="307" t="s">
        <v>72</v>
      </c>
      <c r="AB12" s="307"/>
      <c r="AC12" s="307"/>
      <c r="AD12" s="307"/>
      <c r="AE12" s="308"/>
      <c r="AF12" s="307" t="s">
        <v>27</v>
      </c>
      <c r="AG12" s="307"/>
      <c r="AH12" s="307"/>
      <c r="AI12" s="307"/>
      <c r="AJ12" s="308"/>
    </row>
    <row r="13" spans="1:36" s="98" customFormat="1" ht="24" customHeight="1" x14ac:dyDescent="0.2">
      <c r="A13" s="302"/>
      <c r="B13" s="34" t="s">
        <v>12</v>
      </c>
      <c r="C13" s="27" t="s">
        <v>19</v>
      </c>
      <c r="D13" s="170" t="s">
        <v>36</v>
      </c>
      <c r="E13" s="27" t="s">
        <v>9</v>
      </c>
      <c r="F13" s="97" t="s">
        <v>10</v>
      </c>
      <c r="G13" s="27" t="s">
        <v>12</v>
      </c>
      <c r="H13" s="27" t="s">
        <v>19</v>
      </c>
      <c r="I13" s="170" t="s">
        <v>36</v>
      </c>
      <c r="J13" s="27" t="s">
        <v>9</v>
      </c>
      <c r="K13" s="97" t="s">
        <v>10</v>
      </c>
      <c r="L13" s="27" t="s">
        <v>12</v>
      </c>
      <c r="M13" s="27" t="s">
        <v>19</v>
      </c>
      <c r="N13" s="170" t="s">
        <v>36</v>
      </c>
      <c r="O13" s="27" t="s">
        <v>9</v>
      </c>
      <c r="P13" s="97" t="s">
        <v>10</v>
      </c>
      <c r="Q13" s="27" t="s">
        <v>12</v>
      </c>
      <c r="R13" s="27" t="s">
        <v>19</v>
      </c>
      <c r="S13" s="170" t="s">
        <v>36</v>
      </c>
      <c r="T13" s="27" t="s">
        <v>9</v>
      </c>
      <c r="U13" s="97" t="s">
        <v>10</v>
      </c>
      <c r="V13" s="27" t="s">
        <v>12</v>
      </c>
      <c r="W13" s="27" t="s">
        <v>19</v>
      </c>
      <c r="X13" s="170" t="s">
        <v>36</v>
      </c>
      <c r="Y13" s="27" t="s">
        <v>9</v>
      </c>
      <c r="Z13" s="97" t="s">
        <v>10</v>
      </c>
      <c r="AA13" s="27" t="s">
        <v>12</v>
      </c>
      <c r="AB13" s="27" t="s">
        <v>19</v>
      </c>
      <c r="AC13" s="170" t="s">
        <v>36</v>
      </c>
      <c r="AD13" s="27" t="s">
        <v>9</v>
      </c>
      <c r="AE13" s="97" t="s">
        <v>10</v>
      </c>
      <c r="AF13" s="27" t="s">
        <v>12</v>
      </c>
      <c r="AG13" s="27" t="s">
        <v>19</v>
      </c>
      <c r="AH13" s="170" t="s">
        <v>36</v>
      </c>
      <c r="AI13" s="27" t="s">
        <v>9</v>
      </c>
      <c r="AJ13" s="97" t="s">
        <v>10</v>
      </c>
    </row>
    <row r="14" spans="1:36" s="18" customFormat="1" ht="12" x14ac:dyDescent="0.2">
      <c r="A14" s="44" t="s">
        <v>18</v>
      </c>
      <c r="B14" s="35">
        <f>SUM(B15:B18)</f>
        <v>67671.746199999994</v>
      </c>
      <c r="C14" s="69">
        <f>+B14/$B$14*100</f>
        <v>100</v>
      </c>
      <c r="D14" s="69">
        <v>5.5345000000000004</v>
      </c>
      <c r="E14" s="29">
        <v>60331.024799999999</v>
      </c>
      <c r="F14" s="32">
        <v>75012.467600000004</v>
      </c>
      <c r="G14" s="35">
        <f>SUM(G15:G18)</f>
        <v>25063.311600000001</v>
      </c>
      <c r="H14" s="69">
        <f>+G14/$G$14*100</f>
        <v>100</v>
      </c>
      <c r="I14" s="69">
        <v>10.7332</v>
      </c>
      <c r="J14" s="29">
        <v>19790.748599999999</v>
      </c>
      <c r="K14" s="32">
        <v>30335.874599999999</v>
      </c>
      <c r="L14" s="35">
        <f>SUM(L15:L18)</f>
        <v>12499.956700000001</v>
      </c>
      <c r="M14" s="255">
        <f>+L14/$L$14*100</f>
        <v>100</v>
      </c>
      <c r="N14" s="69">
        <v>5.9934000000000003</v>
      </c>
      <c r="O14" s="29">
        <v>11031.576300000001</v>
      </c>
      <c r="P14" s="32">
        <v>13968.337100000001</v>
      </c>
      <c r="Q14" s="35">
        <f>SUM(Q15:Q18)</f>
        <v>12860.912199999999</v>
      </c>
      <c r="R14" s="254">
        <f>+Q14/$Q$14*100</f>
        <v>100</v>
      </c>
      <c r="S14" s="69">
        <v>9.5904000000000007</v>
      </c>
      <c r="T14" s="29">
        <v>10443.4162</v>
      </c>
      <c r="U14" s="32">
        <v>15278.4082</v>
      </c>
      <c r="V14" s="35">
        <f>SUM(V15:V18)</f>
        <v>10279.648300000003</v>
      </c>
      <c r="W14" s="69">
        <f>+V14/$V$14*100</f>
        <v>100</v>
      </c>
      <c r="X14" s="69">
        <v>9.0540000000000003</v>
      </c>
      <c r="Y14" s="29">
        <v>8455.4387999999999</v>
      </c>
      <c r="Z14" s="32">
        <v>12103.8577</v>
      </c>
      <c r="AA14" s="35">
        <f>SUM(AA15:AA18)</f>
        <v>5374.9366</v>
      </c>
      <c r="AB14" s="69">
        <f>+AA14/$AA$14*100</f>
        <v>100</v>
      </c>
      <c r="AC14" s="69">
        <v>9.0216999999999992</v>
      </c>
      <c r="AD14" s="29">
        <v>4424.5102999999999</v>
      </c>
      <c r="AE14" s="32">
        <v>6325.3630999999996</v>
      </c>
      <c r="AF14" s="35">
        <f>SUM(AF15:AF18)</f>
        <v>1592.9807999999998</v>
      </c>
      <c r="AG14" s="69">
        <f>+AF14/$AF$14*100</f>
        <v>100</v>
      </c>
      <c r="AH14" s="69">
        <v>20.726199999999999</v>
      </c>
      <c r="AI14" s="29">
        <v>945.85929999999996</v>
      </c>
      <c r="AJ14" s="32">
        <v>2240.1023</v>
      </c>
    </row>
    <row r="15" spans="1:36" s="18" customFormat="1" ht="12" x14ac:dyDescent="0.2">
      <c r="A15" s="50" t="s">
        <v>4</v>
      </c>
      <c r="B15" s="43">
        <f>+G15+L15+Q15+V15+AA15+AF15</f>
        <v>18929.162099999998</v>
      </c>
      <c r="C15" s="68">
        <f>+B15/$B$14*100</f>
        <v>27.972031405922255</v>
      </c>
      <c r="D15" s="68">
        <v>9.1525999999999996</v>
      </c>
      <c r="E15" s="57">
        <v>15533.452300000001</v>
      </c>
      <c r="F15" s="58">
        <v>22324.871899999998</v>
      </c>
      <c r="G15" s="43">
        <v>8907.4485999999997</v>
      </c>
      <c r="H15" s="68">
        <f>+G15/$G$14*100</f>
        <v>35.539791158324022</v>
      </c>
      <c r="I15" s="68">
        <v>15.591200000000001</v>
      </c>
      <c r="J15" s="57">
        <v>6185.4450999999999</v>
      </c>
      <c r="K15" s="58">
        <v>11629.4521</v>
      </c>
      <c r="L15" s="43">
        <v>4157.7790999999997</v>
      </c>
      <c r="M15" s="68">
        <f>+L15/$L$14*100</f>
        <v>33.262348020773544</v>
      </c>
      <c r="N15" s="68">
        <v>11.0982</v>
      </c>
      <c r="O15" s="57">
        <v>3253.3613999999998</v>
      </c>
      <c r="P15" s="58">
        <v>5062.1967999999997</v>
      </c>
      <c r="Q15" s="43">
        <v>3178.4083000000001</v>
      </c>
      <c r="R15" s="68">
        <f>+Q15/$Q$14*100</f>
        <v>24.713708099181332</v>
      </c>
      <c r="S15" s="68">
        <v>11.2874</v>
      </c>
      <c r="T15" s="57">
        <v>2475.2397999999998</v>
      </c>
      <c r="U15" s="58">
        <v>3881.5767999999998</v>
      </c>
      <c r="V15" s="43">
        <v>1738.43</v>
      </c>
      <c r="W15" s="68">
        <f>+V15/$V$14*100</f>
        <v>16.911376238426364</v>
      </c>
      <c r="X15" s="68">
        <v>11.046099999999999</v>
      </c>
      <c r="Y15" s="57">
        <v>1362.0542</v>
      </c>
      <c r="Z15" s="58">
        <v>2114.8056999999999</v>
      </c>
      <c r="AA15" s="43">
        <v>683.23979999999995</v>
      </c>
      <c r="AB15" s="68">
        <f>+AA15/$AA$14*100</f>
        <v>12.711588077150527</v>
      </c>
      <c r="AC15" s="68">
        <v>11.793100000000001</v>
      </c>
      <c r="AD15" s="57">
        <v>525.31240000000003</v>
      </c>
      <c r="AE15" s="58">
        <v>841.16719999999998</v>
      </c>
      <c r="AF15" s="43">
        <v>263.85629999999998</v>
      </c>
      <c r="AG15" s="68">
        <f>+AF15/$AF$14*100</f>
        <v>16.563683630085187</v>
      </c>
      <c r="AH15" s="68">
        <v>19.328199999999999</v>
      </c>
      <c r="AI15" s="57">
        <v>163.8989</v>
      </c>
      <c r="AJ15" s="58">
        <v>363.81380000000001</v>
      </c>
    </row>
    <row r="16" spans="1:36" s="18" customFormat="1" ht="12.75" customHeight="1" x14ac:dyDescent="0.2">
      <c r="A16" s="51" t="s">
        <v>11</v>
      </c>
      <c r="B16" s="30">
        <f>+G16+L16+Q16+V16+AA16+AF16</f>
        <v>17649.780699999999</v>
      </c>
      <c r="C16" s="69">
        <f>+B16/$B$14*100</f>
        <v>26.081461896722864</v>
      </c>
      <c r="D16" s="71">
        <v>5.4432999999999998</v>
      </c>
      <c r="E16" s="31">
        <v>15766.7621</v>
      </c>
      <c r="F16" s="33">
        <v>19532.7994</v>
      </c>
      <c r="G16" s="36">
        <v>4354.0487999999996</v>
      </c>
      <c r="H16" s="71">
        <f>+G16/$G$14*100</f>
        <v>17.372200727057947</v>
      </c>
      <c r="I16" s="71">
        <v>12.5528</v>
      </c>
      <c r="J16" s="31">
        <v>3282.7968999999998</v>
      </c>
      <c r="K16" s="33">
        <v>5425.3006999999998</v>
      </c>
      <c r="L16" s="30">
        <v>3155.2824000000001</v>
      </c>
      <c r="M16" s="71">
        <f>+L16/$L$14*100</f>
        <v>25.242346639488762</v>
      </c>
      <c r="N16" s="71">
        <v>10.062099999999999</v>
      </c>
      <c r="O16" s="31">
        <v>2533.0097000000001</v>
      </c>
      <c r="P16" s="33">
        <v>3777.5551999999998</v>
      </c>
      <c r="Q16" s="30">
        <v>3492.3139000000001</v>
      </c>
      <c r="R16" s="71">
        <f>+Q16/$Q$14*100</f>
        <v>27.154480535214294</v>
      </c>
      <c r="S16" s="71">
        <v>10.331</v>
      </c>
      <c r="T16" s="31">
        <v>2785.1637000000001</v>
      </c>
      <c r="U16" s="33">
        <v>4199.4641000000001</v>
      </c>
      <c r="V16" s="30">
        <v>3512.8935000000001</v>
      </c>
      <c r="W16" s="71">
        <f>+V16/$V$14*100</f>
        <v>34.173284897305287</v>
      </c>
      <c r="X16" s="71">
        <v>13.8569</v>
      </c>
      <c r="Y16" s="31">
        <v>2558.8081999999999</v>
      </c>
      <c r="Z16" s="33">
        <v>4466.9787999999999</v>
      </c>
      <c r="AA16" s="30">
        <v>2358.1626999999999</v>
      </c>
      <c r="AB16" s="71">
        <f>+AA16/$AA$14*100</f>
        <v>43.87331191962339</v>
      </c>
      <c r="AC16" s="71">
        <v>10.449199999999999</v>
      </c>
      <c r="AD16" s="31">
        <v>1875.202</v>
      </c>
      <c r="AE16" s="33">
        <v>2841.1233999999999</v>
      </c>
      <c r="AF16" s="30">
        <v>777.07939999999996</v>
      </c>
      <c r="AG16" s="71">
        <f>+AF16/$AF$14*100</f>
        <v>48.781466794828923</v>
      </c>
      <c r="AH16" s="71">
        <v>38.388399999999997</v>
      </c>
      <c r="AI16" s="31">
        <v>192.39510000000001</v>
      </c>
      <c r="AJ16" s="33">
        <v>1361.7637</v>
      </c>
    </row>
    <row r="17" spans="1:36" s="4" customFormat="1" ht="12" x14ac:dyDescent="0.2">
      <c r="A17" s="52" t="s">
        <v>13</v>
      </c>
      <c r="B17" s="43">
        <f>+G17+L17+Q17+V17+AA17+AF17</f>
        <v>27178.5429</v>
      </c>
      <c r="C17" s="75">
        <f>+B17/$B$14*100</f>
        <v>40.162319470337536</v>
      </c>
      <c r="D17" s="165">
        <v>11.6609</v>
      </c>
      <c r="E17" s="39">
        <v>20966.769799999998</v>
      </c>
      <c r="F17" s="40">
        <v>33390.315900000001</v>
      </c>
      <c r="G17" s="38">
        <v>10219.902400000001</v>
      </c>
      <c r="H17" s="72">
        <f>+G17/$G$14*100</f>
        <v>40.776344974301004</v>
      </c>
      <c r="I17" s="72">
        <v>21.819500000000001</v>
      </c>
      <c r="J17" s="41">
        <v>5849.2398000000003</v>
      </c>
      <c r="K17" s="42">
        <v>14590.565000000001</v>
      </c>
      <c r="L17" s="41">
        <v>4483.0927000000001</v>
      </c>
      <c r="M17" s="72">
        <f>+L17/$L$14*100</f>
        <v>35.864865835895252</v>
      </c>
      <c r="N17" s="72">
        <v>10.904999999999999</v>
      </c>
      <c r="O17" s="41">
        <v>3524.8822</v>
      </c>
      <c r="P17" s="42">
        <v>5441.3031000000001</v>
      </c>
      <c r="Q17" s="41">
        <v>5499.2362000000003</v>
      </c>
      <c r="R17" s="72">
        <f>+Q17/$Q$14*100</f>
        <v>42.759301319233025</v>
      </c>
      <c r="S17" s="72">
        <v>20.354399999999998</v>
      </c>
      <c r="T17" s="41">
        <v>3305.3411000000001</v>
      </c>
      <c r="U17" s="42">
        <v>7693.1313</v>
      </c>
      <c r="V17" s="41">
        <v>4354.1315000000004</v>
      </c>
      <c r="W17" s="72">
        <f>+V17/$V$14*100</f>
        <v>42.356813899946353</v>
      </c>
      <c r="X17" s="72">
        <v>17.572099999999999</v>
      </c>
      <c r="Y17" s="41">
        <v>2854.5077999999999</v>
      </c>
      <c r="Z17" s="42">
        <v>5853.7551999999996</v>
      </c>
      <c r="AA17" s="41">
        <v>2177.9333000000001</v>
      </c>
      <c r="AB17" s="72">
        <f>+AA17/$AA$14*100</f>
        <v>40.520167251833264</v>
      </c>
      <c r="AC17" s="72">
        <v>18.765000000000001</v>
      </c>
      <c r="AD17" s="41">
        <v>1376.9021</v>
      </c>
      <c r="AE17" s="42">
        <v>2978.9645999999998</v>
      </c>
      <c r="AF17" s="41">
        <v>444.24680000000001</v>
      </c>
      <c r="AG17" s="72">
        <f>+AF17/$L$14*100</f>
        <v>3.553986711009967</v>
      </c>
      <c r="AH17" s="84">
        <v>28.747800000000002</v>
      </c>
      <c r="AI17" s="41">
        <v>193.9325</v>
      </c>
      <c r="AJ17" s="42">
        <v>694.56100000000004</v>
      </c>
    </row>
    <row r="18" spans="1:36" s="4" customFormat="1" ht="12" x14ac:dyDescent="0.2">
      <c r="A18" s="53" t="s">
        <v>14</v>
      </c>
      <c r="B18" s="45">
        <f>+G18+L18+Q18+V18+AA18+AF18</f>
        <v>3914.2604999999999</v>
      </c>
      <c r="C18" s="76">
        <f>+B18/$B$14*100</f>
        <v>5.7841872270173518</v>
      </c>
      <c r="D18" s="166">
        <v>6.1616</v>
      </c>
      <c r="E18" s="46">
        <v>3441.5430999999999</v>
      </c>
      <c r="F18" s="47">
        <v>4386.9778999999999</v>
      </c>
      <c r="G18" s="45">
        <v>1581.9118000000001</v>
      </c>
      <c r="H18" s="73">
        <f>+G18/$G$14*100</f>
        <v>6.3116631403170196</v>
      </c>
      <c r="I18" s="73">
        <v>12.082599999999999</v>
      </c>
      <c r="J18" s="48">
        <v>1207.2845</v>
      </c>
      <c r="K18" s="49">
        <v>1956.5391</v>
      </c>
      <c r="L18" s="48">
        <v>703.80250000000001</v>
      </c>
      <c r="M18" s="73">
        <f>+L18/$L$14*100</f>
        <v>5.6304395038424406</v>
      </c>
      <c r="N18" s="73">
        <v>13.124700000000001</v>
      </c>
      <c r="O18" s="48">
        <v>522.75279999999998</v>
      </c>
      <c r="P18" s="49">
        <v>884.85230000000001</v>
      </c>
      <c r="Q18" s="48">
        <v>690.9538</v>
      </c>
      <c r="R18" s="73">
        <f>+Q18/$Q$14*100</f>
        <v>5.3725100463713611</v>
      </c>
      <c r="S18" s="73">
        <v>14.1273</v>
      </c>
      <c r="T18" s="48">
        <v>499.63209999999998</v>
      </c>
      <c r="U18" s="49">
        <v>882.27549999999997</v>
      </c>
      <c r="V18" s="48">
        <v>674.19330000000002</v>
      </c>
      <c r="W18" s="73">
        <f>+V18/$V$14*100</f>
        <v>6.5585249643219781</v>
      </c>
      <c r="X18" s="73">
        <v>12.4191</v>
      </c>
      <c r="Y18" s="48">
        <v>510.08530000000002</v>
      </c>
      <c r="Z18" s="49">
        <v>838.30129999999997</v>
      </c>
      <c r="AA18" s="48">
        <v>155.60079999999999</v>
      </c>
      <c r="AB18" s="73">
        <f>+AA18/$AA$14*100</f>
        <v>2.8949327513928256</v>
      </c>
      <c r="AC18" s="73">
        <v>19.307400000000001</v>
      </c>
      <c r="AD18" s="48">
        <v>96.717500000000001</v>
      </c>
      <c r="AE18" s="49">
        <v>214.48419999999999</v>
      </c>
      <c r="AF18" s="48">
        <v>107.7983</v>
      </c>
      <c r="AG18" s="73">
        <f>+AF18/$L$14*100</f>
        <v>0.86238938731683767</v>
      </c>
      <c r="AH18" s="73">
        <v>30.8977</v>
      </c>
      <c r="AI18" s="48">
        <v>42.516199999999998</v>
      </c>
      <c r="AJ18" s="49">
        <v>173.0804</v>
      </c>
    </row>
    <row r="19" spans="1:36" s="4" customFormat="1" ht="12" x14ac:dyDescent="0.2">
      <c r="A19" s="82"/>
      <c r="B19" s="25"/>
      <c r="C19" s="83"/>
      <c r="D19" s="182"/>
      <c r="E19" s="25"/>
      <c r="F19" s="25"/>
      <c r="G19" s="25"/>
      <c r="H19" s="84"/>
      <c r="I19" s="84"/>
      <c r="J19" s="85"/>
      <c r="K19" s="85"/>
      <c r="L19" s="85"/>
      <c r="M19" s="84"/>
      <c r="N19" s="84"/>
      <c r="O19" s="85"/>
      <c r="P19" s="85"/>
      <c r="Q19" s="85"/>
      <c r="R19" s="86"/>
      <c r="S19" s="84"/>
      <c r="T19" s="85"/>
      <c r="U19" s="85"/>
      <c r="V19" s="85"/>
      <c r="W19" s="84"/>
      <c r="X19" s="84"/>
      <c r="Y19" s="85"/>
      <c r="Z19" s="85"/>
      <c r="AA19" s="85"/>
      <c r="AB19" s="84"/>
      <c r="AC19" s="84"/>
      <c r="AD19" s="85"/>
      <c r="AE19" s="85"/>
      <c r="AF19" s="85"/>
      <c r="AG19" s="84"/>
      <c r="AH19" s="84"/>
      <c r="AI19" s="85"/>
      <c r="AJ19" s="85"/>
    </row>
    <row r="20" spans="1:36" s="4" customFormat="1" ht="12" x14ac:dyDescent="0.2">
      <c r="A20" s="112" t="str">
        <f>+Índice!B24</f>
        <v>Cuadro 7A. Personal total ocupado por tiempo de antigüedad laboral, según unidad de producción</v>
      </c>
      <c r="B20" s="112"/>
      <c r="C20" s="112"/>
      <c r="D20" s="169"/>
      <c r="E20" s="112"/>
      <c r="F20" s="112"/>
      <c r="G20" s="112"/>
      <c r="H20" s="112"/>
      <c r="I20" s="169"/>
      <c r="J20" s="112"/>
      <c r="K20" s="112"/>
      <c r="L20" s="112"/>
      <c r="M20" s="112"/>
      <c r="N20" s="169"/>
      <c r="O20" s="112"/>
      <c r="P20" s="112"/>
      <c r="Q20" s="112"/>
      <c r="R20" s="112"/>
      <c r="S20" s="169"/>
      <c r="T20" s="112"/>
      <c r="U20" s="112"/>
      <c r="V20" s="112"/>
      <c r="W20" s="112"/>
      <c r="X20" s="169"/>
      <c r="Y20" s="112"/>
      <c r="Z20" s="112"/>
      <c r="AA20" s="112"/>
      <c r="AB20" s="112"/>
      <c r="AC20" s="169"/>
      <c r="AD20" s="112"/>
      <c r="AE20" s="112"/>
      <c r="AF20" s="112"/>
      <c r="AG20" s="112"/>
      <c r="AH20" s="169"/>
      <c r="AI20" s="112"/>
      <c r="AJ20" s="112"/>
    </row>
    <row r="21" spans="1:36" s="4" customFormat="1" ht="12" x14ac:dyDescent="0.2">
      <c r="A21" s="288" t="s">
        <v>63</v>
      </c>
      <c r="B21" s="291" t="s">
        <v>8</v>
      </c>
      <c r="C21" s="292"/>
      <c r="D21" s="292"/>
      <c r="E21" s="292"/>
      <c r="F21" s="293"/>
      <c r="G21" s="306" t="s">
        <v>73</v>
      </c>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row>
    <row r="22" spans="1:36" s="4" customFormat="1" ht="35.1" customHeight="1" x14ac:dyDescent="0.2">
      <c r="A22" s="289"/>
      <c r="B22" s="294"/>
      <c r="C22" s="295"/>
      <c r="D22" s="295"/>
      <c r="E22" s="295"/>
      <c r="F22" s="296"/>
      <c r="G22" s="307" t="s">
        <v>26</v>
      </c>
      <c r="H22" s="307"/>
      <c r="I22" s="307"/>
      <c r="J22" s="307"/>
      <c r="K22" s="308"/>
      <c r="L22" s="307" t="s">
        <v>69</v>
      </c>
      <c r="M22" s="307"/>
      <c r="N22" s="307"/>
      <c r="O22" s="307"/>
      <c r="P22" s="308"/>
      <c r="Q22" s="307" t="s">
        <v>70</v>
      </c>
      <c r="R22" s="307"/>
      <c r="S22" s="307"/>
      <c r="T22" s="307"/>
      <c r="U22" s="308"/>
      <c r="V22" s="307" t="s">
        <v>71</v>
      </c>
      <c r="W22" s="307"/>
      <c r="X22" s="307"/>
      <c r="Y22" s="307"/>
      <c r="Z22" s="308"/>
      <c r="AA22" s="307" t="s">
        <v>72</v>
      </c>
      <c r="AB22" s="307"/>
      <c r="AC22" s="307"/>
      <c r="AD22" s="307"/>
      <c r="AE22" s="308"/>
      <c r="AF22" s="307" t="s">
        <v>27</v>
      </c>
      <c r="AG22" s="307"/>
      <c r="AH22" s="307"/>
      <c r="AI22" s="307"/>
      <c r="AJ22" s="308"/>
    </row>
    <row r="23" spans="1:36" s="98" customFormat="1" ht="24" customHeight="1" x14ac:dyDescent="0.2">
      <c r="A23" s="290"/>
      <c r="B23" s="34" t="s">
        <v>12</v>
      </c>
      <c r="C23" s="27" t="s">
        <v>19</v>
      </c>
      <c r="D23" s="170" t="s">
        <v>36</v>
      </c>
      <c r="E23" s="27" t="s">
        <v>9</v>
      </c>
      <c r="F23" s="97" t="s">
        <v>10</v>
      </c>
      <c r="G23" s="27" t="s">
        <v>12</v>
      </c>
      <c r="H23" s="27" t="s">
        <v>19</v>
      </c>
      <c r="I23" s="170" t="s">
        <v>36</v>
      </c>
      <c r="J23" s="27" t="s">
        <v>9</v>
      </c>
      <c r="K23" s="97" t="s">
        <v>10</v>
      </c>
      <c r="L23" s="27" t="s">
        <v>12</v>
      </c>
      <c r="M23" s="27" t="s">
        <v>19</v>
      </c>
      <c r="N23" s="170" t="s">
        <v>36</v>
      </c>
      <c r="O23" s="27" t="s">
        <v>9</v>
      </c>
      <c r="P23" s="97" t="s">
        <v>10</v>
      </c>
      <c r="Q23" s="27" t="s">
        <v>12</v>
      </c>
      <c r="R23" s="27" t="s">
        <v>19</v>
      </c>
      <c r="S23" s="170" t="s">
        <v>36</v>
      </c>
      <c r="T23" s="27" t="s">
        <v>9</v>
      </c>
      <c r="U23" s="97" t="s">
        <v>10</v>
      </c>
      <c r="V23" s="27" t="s">
        <v>12</v>
      </c>
      <c r="W23" s="27" t="s">
        <v>19</v>
      </c>
      <c r="X23" s="170" t="s">
        <v>36</v>
      </c>
      <c r="Y23" s="27" t="s">
        <v>9</v>
      </c>
      <c r="Z23" s="97" t="s">
        <v>10</v>
      </c>
      <c r="AA23" s="27" t="s">
        <v>12</v>
      </c>
      <c r="AB23" s="27" t="s">
        <v>19</v>
      </c>
      <c r="AC23" s="170" t="s">
        <v>36</v>
      </c>
      <c r="AD23" s="27" t="s">
        <v>9</v>
      </c>
      <c r="AE23" s="97" t="s">
        <v>10</v>
      </c>
      <c r="AF23" s="27" t="s">
        <v>12</v>
      </c>
      <c r="AG23" s="27" t="s">
        <v>19</v>
      </c>
      <c r="AH23" s="170" t="s">
        <v>36</v>
      </c>
      <c r="AI23" s="27" t="s">
        <v>9</v>
      </c>
      <c r="AJ23" s="97" t="s">
        <v>10</v>
      </c>
    </row>
    <row r="24" spans="1:36" s="24" customFormat="1" ht="12" x14ac:dyDescent="0.2">
      <c r="A24" s="44" t="s">
        <v>18</v>
      </c>
      <c r="B24" s="35">
        <f>+B25+B26+B30</f>
        <v>67671.746099999989</v>
      </c>
      <c r="C24" s="69">
        <f>+B24/$B$24*100</f>
        <v>100</v>
      </c>
      <c r="D24" s="69">
        <v>5.5345000000000004</v>
      </c>
      <c r="E24" s="29">
        <v>60331.024799999999</v>
      </c>
      <c r="F24" s="29">
        <v>75012.467600000004</v>
      </c>
      <c r="G24" s="87">
        <f>+G25+G26+G30</f>
        <v>25063.311600000001</v>
      </c>
      <c r="H24" s="69">
        <f>+G24/$G$24*100</f>
        <v>100</v>
      </c>
      <c r="I24" s="69">
        <v>10.7332</v>
      </c>
      <c r="J24" s="29">
        <v>19790.748599999999</v>
      </c>
      <c r="K24" s="89">
        <v>30335.874599999999</v>
      </c>
      <c r="L24" s="28">
        <f>+L25+L26+L30</f>
        <v>12499.956699999999</v>
      </c>
      <c r="M24" s="69">
        <f>+L24/$L$24*100</f>
        <v>100</v>
      </c>
      <c r="N24" s="69">
        <v>5.9934000000000003</v>
      </c>
      <c r="O24" s="29">
        <v>11031.576300000001</v>
      </c>
      <c r="P24" s="89">
        <v>13968.337100000001</v>
      </c>
      <c r="Q24" s="28">
        <f>+Q25+Q26+Q30</f>
        <v>12860.9121</v>
      </c>
      <c r="R24" s="69">
        <f>+Q24/$Q$24*100</f>
        <v>100</v>
      </c>
      <c r="S24" s="69">
        <v>9.5904000000000007</v>
      </c>
      <c r="T24" s="29">
        <v>10443.4162</v>
      </c>
      <c r="U24" s="89">
        <v>15278.4082</v>
      </c>
      <c r="V24" s="28">
        <f>+V25+V26+V30</f>
        <v>10279.6482</v>
      </c>
      <c r="W24" s="69">
        <f>+V24/$V$24*100</f>
        <v>100</v>
      </c>
      <c r="X24" s="69">
        <v>9.0540000000000003</v>
      </c>
      <c r="Y24" s="29">
        <v>8455.4387999999999</v>
      </c>
      <c r="Z24" s="89">
        <v>12103.8577</v>
      </c>
      <c r="AA24" s="28">
        <f>+AA25+AA26+AA30</f>
        <v>5374.9367000000011</v>
      </c>
      <c r="AB24" s="69">
        <f>+AA24/$AA$24*100</f>
        <v>100</v>
      </c>
      <c r="AC24" s="69">
        <v>9.0216999999999992</v>
      </c>
      <c r="AD24" s="29">
        <v>4424.5102999999999</v>
      </c>
      <c r="AE24" s="89">
        <v>6325.3630999999996</v>
      </c>
      <c r="AF24" s="28">
        <f>+AF25+AF26+AF30</f>
        <v>1592.9808</v>
      </c>
      <c r="AG24" s="69">
        <f>+AF24/$AF$24*100</f>
        <v>100</v>
      </c>
      <c r="AH24" s="69">
        <v>20.726199999999999</v>
      </c>
      <c r="AI24" s="29">
        <v>945.85929999999996</v>
      </c>
      <c r="AJ24" s="89">
        <v>2240.1023</v>
      </c>
    </row>
    <row r="25" spans="1:36" s="4" customFormat="1" ht="12" x14ac:dyDescent="0.2">
      <c r="A25" s="63" t="s">
        <v>5</v>
      </c>
      <c r="B25" s="43">
        <f>+G25+L25+Q25+V25+AA25+AF25</f>
        <v>2323.5053999999996</v>
      </c>
      <c r="C25" s="68">
        <f>+B25/$B$24*100</f>
        <v>3.4334940856506138</v>
      </c>
      <c r="D25" s="68">
        <v>84.048900000000003</v>
      </c>
      <c r="E25" s="57">
        <v>285</v>
      </c>
      <c r="F25" s="57">
        <v>6151.1534000000001</v>
      </c>
      <c r="G25" s="78">
        <v>2139.1997999999999</v>
      </c>
      <c r="H25" s="68">
        <f>+G25/$G$24*100</f>
        <v>8.5351841533981485</v>
      </c>
      <c r="I25" s="68">
        <v>91.234800000000007</v>
      </c>
      <c r="J25" s="57">
        <v>149</v>
      </c>
      <c r="K25" s="58">
        <v>5964.5196999999998</v>
      </c>
      <c r="L25" s="43">
        <v>85.839299999999994</v>
      </c>
      <c r="M25" s="68">
        <f>+L25/$L$24*100</f>
        <v>0.68671677878692172</v>
      </c>
      <c r="N25" s="68">
        <v>32.291600000000003</v>
      </c>
      <c r="O25" s="57">
        <v>55</v>
      </c>
      <c r="P25" s="58">
        <v>140.16839999999999</v>
      </c>
      <c r="Q25" s="43">
        <v>57.801299999999998</v>
      </c>
      <c r="R25" s="68">
        <f>+Q25/$Q$24*100</f>
        <v>0.44943390912375486</v>
      </c>
      <c r="S25" s="68">
        <v>17.9116</v>
      </c>
      <c r="T25" s="57">
        <v>48</v>
      </c>
      <c r="U25" s="58">
        <v>78.093500000000006</v>
      </c>
      <c r="V25" s="43">
        <v>27.126999999999999</v>
      </c>
      <c r="W25" s="68">
        <f>+V25/$V$24*100</f>
        <v>0.26389035375743691</v>
      </c>
      <c r="X25" s="68">
        <v>17.5974</v>
      </c>
      <c r="Y25" s="57">
        <v>22</v>
      </c>
      <c r="Z25" s="58">
        <v>36.4833</v>
      </c>
      <c r="AA25" s="43">
        <v>10.079700000000001</v>
      </c>
      <c r="AB25" s="68">
        <f>+AA25/$AA$24*100</f>
        <v>0.18753151083621131</v>
      </c>
      <c r="AC25" s="68">
        <v>22.2913</v>
      </c>
      <c r="AD25" s="57">
        <v>8</v>
      </c>
      <c r="AE25" s="58">
        <v>14.483599999999999</v>
      </c>
      <c r="AF25" s="43">
        <v>3.4582999999999999</v>
      </c>
      <c r="AG25" s="68">
        <f>+AF25/$AF$24*100</f>
        <v>0.21709615081361933</v>
      </c>
      <c r="AH25" s="68">
        <v>27.710799999999999</v>
      </c>
      <c r="AI25" s="57">
        <v>3</v>
      </c>
      <c r="AJ25" s="58">
        <v>5.3367000000000004</v>
      </c>
    </row>
    <row r="26" spans="1:36" s="24" customFormat="1" ht="13.5" x14ac:dyDescent="0.2">
      <c r="A26" s="64" t="s">
        <v>64</v>
      </c>
      <c r="B26" s="28">
        <f>SUM(B27:B29)</f>
        <v>60187.611199999992</v>
      </c>
      <c r="C26" s="69">
        <f>+B26/$B$24*100</f>
        <v>88.940532302889693</v>
      </c>
      <c r="D26" s="69">
        <v>4.1844999999999999</v>
      </c>
      <c r="E26" s="29">
        <v>55251.256999999998</v>
      </c>
      <c r="F26" s="29">
        <v>65123.965600000003</v>
      </c>
      <c r="G26" s="35">
        <f>SUM(G27:G29)</f>
        <v>21639.102800000001</v>
      </c>
      <c r="H26" s="69">
        <f>+G26/$G$24*100</f>
        <v>86.337763921029492</v>
      </c>
      <c r="I26" s="69">
        <v>8.1652000000000005</v>
      </c>
      <c r="J26" s="29">
        <v>18176.046699999999</v>
      </c>
      <c r="K26" s="32">
        <v>25102.158899999999</v>
      </c>
      <c r="L26" s="28">
        <f>SUM(L27:L29)</f>
        <v>11004.857099999999</v>
      </c>
      <c r="M26" s="69">
        <f>+L26/$L$24*100</f>
        <v>88.039161767656367</v>
      </c>
      <c r="N26" s="69">
        <v>6.9786000000000001</v>
      </c>
      <c r="O26" s="29">
        <v>9499.6165999999994</v>
      </c>
      <c r="P26" s="32">
        <v>12510.097599999999</v>
      </c>
      <c r="Q26" s="28">
        <f>SUM(Q27:Q29)</f>
        <v>11740.1826</v>
      </c>
      <c r="R26" s="69">
        <f>+Q26/$Q$24*100</f>
        <v>91.285769692804294</v>
      </c>
      <c r="S26" s="69">
        <v>10.4611</v>
      </c>
      <c r="T26" s="29">
        <v>9332.9948999999997</v>
      </c>
      <c r="U26" s="32">
        <v>14147.370500000001</v>
      </c>
      <c r="V26" s="28">
        <f>SUM(V27:V29)</f>
        <v>9503.4097000000002</v>
      </c>
      <c r="W26" s="69">
        <f>+V26/$V$24*100</f>
        <v>92.448783412646364</v>
      </c>
      <c r="X26" s="69">
        <v>9.7380999999999993</v>
      </c>
      <c r="Y26" s="29">
        <v>7689.5176000000001</v>
      </c>
      <c r="Z26" s="32">
        <v>11317.301799999999</v>
      </c>
      <c r="AA26" s="28">
        <f>SUM(AA27:AA29)</f>
        <v>4922.0570000000007</v>
      </c>
      <c r="AB26" s="69">
        <f>+AA26/$AA$24*100</f>
        <v>91.574231934675623</v>
      </c>
      <c r="AC26" s="69">
        <v>9.8018999999999998</v>
      </c>
      <c r="AD26" s="29">
        <v>3976.4490999999998</v>
      </c>
      <c r="AE26" s="32">
        <v>5867.6648999999998</v>
      </c>
      <c r="AF26" s="28">
        <f>SUM(AF27:AF29)</f>
        <v>1378.002</v>
      </c>
      <c r="AG26" s="69">
        <f>+AF26/$AF$24*100</f>
        <v>86.504620771323786</v>
      </c>
      <c r="AH26" s="69">
        <v>23.768699999999999</v>
      </c>
      <c r="AI26" s="29">
        <v>736.03740000000005</v>
      </c>
      <c r="AJ26" s="32">
        <v>2019.9665</v>
      </c>
    </row>
    <row r="27" spans="1:36" s="4" customFormat="1" ht="12" x14ac:dyDescent="0.2">
      <c r="A27" s="66" t="s">
        <v>20</v>
      </c>
      <c r="B27" s="43">
        <f>+G27+L27+Q27+V27+AA27+AF27</f>
        <v>23453.6446</v>
      </c>
      <c r="C27" s="75">
        <f>+B27/$B$26*100</f>
        <v>38.967561816110099</v>
      </c>
      <c r="D27" s="165">
        <v>6.3848000000000003</v>
      </c>
      <c r="E27" s="39">
        <v>20518.622299999999</v>
      </c>
      <c r="F27" s="39">
        <v>26388.667000000001</v>
      </c>
      <c r="G27" s="38">
        <v>7109.1127999999999</v>
      </c>
      <c r="H27" s="72">
        <f>+G27/$G$26*100</f>
        <v>32.853084833073574</v>
      </c>
      <c r="I27" s="72">
        <v>13.3164</v>
      </c>
      <c r="J27" s="41">
        <v>5253.6181999999999</v>
      </c>
      <c r="K27" s="42">
        <v>8964.6074000000008</v>
      </c>
      <c r="L27" s="41">
        <v>2581.6725000000001</v>
      </c>
      <c r="M27" s="72">
        <f>+L27/$L$26*100</f>
        <v>23.459391399094134</v>
      </c>
      <c r="N27" s="72">
        <v>15.225300000000001</v>
      </c>
      <c r="O27" s="41">
        <v>1811.2619</v>
      </c>
      <c r="P27" s="42">
        <v>3352.0830999999998</v>
      </c>
      <c r="Q27" s="41">
        <v>5153.7219999999998</v>
      </c>
      <c r="R27" s="72">
        <f>+Q27/$Q$26*100</f>
        <v>43.898141754626543</v>
      </c>
      <c r="S27" s="72">
        <v>22.1372</v>
      </c>
      <c r="T27" s="41">
        <v>2917.5814</v>
      </c>
      <c r="U27" s="42">
        <v>7389.8626999999997</v>
      </c>
      <c r="V27" s="41">
        <v>5071.0636000000004</v>
      </c>
      <c r="W27" s="72">
        <f>+V27/$V$26*100</f>
        <v>53.360464928708694</v>
      </c>
      <c r="X27" s="72">
        <v>16.079599999999999</v>
      </c>
      <c r="Y27" s="41">
        <v>3472.8697999999999</v>
      </c>
      <c r="Z27" s="42">
        <v>6669.2574000000004</v>
      </c>
      <c r="AA27" s="41">
        <v>2956.9879000000001</v>
      </c>
      <c r="AB27" s="72">
        <f>+AA27/$AA$26*100</f>
        <v>60.076262830763639</v>
      </c>
      <c r="AC27" s="72">
        <v>14.6936</v>
      </c>
      <c r="AD27" s="41">
        <v>2105.3908999999999</v>
      </c>
      <c r="AE27" s="42">
        <v>3808.5848999999998</v>
      </c>
      <c r="AF27" s="41">
        <v>581.08579999999995</v>
      </c>
      <c r="AG27" s="72">
        <f>+AF27/$AF$26*100</f>
        <v>42.168719639013588</v>
      </c>
      <c r="AH27" s="84">
        <v>54.376300000000001</v>
      </c>
      <c r="AI27" s="41">
        <v>1</v>
      </c>
      <c r="AJ27" s="42">
        <v>1200.3924</v>
      </c>
    </row>
    <row r="28" spans="1:36" s="4" customFormat="1" ht="12" x14ac:dyDescent="0.2">
      <c r="A28" s="67" t="s">
        <v>21</v>
      </c>
      <c r="B28" s="26">
        <f>+G28+L28+Q28+V28+AA28+AF28</f>
        <v>11873.0769</v>
      </c>
      <c r="C28" s="80">
        <f>+B28/$B$26*100</f>
        <v>19.726778756090589</v>
      </c>
      <c r="D28" s="183">
        <v>8.8583999999999996</v>
      </c>
      <c r="E28" s="26">
        <v>9811.6208000000006</v>
      </c>
      <c r="F28" s="26">
        <v>13934.5332</v>
      </c>
      <c r="G28" s="37">
        <v>3673.1840999999999</v>
      </c>
      <c r="H28" s="81">
        <f>+G28/$G$26*100</f>
        <v>16.97475229887997</v>
      </c>
      <c r="I28" s="81">
        <v>14.1029</v>
      </c>
      <c r="J28" s="22">
        <v>2657.8533000000002</v>
      </c>
      <c r="K28" s="23">
        <v>4688.5149000000001</v>
      </c>
      <c r="L28" s="22">
        <v>2300.8892999999998</v>
      </c>
      <c r="M28" s="81">
        <f>+L28/$L$26*100</f>
        <v>20.907943457075877</v>
      </c>
      <c r="N28" s="81">
        <v>15.9222</v>
      </c>
      <c r="O28" s="22">
        <v>1582.8390999999999</v>
      </c>
      <c r="P28" s="23">
        <v>3018.9396000000002</v>
      </c>
      <c r="Q28" s="22">
        <v>2636.252</v>
      </c>
      <c r="R28" s="81">
        <f>+Q28/$Q$26*100</f>
        <v>22.454948869364262</v>
      </c>
      <c r="S28" s="81">
        <v>13.810499999999999</v>
      </c>
      <c r="T28" s="22">
        <v>1922.6539</v>
      </c>
      <c r="U28" s="23">
        <v>3349.8501999999999</v>
      </c>
      <c r="V28" s="22">
        <v>1982.231</v>
      </c>
      <c r="W28" s="81">
        <f>+V28/$V$26*100</f>
        <v>20.858103171117627</v>
      </c>
      <c r="X28" s="81">
        <v>20.1004</v>
      </c>
      <c r="Y28" s="22">
        <v>1201.297</v>
      </c>
      <c r="Z28" s="23">
        <v>2763.165</v>
      </c>
      <c r="AA28" s="22">
        <v>1036.3405</v>
      </c>
      <c r="AB28" s="81">
        <f>+AA28/$AA$26*100</f>
        <v>21.055028415965111</v>
      </c>
      <c r="AC28" s="81">
        <v>18.7271</v>
      </c>
      <c r="AD28" s="22">
        <v>655.9511</v>
      </c>
      <c r="AE28" s="23">
        <v>1416.7299</v>
      </c>
      <c r="AF28" s="22">
        <v>244.18</v>
      </c>
      <c r="AG28" s="81">
        <f>+AF28/$AF$26*100</f>
        <v>17.719858171468548</v>
      </c>
      <c r="AH28" s="81">
        <v>21.620100000000001</v>
      </c>
      <c r="AI28" s="22">
        <v>140.7079</v>
      </c>
      <c r="AJ28" s="23">
        <v>347.65210000000002</v>
      </c>
    </row>
    <row r="29" spans="1:36" s="4" customFormat="1" ht="12" x14ac:dyDescent="0.2">
      <c r="A29" s="66" t="s">
        <v>22</v>
      </c>
      <c r="B29" s="25">
        <f>+G29+L29+Q29+V29+AA29+AF29</f>
        <v>24860.889699999992</v>
      </c>
      <c r="C29" s="83">
        <f>+B29/$B$26*100</f>
        <v>41.305659427799313</v>
      </c>
      <c r="D29" s="182">
        <v>6.9606000000000003</v>
      </c>
      <c r="E29" s="25">
        <v>21469.188600000001</v>
      </c>
      <c r="F29" s="25">
        <v>28252.590700000001</v>
      </c>
      <c r="G29" s="88">
        <v>10856.805899999999</v>
      </c>
      <c r="H29" s="84">
        <f>+G29/$G$26*100</f>
        <v>50.172162868046442</v>
      </c>
      <c r="I29" s="84">
        <v>12.886100000000001</v>
      </c>
      <c r="J29" s="85">
        <v>8114.7263000000003</v>
      </c>
      <c r="K29" s="90">
        <v>13598.8855</v>
      </c>
      <c r="L29" s="85">
        <v>6122.2952999999998</v>
      </c>
      <c r="M29" s="84">
        <f>+L29/$L$26*100</f>
        <v>55.632665143829996</v>
      </c>
      <c r="N29" s="84">
        <v>8.9624000000000006</v>
      </c>
      <c r="O29" s="85">
        <v>5046.8325000000004</v>
      </c>
      <c r="P29" s="90">
        <v>7197.7581</v>
      </c>
      <c r="Q29" s="85">
        <v>3950.2085999999999</v>
      </c>
      <c r="R29" s="84">
        <f>+Q29/$Q$26*100</f>
        <v>33.646909376009191</v>
      </c>
      <c r="S29" s="84">
        <v>6.8952999999999998</v>
      </c>
      <c r="T29" s="85">
        <v>3416.3492999999999</v>
      </c>
      <c r="U29" s="90">
        <v>4484.0679</v>
      </c>
      <c r="V29" s="85">
        <v>2450.1151</v>
      </c>
      <c r="W29" s="84">
        <f>+V29/$V$26*100</f>
        <v>25.781431900173679</v>
      </c>
      <c r="X29" s="84">
        <v>7.3952999999999998</v>
      </c>
      <c r="Y29" s="85">
        <v>2094.9767999999999</v>
      </c>
      <c r="Z29" s="90">
        <v>2805.2534000000001</v>
      </c>
      <c r="AA29" s="85">
        <v>928.72860000000003</v>
      </c>
      <c r="AB29" s="84">
        <f>+AA29/$AA$26*100</f>
        <v>18.868708753271243</v>
      </c>
      <c r="AC29" s="84">
        <v>8.5566999999999993</v>
      </c>
      <c r="AD29" s="85">
        <v>772.96979999999996</v>
      </c>
      <c r="AE29" s="90">
        <v>1084.4873</v>
      </c>
      <c r="AF29" s="85">
        <v>552.73620000000005</v>
      </c>
      <c r="AG29" s="84">
        <f>+AF29/$AF$26*100</f>
        <v>40.111422189517867</v>
      </c>
      <c r="AH29" s="84">
        <v>12.339700000000001</v>
      </c>
      <c r="AI29" s="85">
        <v>419.05279999999999</v>
      </c>
      <c r="AJ29" s="90">
        <v>686.41959999999995</v>
      </c>
    </row>
    <row r="30" spans="1:36" s="24" customFormat="1" ht="12" x14ac:dyDescent="0.2">
      <c r="A30" s="65" t="s">
        <v>7</v>
      </c>
      <c r="B30" s="91">
        <f>+G30+L30+Q30+V30+AA30+AF30</f>
        <v>5160.6295</v>
      </c>
      <c r="C30" s="92">
        <f>+B30/$B$24*100</f>
        <v>7.6259736114596883</v>
      </c>
      <c r="D30" s="184">
        <v>4.1384999999999996</v>
      </c>
      <c r="E30" s="91">
        <v>4742.0258000000003</v>
      </c>
      <c r="F30" s="91">
        <v>5579.2331999999997</v>
      </c>
      <c r="G30" s="93">
        <v>1285.009</v>
      </c>
      <c r="H30" s="94">
        <f>+G30/$G$24*100</f>
        <v>5.1270519255723572</v>
      </c>
      <c r="I30" s="94">
        <v>5.8305999999999996</v>
      </c>
      <c r="J30" s="95">
        <v>1138.1595</v>
      </c>
      <c r="K30" s="96">
        <v>1431.8585</v>
      </c>
      <c r="L30" s="95">
        <v>1409.2602999999999</v>
      </c>
      <c r="M30" s="94">
        <f>+L30/$L$24*100</f>
        <v>11.274121453556715</v>
      </c>
      <c r="N30" s="94">
        <v>6.3320999999999996</v>
      </c>
      <c r="O30" s="95">
        <v>1234.357</v>
      </c>
      <c r="P30" s="96">
        <v>1584.1635000000001</v>
      </c>
      <c r="Q30" s="95">
        <v>1062.9282000000001</v>
      </c>
      <c r="R30" s="94">
        <f>+Q30/$Q$24*100</f>
        <v>8.2647963980719545</v>
      </c>
      <c r="S30" s="94">
        <v>7.3395999999999999</v>
      </c>
      <c r="T30" s="95">
        <v>910.01959999999997</v>
      </c>
      <c r="U30" s="96">
        <v>1215.8368</v>
      </c>
      <c r="V30" s="95">
        <v>749.11149999999998</v>
      </c>
      <c r="W30" s="94">
        <f>+V30/$V$24*100</f>
        <v>7.2873262335962048</v>
      </c>
      <c r="X30" s="94">
        <v>7.5583999999999998</v>
      </c>
      <c r="Y30" s="95">
        <v>638.13530000000003</v>
      </c>
      <c r="Z30" s="96">
        <v>860.08770000000004</v>
      </c>
      <c r="AA30" s="95">
        <v>442.8</v>
      </c>
      <c r="AB30" s="94">
        <f>+AA30/$AA$24*100</f>
        <v>8.2382365544881644</v>
      </c>
      <c r="AC30" s="94">
        <v>6.7163000000000004</v>
      </c>
      <c r="AD30" s="95">
        <v>384.50990000000002</v>
      </c>
      <c r="AE30" s="96">
        <v>501.09010000000001</v>
      </c>
      <c r="AF30" s="95">
        <v>211.5205</v>
      </c>
      <c r="AG30" s="94">
        <f>+AF30/$AF$24*100</f>
        <v>13.278283077862582</v>
      </c>
      <c r="AH30" s="94">
        <v>10.522500000000001</v>
      </c>
      <c r="AI30" s="95">
        <v>167.89619999999999</v>
      </c>
      <c r="AJ30" s="96">
        <v>255.1448</v>
      </c>
    </row>
    <row r="31" spans="1:36" s="4" customFormat="1" ht="12" x14ac:dyDescent="0.2">
      <c r="A31" s="82"/>
      <c r="B31" s="25"/>
      <c r="C31" s="83"/>
      <c r="D31" s="182"/>
      <c r="E31" s="25"/>
      <c r="F31" s="25"/>
      <c r="G31" s="25"/>
      <c r="H31" s="84"/>
      <c r="I31" s="84"/>
      <c r="J31" s="85"/>
      <c r="K31" s="85"/>
      <c r="L31" s="85"/>
      <c r="M31" s="84"/>
      <c r="N31" s="84"/>
      <c r="O31" s="85"/>
      <c r="P31" s="85"/>
      <c r="Q31" s="85"/>
      <c r="R31" s="86"/>
      <c r="S31" s="84"/>
      <c r="T31" s="85"/>
      <c r="U31" s="85"/>
      <c r="V31" s="85"/>
      <c r="W31" s="84"/>
      <c r="X31" s="84"/>
      <c r="Y31" s="85"/>
      <c r="Z31" s="85"/>
      <c r="AA31" s="85"/>
      <c r="AB31" s="84"/>
      <c r="AC31" s="84"/>
      <c r="AD31" s="85"/>
      <c r="AE31" s="85"/>
      <c r="AF31" s="85"/>
      <c r="AG31" s="84"/>
      <c r="AH31" s="84"/>
      <c r="AI31" s="85"/>
      <c r="AJ31" s="85"/>
    </row>
    <row r="32" spans="1:36" s="2" customFormat="1" ht="12" x14ac:dyDescent="0.2">
      <c r="A32" s="3"/>
      <c r="B32" s="3"/>
      <c r="C32" s="3"/>
      <c r="D32" s="177"/>
      <c r="E32" s="3"/>
      <c r="F32" s="3"/>
      <c r="G32" s="3"/>
      <c r="H32" s="3"/>
      <c r="I32" s="177"/>
      <c r="J32" s="3"/>
      <c r="K32" s="3"/>
      <c r="L32" s="3"/>
      <c r="M32" s="3"/>
      <c r="N32" s="177"/>
      <c r="O32" s="3"/>
      <c r="P32" s="3"/>
      <c r="S32" s="171"/>
      <c r="X32" s="171"/>
      <c r="AC32" s="171"/>
      <c r="AH32" s="171"/>
    </row>
    <row r="33" spans="1:34" s="4" customFormat="1" ht="12" x14ac:dyDescent="0.2">
      <c r="A33" s="16"/>
      <c r="B33" s="16"/>
      <c r="C33" s="16"/>
      <c r="D33" s="178"/>
      <c r="E33" s="16"/>
      <c r="F33" s="16"/>
      <c r="G33" s="16"/>
      <c r="H33" s="16"/>
      <c r="I33" s="178"/>
      <c r="J33" s="16"/>
      <c r="K33" s="16"/>
      <c r="L33" s="16"/>
      <c r="M33" s="16"/>
      <c r="N33" s="178"/>
      <c r="O33" s="16"/>
      <c r="P33" s="19"/>
      <c r="S33" s="168"/>
      <c r="X33" s="168"/>
      <c r="AC33" s="168"/>
      <c r="AH33" s="168"/>
    </row>
    <row r="34" spans="1:34" s="18" customFormat="1" ht="17.100000000000001" customHeight="1" x14ac:dyDescent="0.2">
      <c r="A34" s="278" t="s">
        <v>135</v>
      </c>
      <c r="B34" s="279"/>
      <c r="C34" s="279"/>
      <c r="D34" s="279"/>
      <c r="E34" s="279"/>
      <c r="F34" s="279"/>
      <c r="G34" s="279"/>
      <c r="H34" s="279"/>
      <c r="I34" s="279"/>
      <c r="J34" s="279"/>
      <c r="K34" s="279"/>
      <c r="L34" s="279"/>
      <c r="M34" s="279"/>
      <c r="N34" s="279"/>
      <c r="O34" s="279"/>
      <c r="P34" s="280"/>
      <c r="S34" s="172"/>
      <c r="X34" s="172"/>
      <c r="AC34" s="172"/>
      <c r="AH34" s="172"/>
    </row>
    <row r="35" spans="1:34" s="18" customFormat="1" ht="39.950000000000003" customHeight="1" x14ac:dyDescent="0.2">
      <c r="A35" s="286" t="s">
        <v>136</v>
      </c>
      <c r="B35" s="286"/>
      <c r="C35" s="286"/>
      <c r="D35" s="286"/>
      <c r="E35" s="286"/>
      <c r="F35" s="286"/>
      <c r="G35" s="286"/>
      <c r="H35" s="286"/>
      <c r="I35" s="286"/>
      <c r="J35" s="286"/>
      <c r="K35" s="286"/>
      <c r="L35" s="286"/>
      <c r="M35" s="286"/>
      <c r="N35" s="286"/>
      <c r="O35" s="286"/>
      <c r="P35" s="287"/>
      <c r="S35" s="172"/>
      <c r="X35" s="172"/>
      <c r="AC35" s="172"/>
      <c r="AH35" s="172"/>
    </row>
    <row r="36" spans="1:34" s="18" customFormat="1" ht="174.95" customHeight="1" x14ac:dyDescent="0.2">
      <c r="A36" s="281" t="s">
        <v>159</v>
      </c>
      <c r="B36" s="282"/>
      <c r="C36" s="282"/>
      <c r="D36" s="282"/>
      <c r="E36" s="282"/>
      <c r="F36" s="282"/>
      <c r="G36" s="282"/>
      <c r="H36" s="282"/>
      <c r="I36" s="282"/>
      <c r="J36" s="282"/>
      <c r="K36" s="282"/>
      <c r="L36" s="282"/>
      <c r="M36" s="282"/>
      <c r="N36" s="282"/>
      <c r="O36" s="282"/>
      <c r="P36" s="283"/>
      <c r="S36" s="172"/>
      <c r="X36" s="172"/>
      <c r="AC36" s="172"/>
      <c r="AH36" s="172"/>
    </row>
    <row r="37" spans="1:34" s="18" customFormat="1" ht="31.5" customHeight="1" x14ac:dyDescent="0.2">
      <c r="A37" s="284" t="s">
        <v>65</v>
      </c>
      <c r="B37" s="284"/>
      <c r="C37" s="284"/>
      <c r="D37" s="284"/>
      <c r="E37" s="284"/>
      <c r="F37" s="284"/>
      <c r="G37" s="284"/>
      <c r="H37" s="284"/>
      <c r="I37" s="284"/>
      <c r="J37" s="284"/>
      <c r="K37" s="284"/>
      <c r="L37" s="284"/>
      <c r="M37" s="284"/>
      <c r="N37" s="284"/>
      <c r="O37" s="284"/>
      <c r="P37" s="285"/>
      <c r="S37" s="172"/>
      <c r="X37" s="172"/>
      <c r="AC37" s="172"/>
      <c r="AH37" s="172"/>
    </row>
    <row r="38" spans="1:34" s="18" customFormat="1" ht="63" customHeight="1" x14ac:dyDescent="0.2">
      <c r="A38" s="286" t="s">
        <v>131</v>
      </c>
      <c r="B38" s="286"/>
      <c r="C38" s="286"/>
      <c r="D38" s="286"/>
      <c r="E38" s="286"/>
      <c r="F38" s="286"/>
      <c r="G38" s="286"/>
      <c r="H38" s="286"/>
      <c r="I38" s="286"/>
      <c r="J38" s="286"/>
      <c r="K38" s="286"/>
      <c r="L38" s="286"/>
      <c r="M38" s="286"/>
      <c r="N38" s="286"/>
      <c r="O38" s="286"/>
      <c r="P38" s="287"/>
      <c r="S38" s="172"/>
      <c r="X38" s="172"/>
      <c r="AC38" s="172"/>
      <c r="AH38" s="172"/>
    </row>
    <row r="39" spans="1:34" s="18" customFormat="1" ht="17.100000000000001" customHeight="1" x14ac:dyDescent="0.2">
      <c r="A39" s="286" t="s">
        <v>58</v>
      </c>
      <c r="B39" s="286"/>
      <c r="C39" s="286"/>
      <c r="D39" s="286"/>
      <c r="E39" s="286"/>
      <c r="F39" s="286"/>
      <c r="G39" s="286"/>
      <c r="H39" s="286"/>
      <c r="I39" s="286"/>
      <c r="J39" s="286"/>
      <c r="K39" s="286"/>
      <c r="L39" s="286"/>
      <c r="M39" s="286"/>
      <c r="N39" s="286"/>
      <c r="O39" s="286"/>
      <c r="P39" s="287"/>
      <c r="S39" s="172"/>
      <c r="X39" s="172"/>
      <c r="AC39" s="172"/>
      <c r="AH39" s="172"/>
    </row>
    <row r="40" spans="1:34" s="18" customFormat="1" ht="45" customHeight="1" x14ac:dyDescent="0.2">
      <c r="A40" s="286" t="s">
        <v>162</v>
      </c>
      <c r="B40" s="286"/>
      <c r="C40" s="286"/>
      <c r="D40" s="286"/>
      <c r="E40" s="286"/>
      <c r="F40" s="286"/>
      <c r="G40" s="286"/>
      <c r="H40" s="286"/>
      <c r="I40" s="286"/>
      <c r="J40" s="286"/>
      <c r="K40" s="286"/>
      <c r="L40" s="286"/>
      <c r="M40" s="286"/>
      <c r="N40" s="286"/>
      <c r="O40" s="286"/>
      <c r="P40" s="287"/>
      <c r="S40" s="172"/>
      <c r="X40" s="172"/>
      <c r="AC40" s="172"/>
      <c r="AH40" s="172"/>
    </row>
    <row r="41" spans="1:34" s="18" customFormat="1" ht="17.100000000000001" customHeight="1" x14ac:dyDescent="0.2">
      <c r="A41" s="276" t="s">
        <v>61</v>
      </c>
      <c r="B41" s="276"/>
      <c r="C41" s="276"/>
      <c r="D41" s="276"/>
      <c r="E41" s="276"/>
      <c r="F41" s="276"/>
      <c r="G41" s="276"/>
      <c r="H41" s="276"/>
      <c r="I41" s="276"/>
      <c r="J41" s="276"/>
      <c r="K41" s="276"/>
      <c r="L41" s="276"/>
      <c r="M41" s="276"/>
      <c r="N41" s="276"/>
      <c r="O41" s="276"/>
      <c r="P41" s="277"/>
      <c r="S41" s="172"/>
      <c r="X41" s="172"/>
      <c r="AC41" s="172"/>
      <c r="AH41" s="172"/>
    </row>
    <row r="42" spans="1:34" s="4" customFormat="1" ht="8.25" customHeight="1" x14ac:dyDescent="0.2">
      <c r="A42" s="17"/>
      <c r="B42" s="17"/>
      <c r="C42" s="17"/>
      <c r="D42" s="179"/>
      <c r="E42" s="17"/>
      <c r="F42" s="17"/>
      <c r="G42" s="17"/>
      <c r="H42" s="17"/>
      <c r="I42" s="179"/>
      <c r="J42" s="17"/>
      <c r="K42" s="17"/>
      <c r="L42" s="17"/>
      <c r="M42" s="17"/>
      <c r="N42" s="179"/>
      <c r="O42" s="17"/>
      <c r="P42" s="20"/>
      <c r="S42" s="168"/>
      <c r="X42" s="168"/>
      <c r="AC42" s="168"/>
      <c r="AH42" s="168"/>
    </row>
  </sheetData>
  <mergeCells count="28">
    <mergeCell ref="A38:P38"/>
    <mergeCell ref="A39:P39"/>
    <mergeCell ref="AF22:AJ22"/>
    <mergeCell ref="AF12:AJ12"/>
    <mergeCell ref="A1:P2"/>
    <mergeCell ref="A3:P4"/>
    <mergeCell ref="A11:A13"/>
    <mergeCell ref="B11:F12"/>
    <mergeCell ref="G11:AJ11"/>
    <mergeCell ref="G12:K12"/>
    <mergeCell ref="L12:P12"/>
    <mergeCell ref="Q12:U12"/>
    <mergeCell ref="A41:P41"/>
    <mergeCell ref="V12:Z12"/>
    <mergeCell ref="AA12:AE12"/>
    <mergeCell ref="A37:P37"/>
    <mergeCell ref="A34:P34"/>
    <mergeCell ref="A35:P35"/>
    <mergeCell ref="A36:P36"/>
    <mergeCell ref="A21:A23"/>
    <mergeCell ref="B21:F22"/>
    <mergeCell ref="G21:AJ21"/>
    <mergeCell ref="G22:K22"/>
    <mergeCell ref="L22:P22"/>
    <mergeCell ref="Q22:U22"/>
    <mergeCell ref="V22:Z22"/>
    <mergeCell ref="A40:P40"/>
    <mergeCell ref="AA22:AE22"/>
  </mergeCells>
  <pageMargins left="0.75" right="0.75" top="1" bottom="1" header="0.5" footer="0.5"/>
  <pageSetup orientation="portrait" horizontalDpi="4294967292" verticalDpi="4294967292" r:id="rId1"/>
  <headerFooter alignWithMargins="0"/>
  <ignoredErrors>
    <ignoredError sqref="B26" formula="1"/>
    <ignoredError sqref="G26 L26 Q26 V26 AA26 AF26"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zoomScaleNormal="100" workbookViewId="0">
      <selection sqref="A1:P2"/>
    </sheetView>
  </sheetViews>
  <sheetFormatPr baseColWidth="10" defaultRowHeight="12.75" x14ac:dyDescent="0.2"/>
  <cols>
    <col min="1" max="1" width="20.7109375" customWidth="1"/>
    <col min="2" max="2" width="8.7109375" customWidth="1"/>
    <col min="3" max="3" width="11.7109375" bestFit="1" customWidth="1"/>
    <col min="4" max="4" width="5.5703125" style="173" bestFit="1" customWidth="1"/>
    <col min="5" max="6" width="7.7109375" customWidth="1"/>
    <col min="7" max="7" width="8.7109375" customWidth="1"/>
    <col min="8" max="8" width="11.7109375" bestFit="1" customWidth="1"/>
    <col min="9" max="9" width="5.5703125" style="173" bestFit="1" customWidth="1"/>
    <col min="10" max="11" width="7.7109375" customWidth="1"/>
    <col min="12" max="12" width="8.7109375" customWidth="1"/>
    <col min="13" max="13" width="11.7109375" bestFit="1" customWidth="1"/>
    <col min="14" max="14" width="5.5703125" style="173" bestFit="1" customWidth="1"/>
    <col min="15" max="16" width="7.7109375" customWidth="1"/>
  </cols>
  <sheetData>
    <row r="1" spans="1:16" s="4" customFormat="1" ht="12" x14ac:dyDescent="0.2">
      <c r="A1" s="299"/>
      <c r="B1" s="299"/>
      <c r="C1" s="299"/>
      <c r="D1" s="299"/>
      <c r="E1" s="299"/>
      <c r="F1" s="299"/>
      <c r="G1" s="299"/>
      <c r="H1" s="299"/>
      <c r="I1" s="299"/>
      <c r="J1" s="299"/>
      <c r="K1" s="299"/>
      <c r="L1" s="299"/>
      <c r="M1" s="299"/>
      <c r="N1" s="299"/>
      <c r="O1" s="299"/>
      <c r="P1" s="300"/>
    </row>
    <row r="2" spans="1:16" s="4" customFormat="1" ht="56.1" customHeight="1" x14ac:dyDescent="0.2">
      <c r="A2" s="299"/>
      <c r="B2" s="299"/>
      <c r="C2" s="299"/>
      <c r="D2" s="299"/>
      <c r="E2" s="299"/>
      <c r="F2" s="299"/>
      <c r="G2" s="299"/>
      <c r="H2" s="299"/>
      <c r="I2" s="299"/>
      <c r="J2" s="299"/>
      <c r="K2" s="299"/>
      <c r="L2" s="299"/>
      <c r="M2" s="299"/>
      <c r="N2" s="299"/>
      <c r="O2" s="299"/>
      <c r="P2" s="300"/>
    </row>
    <row r="3" spans="1:16" s="4" customFormat="1" ht="12" x14ac:dyDescent="0.2">
      <c r="A3" s="304" t="str">
        <f>+'Cuadro 1'!A3:P4</f>
        <v>Encuesta de Empleo Directo Sector Palmero</v>
      </c>
      <c r="B3" s="304"/>
      <c r="C3" s="304"/>
      <c r="D3" s="304"/>
      <c r="E3" s="304"/>
      <c r="F3" s="304"/>
      <c r="G3" s="303"/>
      <c r="H3" s="303"/>
      <c r="I3" s="303"/>
      <c r="J3" s="303"/>
      <c r="K3" s="303"/>
      <c r="L3" s="303"/>
      <c r="M3" s="303"/>
      <c r="N3" s="303"/>
      <c r="O3" s="303"/>
      <c r="P3" s="305"/>
    </row>
    <row r="4" spans="1:16" s="4" customFormat="1" ht="17.100000000000001" customHeight="1" x14ac:dyDescent="0.2">
      <c r="A4" s="303"/>
      <c r="B4" s="303"/>
      <c r="C4" s="303"/>
      <c r="D4" s="303"/>
      <c r="E4" s="303"/>
      <c r="F4" s="303"/>
      <c r="G4" s="303"/>
      <c r="H4" s="303"/>
      <c r="I4" s="303"/>
      <c r="J4" s="303"/>
      <c r="K4" s="303"/>
      <c r="L4" s="303"/>
      <c r="M4" s="303"/>
      <c r="N4" s="303"/>
      <c r="O4" s="303"/>
      <c r="P4" s="305"/>
    </row>
    <row r="5" spans="1:16" s="4" customFormat="1" ht="5.0999999999999996" customHeight="1" x14ac:dyDescent="0.2">
      <c r="A5" s="118"/>
      <c r="B5" s="118"/>
      <c r="C5" s="118"/>
      <c r="D5" s="191"/>
      <c r="E5" s="118"/>
      <c r="F5" s="118"/>
      <c r="G5" s="118"/>
      <c r="H5" s="118"/>
      <c r="I5" s="191"/>
      <c r="J5" s="118"/>
      <c r="K5" s="118"/>
      <c r="L5" s="118"/>
      <c r="M5" s="118"/>
      <c r="N5" s="191"/>
      <c r="O5" s="118"/>
      <c r="P5" s="151"/>
    </row>
    <row r="6" spans="1:16" s="4" customFormat="1" ht="13.5" x14ac:dyDescent="0.2">
      <c r="A6" s="118" t="s">
        <v>113</v>
      </c>
      <c r="B6" s="118"/>
      <c r="C6" s="118"/>
      <c r="D6" s="191"/>
      <c r="E6" s="118"/>
      <c r="F6" s="118"/>
      <c r="G6" s="118"/>
      <c r="H6" s="118"/>
      <c r="I6" s="191"/>
      <c r="J6" s="118"/>
      <c r="K6" s="118"/>
      <c r="L6" s="118"/>
      <c r="M6" s="118"/>
      <c r="N6" s="191"/>
      <c r="O6" s="118"/>
      <c r="P6" s="151"/>
    </row>
    <row r="7" spans="1:16" s="4" customFormat="1" ht="12" x14ac:dyDescent="0.2">
      <c r="A7" s="150">
        <v>2016</v>
      </c>
      <c r="B7" s="118"/>
      <c r="C7" s="118"/>
      <c r="D7" s="191"/>
      <c r="E7" s="118"/>
      <c r="F7" s="118"/>
      <c r="G7" s="118"/>
      <c r="H7" s="118"/>
      <c r="I7" s="191"/>
      <c r="J7" s="118"/>
      <c r="K7" s="118"/>
      <c r="L7" s="118"/>
      <c r="M7" s="118"/>
      <c r="N7" s="191"/>
      <c r="O7" s="118"/>
      <c r="P7" s="151"/>
    </row>
    <row r="8" spans="1:16" s="4" customFormat="1" ht="5.0999999999999996" customHeight="1" x14ac:dyDescent="0.2">
      <c r="A8" s="152"/>
      <c r="B8" s="152"/>
      <c r="C8" s="152"/>
      <c r="D8" s="192"/>
      <c r="E8" s="152"/>
      <c r="F8" s="152"/>
      <c r="G8" s="152"/>
      <c r="H8" s="152"/>
      <c r="I8" s="192"/>
      <c r="J8" s="152"/>
      <c r="K8" s="152"/>
      <c r="L8" s="152"/>
      <c r="M8" s="152"/>
      <c r="N8" s="192"/>
      <c r="O8" s="152"/>
      <c r="P8" s="153"/>
    </row>
    <row r="9" spans="1:16" s="4" customFormat="1" ht="12" x14ac:dyDescent="0.2">
      <c r="A9" s="1"/>
      <c r="B9" s="1"/>
      <c r="C9" s="1"/>
      <c r="D9" s="176"/>
      <c r="E9" s="1"/>
      <c r="F9" s="1"/>
      <c r="G9" s="1"/>
      <c r="H9" s="1"/>
      <c r="I9" s="176"/>
      <c r="J9" s="1"/>
      <c r="K9" s="1"/>
      <c r="L9" s="1"/>
      <c r="M9" s="1"/>
      <c r="N9" s="176"/>
      <c r="O9" s="1"/>
      <c r="P9" s="1"/>
    </row>
    <row r="10" spans="1:16" s="4" customFormat="1" ht="12.95" customHeight="1" x14ac:dyDescent="0.2">
      <c r="A10" s="309" t="str">
        <f>+Índice!B25</f>
        <v>Cuadro 8. Personal ocupado en condición de discapacidad por área de trabajo, según zona palmera</v>
      </c>
      <c r="B10" s="309"/>
      <c r="C10" s="309"/>
      <c r="D10" s="309"/>
      <c r="E10" s="309"/>
      <c r="F10" s="309"/>
      <c r="G10" s="309"/>
      <c r="H10" s="309"/>
      <c r="I10" s="309"/>
      <c r="J10" s="309"/>
      <c r="K10" s="309"/>
      <c r="L10" s="309"/>
      <c r="M10" s="309"/>
      <c r="N10" s="309"/>
      <c r="O10" s="309"/>
      <c r="P10" s="310"/>
    </row>
    <row r="11" spans="1:16" s="4" customFormat="1" ht="12.75" customHeight="1" x14ac:dyDescent="0.2">
      <c r="A11" s="293" t="s">
        <v>59</v>
      </c>
      <c r="B11" s="291" t="s">
        <v>8</v>
      </c>
      <c r="C11" s="292"/>
      <c r="D11" s="292"/>
      <c r="E11" s="292"/>
      <c r="F11" s="293"/>
      <c r="G11" s="297" t="s">
        <v>3</v>
      </c>
      <c r="H11" s="297"/>
      <c r="I11" s="297"/>
      <c r="J11" s="297"/>
      <c r="K11" s="297"/>
      <c r="L11" s="297"/>
      <c r="M11" s="297"/>
      <c r="N11" s="297"/>
      <c r="O11" s="297"/>
      <c r="P11" s="298"/>
    </row>
    <row r="12" spans="1:16" s="4" customFormat="1" ht="35.1" customHeight="1" x14ac:dyDescent="0.2">
      <c r="A12" s="311"/>
      <c r="B12" s="294"/>
      <c r="C12" s="295"/>
      <c r="D12" s="295"/>
      <c r="E12" s="295"/>
      <c r="F12" s="296"/>
      <c r="G12" s="297" t="s">
        <v>53</v>
      </c>
      <c r="H12" s="297"/>
      <c r="I12" s="297"/>
      <c r="J12" s="297"/>
      <c r="K12" s="298"/>
      <c r="L12" s="297" t="s">
        <v>54</v>
      </c>
      <c r="M12" s="297"/>
      <c r="N12" s="297"/>
      <c r="O12" s="297"/>
      <c r="P12" s="298"/>
    </row>
    <row r="13" spans="1:16" s="18" customFormat="1" ht="24" customHeight="1" x14ac:dyDescent="0.2">
      <c r="A13" s="311"/>
      <c r="B13" s="34" t="s">
        <v>12</v>
      </c>
      <c r="C13" s="27" t="s">
        <v>19</v>
      </c>
      <c r="D13" s="170" t="s">
        <v>36</v>
      </c>
      <c r="E13" s="27" t="s">
        <v>9</v>
      </c>
      <c r="F13" s="97" t="s">
        <v>10</v>
      </c>
      <c r="G13" s="27" t="s">
        <v>12</v>
      </c>
      <c r="H13" s="27" t="s">
        <v>19</v>
      </c>
      <c r="I13" s="170" t="s">
        <v>36</v>
      </c>
      <c r="J13" s="27" t="s">
        <v>9</v>
      </c>
      <c r="K13" s="97" t="s">
        <v>10</v>
      </c>
      <c r="L13" s="27" t="s">
        <v>12</v>
      </c>
      <c r="M13" s="27" t="s">
        <v>19</v>
      </c>
      <c r="N13" s="170" t="s">
        <v>36</v>
      </c>
      <c r="O13" s="27" t="s">
        <v>9</v>
      </c>
      <c r="P13" s="97" t="s">
        <v>10</v>
      </c>
    </row>
    <row r="14" spans="1:16" s="18" customFormat="1" ht="12" x14ac:dyDescent="0.2">
      <c r="A14" s="44" t="s">
        <v>18</v>
      </c>
      <c r="B14" s="35">
        <f>SUM(B15:B18)</f>
        <v>168.30699999999999</v>
      </c>
      <c r="C14" s="69">
        <f>+B14/$B$14*100</f>
        <v>100</v>
      </c>
      <c r="D14" s="69">
        <v>40.6541</v>
      </c>
      <c r="E14" s="29">
        <v>34.1967</v>
      </c>
      <c r="F14" s="32">
        <v>302.41730000000001</v>
      </c>
      <c r="G14" s="35">
        <f>SUM(G15:G18)</f>
        <v>154.4374</v>
      </c>
      <c r="H14" s="69">
        <f>+G14/$G$14*100</f>
        <v>100</v>
      </c>
      <c r="I14" s="69">
        <v>43.610100000000003</v>
      </c>
      <c r="J14" s="29">
        <v>25</v>
      </c>
      <c r="K14" s="32">
        <v>286.44420000000002</v>
      </c>
      <c r="L14" s="256">
        <f>SUM(L15:L18)</f>
        <v>13.8696</v>
      </c>
      <c r="M14" s="69">
        <f>+L14/$L$14*100</f>
        <v>100</v>
      </c>
      <c r="N14" s="69">
        <v>87.034499999999994</v>
      </c>
      <c r="O14" s="29">
        <v>2</v>
      </c>
      <c r="P14" s="32">
        <v>37.529299999999999</v>
      </c>
    </row>
    <row r="15" spans="1:16" s="18" customFormat="1" ht="12" x14ac:dyDescent="0.2">
      <c r="A15" s="50" t="s">
        <v>4</v>
      </c>
      <c r="B15" s="43">
        <f>+G15+L15</f>
        <v>24.642299999999999</v>
      </c>
      <c r="C15" s="68">
        <f>+B15/$B$14*100</f>
        <v>14.641280517150207</v>
      </c>
      <c r="D15" s="68">
        <v>36.194699999999997</v>
      </c>
      <c r="E15" s="57">
        <v>14</v>
      </c>
      <c r="F15" s="58">
        <v>42.124000000000002</v>
      </c>
      <c r="G15" s="43">
        <v>24.642299999999999</v>
      </c>
      <c r="H15" s="68">
        <f>+G15/$G$14*100</f>
        <v>15.956173828360228</v>
      </c>
      <c r="I15" s="68">
        <v>36.194699999999997</v>
      </c>
      <c r="J15" s="57">
        <v>14</v>
      </c>
      <c r="K15" s="58">
        <v>42.124000000000002</v>
      </c>
      <c r="L15" s="187">
        <v>0</v>
      </c>
      <c r="M15" s="223">
        <v>0</v>
      </c>
      <c r="N15" s="223">
        <v>0</v>
      </c>
      <c r="O15" s="224">
        <v>0</v>
      </c>
      <c r="P15" s="225">
        <v>0</v>
      </c>
    </row>
    <row r="16" spans="1:16" s="18" customFormat="1" ht="12.75" customHeight="1" x14ac:dyDescent="0.2">
      <c r="A16" s="51" t="s">
        <v>11</v>
      </c>
      <c r="B16" s="30">
        <f>+G16+L16</f>
        <v>53.101599999999998</v>
      </c>
      <c r="C16" s="71">
        <f>+B16/$B$14*100</f>
        <v>31.550440563969413</v>
      </c>
      <c r="D16" s="71">
        <v>52.713500000000003</v>
      </c>
      <c r="E16" s="31">
        <v>8</v>
      </c>
      <c r="F16" s="33">
        <v>107.9654</v>
      </c>
      <c r="G16" s="36">
        <v>53.101599999999998</v>
      </c>
      <c r="H16" s="71">
        <f>+G16/$G$14*100</f>
        <v>34.383899236842893</v>
      </c>
      <c r="I16" s="71">
        <v>52.713500000000003</v>
      </c>
      <c r="J16" s="31">
        <v>8</v>
      </c>
      <c r="K16" s="33">
        <v>107.9654</v>
      </c>
      <c r="L16" s="188">
        <v>0</v>
      </c>
      <c r="M16" s="102">
        <f>+L16/$L$14*100</f>
        <v>0</v>
      </c>
      <c r="N16" s="102">
        <v>0</v>
      </c>
      <c r="O16" s="103">
        <v>0</v>
      </c>
      <c r="P16" s="104">
        <v>0</v>
      </c>
    </row>
    <row r="17" spans="1:16" s="4" customFormat="1" ht="12" x14ac:dyDescent="0.2">
      <c r="A17" s="52" t="s">
        <v>13</v>
      </c>
      <c r="B17" s="43">
        <f>+G17+L17</f>
        <v>73.474900000000005</v>
      </c>
      <c r="C17" s="75">
        <f>+B17/$B$14*100</f>
        <v>43.655284688099727</v>
      </c>
      <c r="D17" s="165">
        <v>82.1006</v>
      </c>
      <c r="E17" s="39">
        <v>3</v>
      </c>
      <c r="F17" s="40">
        <v>191.70849999999999</v>
      </c>
      <c r="G17" s="38">
        <v>59.6053</v>
      </c>
      <c r="H17" s="72">
        <f>+G17/$G$14*100</f>
        <v>38.595120093966877</v>
      </c>
      <c r="I17" s="72">
        <v>99.157600000000002</v>
      </c>
      <c r="J17" s="41">
        <v>1</v>
      </c>
      <c r="K17" s="42">
        <v>175.44739999999999</v>
      </c>
      <c r="L17" s="189">
        <v>13.8696</v>
      </c>
      <c r="M17" s="72">
        <f>+L17/$L$14*100</f>
        <v>100</v>
      </c>
      <c r="N17" s="72">
        <v>87.034499999999994</v>
      </c>
      <c r="O17" s="41">
        <v>2</v>
      </c>
      <c r="P17" s="42">
        <v>37.529299999999999</v>
      </c>
    </row>
    <row r="18" spans="1:16" s="4" customFormat="1" ht="12" x14ac:dyDescent="0.2">
      <c r="A18" s="53" t="s">
        <v>14</v>
      </c>
      <c r="B18" s="45">
        <f>+G18+L18</f>
        <v>17.088200000000001</v>
      </c>
      <c r="C18" s="76">
        <f>+B18/$B$14*100</f>
        <v>10.152994230780658</v>
      </c>
      <c r="D18" s="166">
        <v>78.469300000000004</v>
      </c>
      <c r="E18" s="46">
        <v>2</v>
      </c>
      <c r="F18" s="47">
        <v>43.369900000000001</v>
      </c>
      <c r="G18" s="45">
        <v>17.088200000000001</v>
      </c>
      <c r="H18" s="73">
        <f>+G18/$G$14*100</f>
        <v>11.064806840830006</v>
      </c>
      <c r="I18" s="73">
        <v>78.469300000000004</v>
      </c>
      <c r="J18" s="48">
        <v>2</v>
      </c>
      <c r="K18" s="49">
        <v>43.369900000000001</v>
      </c>
      <c r="L18" s="190">
        <v>0</v>
      </c>
      <c r="M18" s="226">
        <f>+L18/$L$14*100</f>
        <v>0</v>
      </c>
      <c r="N18" s="226">
        <v>0</v>
      </c>
      <c r="O18" s="226">
        <v>0</v>
      </c>
      <c r="P18" s="227">
        <v>0</v>
      </c>
    </row>
    <row r="19" spans="1:16" s="2" customFormat="1" ht="12" x14ac:dyDescent="0.2">
      <c r="A19" s="3"/>
      <c r="B19" s="3"/>
      <c r="C19" s="3"/>
      <c r="D19" s="177"/>
      <c r="E19" s="3"/>
      <c r="F19" s="3"/>
      <c r="G19" s="3"/>
      <c r="H19" s="3"/>
      <c r="I19" s="177"/>
      <c r="J19" s="3"/>
      <c r="K19" s="3"/>
      <c r="L19" s="3"/>
      <c r="M19" s="3"/>
      <c r="N19" s="177"/>
      <c r="O19" s="3"/>
      <c r="P19" s="3"/>
    </row>
    <row r="20" spans="1:16" s="4" customFormat="1" ht="12.95" customHeight="1" x14ac:dyDescent="0.2">
      <c r="A20" s="309" t="str">
        <f>+Índice!B26</f>
        <v>Cuadro 8A. Personal ocupado en condición de discapacidad por área de trabajo, según unidad de producción</v>
      </c>
      <c r="B20" s="309"/>
      <c r="C20" s="309"/>
      <c r="D20" s="309"/>
      <c r="E20" s="309"/>
      <c r="F20" s="309"/>
      <c r="G20" s="309"/>
      <c r="H20" s="309"/>
      <c r="I20" s="309"/>
      <c r="J20" s="309"/>
      <c r="K20" s="309"/>
      <c r="L20" s="309"/>
      <c r="M20" s="309"/>
      <c r="N20" s="309"/>
      <c r="O20" s="309"/>
      <c r="P20" s="310"/>
    </row>
    <row r="21" spans="1:16" s="4" customFormat="1" ht="12.75" customHeight="1" x14ac:dyDescent="0.2">
      <c r="A21" s="288" t="s">
        <v>63</v>
      </c>
      <c r="B21" s="291" t="s">
        <v>8</v>
      </c>
      <c r="C21" s="292"/>
      <c r="D21" s="292"/>
      <c r="E21" s="292"/>
      <c r="F21" s="293"/>
      <c r="G21" s="297" t="s">
        <v>3</v>
      </c>
      <c r="H21" s="297"/>
      <c r="I21" s="297"/>
      <c r="J21" s="297"/>
      <c r="K21" s="297"/>
      <c r="L21" s="297"/>
      <c r="M21" s="297"/>
      <c r="N21" s="297"/>
      <c r="O21" s="297"/>
      <c r="P21" s="298"/>
    </row>
    <row r="22" spans="1:16" s="4" customFormat="1" ht="35.1" customHeight="1" x14ac:dyDescent="0.2">
      <c r="A22" s="289"/>
      <c r="B22" s="294"/>
      <c r="C22" s="295"/>
      <c r="D22" s="295"/>
      <c r="E22" s="295"/>
      <c r="F22" s="296"/>
      <c r="G22" s="297" t="s">
        <v>53</v>
      </c>
      <c r="H22" s="297"/>
      <c r="I22" s="297"/>
      <c r="J22" s="297"/>
      <c r="K22" s="298"/>
      <c r="L22" s="297" t="s">
        <v>54</v>
      </c>
      <c r="M22" s="297"/>
      <c r="N22" s="297"/>
      <c r="O22" s="297"/>
      <c r="P22" s="298"/>
    </row>
    <row r="23" spans="1:16" s="18" customFormat="1" ht="24" customHeight="1" x14ac:dyDescent="0.2">
      <c r="A23" s="290"/>
      <c r="B23" s="34" t="s">
        <v>12</v>
      </c>
      <c r="C23" s="27" t="s">
        <v>19</v>
      </c>
      <c r="D23" s="170" t="s">
        <v>36</v>
      </c>
      <c r="E23" s="27" t="s">
        <v>9</v>
      </c>
      <c r="F23" s="97" t="s">
        <v>10</v>
      </c>
      <c r="G23" s="27" t="s">
        <v>12</v>
      </c>
      <c r="H23" s="27" t="s">
        <v>19</v>
      </c>
      <c r="I23" s="170" t="s">
        <v>36</v>
      </c>
      <c r="J23" s="27" t="s">
        <v>9</v>
      </c>
      <c r="K23" s="97" t="s">
        <v>10</v>
      </c>
      <c r="L23" s="27" t="s">
        <v>12</v>
      </c>
      <c r="M23" s="27" t="s">
        <v>19</v>
      </c>
      <c r="N23" s="170" t="s">
        <v>36</v>
      </c>
      <c r="O23" s="27" t="s">
        <v>9</v>
      </c>
      <c r="P23" s="97" t="s">
        <v>10</v>
      </c>
    </row>
    <row r="24" spans="1:16" s="77" customFormat="1" ht="12" x14ac:dyDescent="0.2">
      <c r="A24" s="44" t="s">
        <v>18</v>
      </c>
      <c r="B24" s="240">
        <f>+B25+B26+B30</f>
        <v>168.30689999999998</v>
      </c>
      <c r="C24" s="241">
        <f>+B24/$B$24*100</f>
        <v>100</v>
      </c>
      <c r="D24" s="241">
        <v>40.6541</v>
      </c>
      <c r="E24" s="242">
        <v>34.1967</v>
      </c>
      <c r="F24" s="243">
        <v>302.41730000000001</v>
      </c>
      <c r="G24" s="244">
        <f>+G25+G26+G30</f>
        <v>154.4374</v>
      </c>
      <c r="H24" s="241">
        <f>+G24/$G$24*100</f>
        <v>100</v>
      </c>
      <c r="I24" s="241">
        <v>43.610100000000003</v>
      </c>
      <c r="J24" s="242">
        <v>22.430700000000002</v>
      </c>
      <c r="K24" s="243">
        <v>286.44420000000002</v>
      </c>
      <c r="L24" s="244">
        <f>+L25+L26+L30</f>
        <v>13.8695</v>
      </c>
      <c r="M24" s="241">
        <f>+L24/$L$24*100</f>
        <v>100</v>
      </c>
      <c r="N24" s="241">
        <v>87.034499999999994</v>
      </c>
      <c r="O24" s="242">
        <v>1</v>
      </c>
      <c r="P24" s="243">
        <v>37.529299999999999</v>
      </c>
    </row>
    <row r="25" spans="1:16" s="77" customFormat="1" ht="12" x14ac:dyDescent="0.2">
      <c r="A25" s="63" t="s">
        <v>5</v>
      </c>
      <c r="B25" s="54">
        <f t="shared" ref="B25:B30" si="0">+G25+L25</f>
        <v>0</v>
      </c>
      <c r="C25" s="70">
        <f>+B25/$B$24*100</f>
        <v>0</v>
      </c>
      <c r="D25" s="70" t="s">
        <v>35</v>
      </c>
      <c r="E25" s="55">
        <v>0</v>
      </c>
      <c r="F25" s="56">
        <v>0</v>
      </c>
      <c r="G25" s="54">
        <v>0</v>
      </c>
      <c r="H25" s="70">
        <f>+G25/$G$24*100</f>
        <v>0</v>
      </c>
      <c r="I25" s="70" t="s">
        <v>35</v>
      </c>
      <c r="J25" s="55">
        <v>0</v>
      </c>
      <c r="K25" s="56">
        <v>0</v>
      </c>
      <c r="L25" s="54">
        <v>0</v>
      </c>
      <c r="M25" s="70">
        <f>+L25/$L$24*100</f>
        <v>0</v>
      </c>
      <c r="N25" s="70">
        <f>+M25/$L$24*100</f>
        <v>0</v>
      </c>
      <c r="O25" s="55">
        <v>0</v>
      </c>
      <c r="P25" s="56">
        <v>0</v>
      </c>
    </row>
    <row r="26" spans="1:16" s="77" customFormat="1" ht="12.75" customHeight="1" x14ac:dyDescent="0.2">
      <c r="A26" s="64" t="s">
        <v>64</v>
      </c>
      <c r="B26" s="35">
        <f t="shared" si="0"/>
        <v>164.6454</v>
      </c>
      <c r="C26" s="69">
        <f>+B26/$B$24*100</f>
        <v>97.824509868579369</v>
      </c>
      <c r="D26" s="69">
        <v>41.551400000000001</v>
      </c>
      <c r="E26" s="29">
        <v>30.556899999999999</v>
      </c>
      <c r="F26" s="32">
        <v>298.73399999999998</v>
      </c>
      <c r="G26" s="28">
        <f>SUM(G27:G29)</f>
        <v>150.77590000000001</v>
      </c>
      <c r="H26" s="69">
        <f>+G26/$G$24*100</f>
        <v>97.62913646564887</v>
      </c>
      <c r="I26" s="69">
        <v>44.661700000000003</v>
      </c>
      <c r="J26" s="29">
        <v>18.7912</v>
      </c>
      <c r="K26" s="32">
        <v>282.76049999999998</v>
      </c>
      <c r="L26" s="28">
        <f>SUM(L27:L29)</f>
        <v>13.8695</v>
      </c>
      <c r="M26" s="69">
        <f>+L26/$L$24*100</f>
        <v>100</v>
      </c>
      <c r="N26" s="69">
        <v>87.034499999999994</v>
      </c>
      <c r="O26" s="29">
        <v>1</v>
      </c>
      <c r="P26" s="32">
        <v>37.529299999999999</v>
      </c>
    </row>
    <row r="27" spans="1:16" s="18" customFormat="1" ht="12.75" customHeight="1" x14ac:dyDescent="0.2">
      <c r="A27" s="66" t="s">
        <v>20</v>
      </c>
      <c r="B27" s="78">
        <f t="shared" si="0"/>
        <v>97.635800000000003</v>
      </c>
      <c r="C27" s="68">
        <f>+B27/$B$26*100</f>
        <v>59.300654618956862</v>
      </c>
      <c r="D27" s="68">
        <v>66.670100000000005</v>
      </c>
      <c r="E27" s="57">
        <v>1</v>
      </c>
      <c r="F27" s="58">
        <v>225.2199</v>
      </c>
      <c r="G27" s="43">
        <v>97.635800000000003</v>
      </c>
      <c r="H27" s="68">
        <f>+G27/$G$26*100</f>
        <v>64.755574332502746</v>
      </c>
      <c r="I27" s="68">
        <v>66.670100000000005</v>
      </c>
      <c r="J27" s="57">
        <v>1</v>
      </c>
      <c r="K27" s="58">
        <v>225.2199</v>
      </c>
      <c r="L27" s="43">
        <v>0</v>
      </c>
      <c r="M27" s="70">
        <f>+L27/$L$26*100</f>
        <v>0</v>
      </c>
      <c r="N27" s="68" t="s">
        <v>35</v>
      </c>
      <c r="O27" s="57">
        <v>0</v>
      </c>
      <c r="P27" s="58">
        <v>0</v>
      </c>
    </row>
    <row r="28" spans="1:16" s="18" customFormat="1" ht="12.75" customHeight="1" x14ac:dyDescent="0.2">
      <c r="A28" s="67" t="s">
        <v>21</v>
      </c>
      <c r="B28" s="36">
        <f t="shared" si="0"/>
        <v>49.009799999999998</v>
      </c>
      <c r="C28" s="71">
        <f>+B28/$B$26*100</f>
        <v>29.766880823879681</v>
      </c>
      <c r="D28" s="71">
        <v>42.666899999999998</v>
      </c>
      <c r="E28" s="31">
        <v>8.0243000000000002</v>
      </c>
      <c r="F28" s="33">
        <v>89.9953</v>
      </c>
      <c r="G28" s="30">
        <v>36.444600000000001</v>
      </c>
      <c r="H28" s="71">
        <f>+G28/$G$26*100</f>
        <v>24.171369562377009</v>
      </c>
      <c r="I28" s="71">
        <v>46.883600000000001</v>
      </c>
      <c r="J28" s="31">
        <v>2.9550000000000001</v>
      </c>
      <c r="K28" s="33">
        <v>69.934100000000001</v>
      </c>
      <c r="L28" s="30">
        <v>12.565200000000001</v>
      </c>
      <c r="M28" s="69">
        <f>+L28/$L$26*100</f>
        <v>90.595911893002636</v>
      </c>
      <c r="N28" s="71">
        <v>95.938299999999998</v>
      </c>
      <c r="O28" s="31">
        <v>1</v>
      </c>
      <c r="P28" s="33">
        <v>36.192700000000002</v>
      </c>
    </row>
    <row r="29" spans="1:16" s="18" customFormat="1" ht="12.75" customHeight="1" x14ac:dyDescent="0.2">
      <c r="A29" s="66" t="s">
        <v>22</v>
      </c>
      <c r="B29" s="78">
        <f t="shared" si="0"/>
        <v>17.9998</v>
      </c>
      <c r="C29" s="68">
        <f>+B29/$B$26*100</f>
        <v>10.932464557163456</v>
      </c>
      <c r="D29" s="68">
        <v>13.3634</v>
      </c>
      <c r="E29" s="57">
        <v>13.285299999999999</v>
      </c>
      <c r="F29" s="58">
        <v>22.714400000000001</v>
      </c>
      <c r="G29" s="43">
        <v>16.695499999999999</v>
      </c>
      <c r="H29" s="68">
        <f>+G29/$G$26*100</f>
        <v>11.073056105120246</v>
      </c>
      <c r="I29" s="68">
        <v>13.904400000000001</v>
      </c>
      <c r="J29" s="57">
        <v>12.1456</v>
      </c>
      <c r="K29" s="58">
        <v>21.2455</v>
      </c>
      <c r="L29" s="43">
        <v>1.3043</v>
      </c>
      <c r="M29" s="70">
        <f>+L29/$L$26*100</f>
        <v>9.404088106997369</v>
      </c>
      <c r="N29" s="68">
        <v>48.304600000000001</v>
      </c>
      <c r="O29" s="57">
        <v>6.9400000000000003E-2</v>
      </c>
      <c r="P29" s="58">
        <v>2.5392999999999999</v>
      </c>
    </row>
    <row r="30" spans="1:16" s="77" customFormat="1" ht="12.75" customHeight="1" x14ac:dyDescent="0.2">
      <c r="A30" s="65" t="s">
        <v>7</v>
      </c>
      <c r="B30" s="59">
        <f t="shared" si="0"/>
        <v>3.6615000000000002</v>
      </c>
      <c r="C30" s="74">
        <f>+B30/$B$24*100</f>
        <v>2.1754901314206374</v>
      </c>
      <c r="D30" s="74">
        <v>23.8202</v>
      </c>
      <c r="E30" s="61">
        <v>1.9520999999999999</v>
      </c>
      <c r="F30" s="62">
        <v>5.3710000000000004</v>
      </c>
      <c r="G30" s="60">
        <v>3.6615000000000002</v>
      </c>
      <c r="H30" s="74">
        <f>+G30/$G$24*100</f>
        <v>2.3708635343511353</v>
      </c>
      <c r="I30" s="74">
        <v>23.8202</v>
      </c>
      <c r="J30" s="61">
        <v>1.9520999999999999</v>
      </c>
      <c r="K30" s="62">
        <v>5.3710000000000004</v>
      </c>
      <c r="L30" s="219">
        <v>0</v>
      </c>
      <c r="M30" s="219">
        <v>0</v>
      </c>
      <c r="N30" s="220">
        <v>0</v>
      </c>
      <c r="O30" s="221">
        <v>0</v>
      </c>
      <c r="P30" s="222">
        <v>0</v>
      </c>
    </row>
    <row r="31" spans="1:16" s="77" customFormat="1" ht="12.75" customHeight="1" x14ac:dyDescent="0.2">
      <c r="A31" s="131"/>
      <c r="B31" s="54"/>
      <c r="C31" s="70"/>
      <c r="D31" s="70"/>
      <c r="E31" s="55"/>
      <c r="F31" s="55"/>
      <c r="G31" s="54"/>
      <c r="H31" s="70"/>
      <c r="I31" s="70"/>
      <c r="J31" s="55"/>
      <c r="K31" s="55"/>
      <c r="L31" s="54"/>
      <c r="M31" s="70"/>
      <c r="N31" s="70"/>
      <c r="O31" s="55"/>
      <c r="P31" s="55"/>
    </row>
    <row r="32" spans="1:16" s="2" customFormat="1" ht="12" x14ac:dyDescent="0.2">
      <c r="A32" s="3"/>
      <c r="B32" s="3"/>
      <c r="C32" s="3"/>
      <c r="D32" s="177"/>
      <c r="E32" s="3"/>
      <c r="F32" s="3"/>
      <c r="G32" s="3"/>
      <c r="H32" s="3"/>
      <c r="I32" s="177"/>
      <c r="J32" s="3"/>
      <c r="K32" s="3"/>
      <c r="L32" s="3"/>
      <c r="M32" s="3"/>
      <c r="N32" s="177"/>
      <c r="O32" s="3"/>
      <c r="P32" s="3"/>
    </row>
    <row r="33" spans="1:16" s="4" customFormat="1" ht="12" x14ac:dyDescent="0.2">
      <c r="A33" s="16"/>
      <c r="B33" s="16"/>
      <c r="C33" s="16"/>
      <c r="D33" s="178"/>
      <c r="E33" s="16"/>
      <c r="F33" s="16"/>
      <c r="G33" s="16"/>
      <c r="H33" s="16"/>
      <c r="I33" s="178"/>
      <c r="J33" s="16"/>
      <c r="K33" s="16"/>
      <c r="L33" s="16"/>
      <c r="M33" s="16"/>
      <c r="N33" s="178"/>
      <c r="O33" s="16"/>
      <c r="P33" s="19"/>
    </row>
    <row r="34" spans="1:16" s="18" customFormat="1" ht="17.100000000000001" customHeight="1" x14ac:dyDescent="0.2">
      <c r="A34" s="278" t="s">
        <v>135</v>
      </c>
      <c r="B34" s="279"/>
      <c r="C34" s="279"/>
      <c r="D34" s="279"/>
      <c r="E34" s="279"/>
      <c r="F34" s="279"/>
      <c r="G34" s="279"/>
      <c r="H34" s="279"/>
      <c r="I34" s="279"/>
      <c r="J34" s="279"/>
      <c r="K34" s="279"/>
      <c r="L34" s="279"/>
      <c r="M34" s="279"/>
      <c r="N34" s="279"/>
      <c r="O34" s="279"/>
      <c r="P34" s="280"/>
    </row>
    <row r="35" spans="1:16" s="18" customFormat="1" ht="39.950000000000003" customHeight="1" x14ac:dyDescent="0.2">
      <c r="A35" s="286" t="s">
        <v>136</v>
      </c>
      <c r="B35" s="286"/>
      <c r="C35" s="286"/>
      <c r="D35" s="286"/>
      <c r="E35" s="286"/>
      <c r="F35" s="286"/>
      <c r="G35" s="286"/>
      <c r="H35" s="286"/>
      <c r="I35" s="286"/>
      <c r="J35" s="286"/>
      <c r="K35" s="286"/>
      <c r="L35" s="286"/>
      <c r="M35" s="286"/>
      <c r="N35" s="286"/>
      <c r="O35" s="286"/>
      <c r="P35" s="287"/>
    </row>
    <row r="36" spans="1:16" s="18" customFormat="1" ht="174.95" customHeight="1" x14ac:dyDescent="0.2">
      <c r="A36" s="281" t="s">
        <v>159</v>
      </c>
      <c r="B36" s="282"/>
      <c r="C36" s="282"/>
      <c r="D36" s="282"/>
      <c r="E36" s="282"/>
      <c r="F36" s="282"/>
      <c r="G36" s="282"/>
      <c r="H36" s="282"/>
      <c r="I36" s="282"/>
      <c r="J36" s="282"/>
      <c r="K36" s="282"/>
      <c r="L36" s="282"/>
      <c r="M36" s="282"/>
      <c r="N36" s="282"/>
      <c r="O36" s="282"/>
      <c r="P36" s="283"/>
    </row>
    <row r="37" spans="1:16" s="18" customFormat="1" ht="31.5" customHeight="1" x14ac:dyDescent="0.2">
      <c r="A37" s="284" t="s">
        <v>65</v>
      </c>
      <c r="B37" s="284"/>
      <c r="C37" s="284"/>
      <c r="D37" s="284"/>
      <c r="E37" s="284"/>
      <c r="F37" s="284"/>
      <c r="G37" s="284"/>
      <c r="H37" s="284"/>
      <c r="I37" s="284"/>
      <c r="J37" s="284"/>
      <c r="K37" s="284"/>
      <c r="L37" s="284"/>
      <c r="M37" s="284"/>
      <c r="N37" s="284"/>
      <c r="O37" s="284"/>
      <c r="P37" s="285"/>
    </row>
    <row r="38" spans="1:16" s="18" customFormat="1" ht="63" customHeight="1" x14ac:dyDescent="0.2">
      <c r="A38" s="286" t="s">
        <v>131</v>
      </c>
      <c r="B38" s="286"/>
      <c r="C38" s="286"/>
      <c r="D38" s="286"/>
      <c r="E38" s="286"/>
      <c r="F38" s="286"/>
      <c r="G38" s="286"/>
      <c r="H38" s="286"/>
      <c r="I38" s="286"/>
      <c r="J38" s="286"/>
      <c r="K38" s="286"/>
      <c r="L38" s="286"/>
      <c r="M38" s="286"/>
      <c r="N38" s="286"/>
      <c r="O38" s="286"/>
      <c r="P38" s="287"/>
    </row>
    <row r="39" spans="1:16" s="18" customFormat="1" ht="17.100000000000001" customHeight="1" x14ac:dyDescent="0.2">
      <c r="A39" s="286" t="s">
        <v>58</v>
      </c>
      <c r="B39" s="286"/>
      <c r="C39" s="286"/>
      <c r="D39" s="286"/>
      <c r="E39" s="286"/>
      <c r="F39" s="286"/>
      <c r="G39" s="286"/>
      <c r="H39" s="286"/>
      <c r="I39" s="286"/>
      <c r="J39" s="286"/>
      <c r="K39" s="286"/>
      <c r="L39" s="286"/>
      <c r="M39" s="286"/>
      <c r="N39" s="286"/>
      <c r="O39" s="286"/>
      <c r="P39" s="287"/>
    </row>
    <row r="40" spans="1:16" s="18" customFormat="1" ht="45" customHeight="1" x14ac:dyDescent="0.2">
      <c r="A40" s="286" t="s">
        <v>162</v>
      </c>
      <c r="B40" s="286"/>
      <c r="C40" s="286"/>
      <c r="D40" s="286"/>
      <c r="E40" s="286"/>
      <c r="F40" s="286"/>
      <c r="G40" s="286"/>
      <c r="H40" s="286"/>
      <c r="I40" s="286"/>
      <c r="J40" s="286"/>
      <c r="K40" s="286"/>
      <c r="L40" s="286"/>
      <c r="M40" s="286"/>
      <c r="N40" s="286"/>
      <c r="O40" s="286"/>
      <c r="P40" s="287"/>
    </row>
    <row r="41" spans="1:16" s="18" customFormat="1" ht="17.100000000000001" customHeight="1" x14ac:dyDescent="0.2">
      <c r="A41" s="276" t="s">
        <v>61</v>
      </c>
      <c r="B41" s="276"/>
      <c r="C41" s="276"/>
      <c r="D41" s="276"/>
      <c r="E41" s="276"/>
      <c r="F41" s="276"/>
      <c r="G41" s="276"/>
      <c r="H41" s="276"/>
      <c r="I41" s="276"/>
      <c r="J41" s="276"/>
      <c r="K41" s="276"/>
      <c r="L41" s="276"/>
      <c r="M41" s="276"/>
      <c r="N41" s="276"/>
      <c r="O41" s="276"/>
      <c r="P41" s="277"/>
    </row>
    <row r="42" spans="1:16" s="4" customFormat="1" ht="8.25" customHeight="1" x14ac:dyDescent="0.2">
      <c r="A42" s="17"/>
      <c r="B42" s="17"/>
      <c r="C42" s="17"/>
      <c r="D42" s="179"/>
      <c r="E42" s="17"/>
      <c r="F42" s="17"/>
      <c r="G42" s="17"/>
      <c r="H42" s="17"/>
      <c r="I42" s="179"/>
      <c r="J42" s="17"/>
      <c r="K42" s="17"/>
      <c r="L42" s="17"/>
      <c r="M42" s="17"/>
      <c r="N42" s="179"/>
      <c r="O42" s="17"/>
      <c r="P42" s="20"/>
    </row>
    <row r="43" spans="1:16" s="2" customFormat="1" ht="12" x14ac:dyDescent="0.2">
      <c r="A43" s="3"/>
      <c r="B43" s="3"/>
      <c r="C43" s="3"/>
      <c r="D43" s="177"/>
      <c r="E43" s="3"/>
      <c r="F43" s="3"/>
      <c r="G43" s="3"/>
      <c r="H43" s="3"/>
      <c r="I43" s="177"/>
      <c r="J43" s="3"/>
      <c r="K43" s="3"/>
      <c r="L43" s="3"/>
      <c r="M43" s="3"/>
      <c r="N43" s="177"/>
      <c r="O43" s="3"/>
      <c r="P43" s="3"/>
    </row>
  </sheetData>
  <mergeCells count="22">
    <mergeCell ref="A1:P2"/>
    <mergeCell ref="A3:P4"/>
    <mergeCell ref="A10:P10"/>
    <mergeCell ref="A11:A13"/>
    <mergeCell ref="B11:F12"/>
    <mergeCell ref="G11:P11"/>
    <mergeCell ref="G12:K12"/>
    <mergeCell ref="L12:P12"/>
    <mergeCell ref="A41:P41"/>
    <mergeCell ref="A20:P20"/>
    <mergeCell ref="A21:A23"/>
    <mergeCell ref="B21:F22"/>
    <mergeCell ref="G21:P21"/>
    <mergeCell ref="G22:K22"/>
    <mergeCell ref="L22:P22"/>
    <mergeCell ref="A34:P34"/>
    <mergeCell ref="A35:P35"/>
    <mergeCell ref="A36:P36"/>
    <mergeCell ref="A37:P37"/>
    <mergeCell ref="A38:P38"/>
    <mergeCell ref="A39:P39"/>
    <mergeCell ref="A40:P40"/>
  </mergeCells>
  <pageMargins left="0.75" right="0.75" top="1" bottom="1" header="0.5" footer="0.5"/>
  <pageSetup orientation="portrait" horizontalDpi="4294967292" verticalDpi="4294967292" r:id="rId1"/>
  <headerFooter alignWithMargins="0"/>
  <ignoredErrors>
    <ignoredError sqref="G26 L26"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Índice</vt:lpstr>
      <vt:lpstr>Cuadro 1</vt:lpstr>
      <vt:lpstr>Cuadro 2</vt:lpstr>
      <vt:lpstr>Cuadro 3</vt:lpstr>
      <vt:lpstr>Cuadro 4</vt:lpstr>
      <vt:lpstr>Cuadro 5</vt:lpstr>
      <vt:lpstr>Cuadro 6</vt:lpstr>
      <vt:lpstr>Cuadro 7</vt:lpstr>
      <vt:lpstr>Cuadro 8</vt:lpstr>
      <vt:lpstr>Cuadro 9</vt:lpstr>
      <vt:lpstr>Cuadro 10</vt:lpstr>
      <vt:lpstr>Cuadro 11</vt:lpstr>
      <vt:lpstr>Cuadro 12</vt:lpstr>
    </vt:vector>
  </TitlesOfParts>
  <Company>DANE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LMChaparroC</dc:creator>
  <cp:lastModifiedBy>Anyela Patricia Masmela Rozo</cp:lastModifiedBy>
  <cp:lastPrinted>2018-05-07T13:41:18Z</cp:lastPrinted>
  <dcterms:created xsi:type="dcterms:W3CDTF">2007-01-25T17:17:56Z</dcterms:created>
  <dcterms:modified xsi:type="dcterms:W3CDTF">2018-05-31T17:59:21Z</dcterms:modified>
</cp:coreProperties>
</file>