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mc:AlternateContent xmlns:mc="http://schemas.openxmlformats.org/markup-compatibility/2006">
    <mc:Choice Requires="x15">
      <x15ac:absPath xmlns:x15ac="http://schemas.microsoft.com/office/spreadsheetml/2010/11/ac" url="C:\Users\david\Desktop\ENAM\ENAM 2022\ENAM 2022 I\Anexos\"/>
    </mc:Choice>
  </mc:AlternateContent>
  <xr:revisionPtr revIDLastSave="0" documentId="13_ncr:1_{2EDD8044-06F2-4560-A52E-515223470416}" xr6:coauthVersionLast="47" xr6:coauthVersionMax="47" xr10:uidLastSave="{00000000-0000-0000-0000-000000000000}"/>
  <bookViews>
    <workbookView xWindow="28680" yWindow="1035" windowWidth="20730" windowHeight="11160" tabRatio="767" xr2:uid="{00000000-000D-0000-FFFF-FFFF00000000}"/>
  </bookViews>
  <sheets>
    <sheet name="Índice" sheetId="519" r:id="rId1"/>
    <sheet name="Ficha técnica" sheetId="518" r:id="rId2"/>
    <sheet name="Cuadro 1" sheetId="522" r:id="rId3"/>
    <sheet name="Cuadro 1.1" sheetId="540" r:id="rId4"/>
    <sheet name="Cuadro 2" sheetId="524" r:id="rId5"/>
    <sheet name="Cuadro 3" sheetId="525" r:id="rId6"/>
    <sheet name="Cuadro 4" sheetId="526" r:id="rId7"/>
    <sheet name="Cuadro 5" sheetId="527" r:id="rId8"/>
    <sheet name="Cuadro 6" sheetId="533" r:id="rId9"/>
    <sheet name="Cuadro 7" sheetId="534" r:id="rId10"/>
    <sheet name="Cuadro 8 (1)" sheetId="528" state="hidden" r:id="rId11"/>
    <sheet name="Cuadro 9(1)" sheetId="536" state="hidden" r:id="rId12"/>
    <sheet name="Cuadro 8" sheetId="538" r:id="rId13"/>
    <sheet name="Cuadro 9" sheetId="539" r:id="rId14"/>
    <sheet name="Históricos" sheetId="529" r:id="rId15"/>
  </sheets>
  <externalReferences>
    <externalReference r:id="rId16"/>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32" i="540" l="1"/>
  <c r="K20" i="540"/>
  <c r="C20" i="540"/>
  <c r="K19" i="540"/>
  <c r="C19" i="540"/>
  <c r="K18" i="540"/>
  <c r="C18" i="540"/>
  <c r="K17" i="540"/>
  <c r="C17" i="540"/>
  <c r="K16" i="540"/>
  <c r="C16" i="540"/>
  <c r="W14" i="540"/>
  <c r="Q14" i="540"/>
  <c r="K14" i="540"/>
  <c r="I14" i="540"/>
  <c r="G14" i="540"/>
  <c r="E14" i="540"/>
  <c r="C14" i="540" s="1"/>
  <c r="A3" i="540"/>
  <c r="AK17" i="522" l="1"/>
  <c r="AK16" i="522"/>
  <c r="AK19" i="522"/>
  <c r="AK18" i="522"/>
  <c r="S19" i="522"/>
  <c r="S18" i="522"/>
  <c r="S17" i="522"/>
  <c r="S15" i="522"/>
  <c r="H17" i="522"/>
  <c r="H16" i="522"/>
  <c r="H15" i="522"/>
  <c r="J16" i="534"/>
  <c r="S13" i="522"/>
  <c r="AB13" i="522"/>
  <c r="I14" i="534"/>
  <c r="J19" i="522"/>
  <c r="J18" i="522"/>
  <c r="J17" i="522"/>
  <c r="J16" i="522"/>
  <c r="J15" i="522"/>
  <c r="S16" i="522"/>
  <c r="J13" i="522"/>
  <c r="X71" i="529" l="1"/>
  <c r="X11" i="529"/>
  <c r="F20" i="534"/>
  <c r="H20" i="534" s="1"/>
  <c r="F19" i="534"/>
  <c r="H19" i="534" s="1"/>
  <c r="F18" i="534"/>
  <c r="F17" i="534"/>
  <c r="I17" i="534" s="1"/>
  <c r="F16" i="534"/>
  <c r="I16" i="534" s="1"/>
  <c r="F14" i="534"/>
  <c r="H14" i="534" s="1"/>
  <c r="C20" i="534"/>
  <c r="C19" i="534"/>
  <c r="D19" i="534" s="1"/>
  <c r="C18" i="534"/>
  <c r="D18" i="534" s="1"/>
  <c r="C17" i="534"/>
  <c r="C16" i="534"/>
  <c r="D16" i="534" s="1"/>
  <c r="C14" i="534"/>
  <c r="X11" i="527"/>
  <c r="X11" i="526"/>
  <c r="R17" i="524"/>
  <c r="R16" i="524"/>
  <c r="R18" i="524"/>
  <c r="AA16" i="522"/>
  <c r="AA15" i="522"/>
  <c r="Z15" i="522"/>
  <c r="Z16" i="522"/>
  <c r="X11" i="525"/>
  <c r="T20" i="524"/>
  <c r="T19" i="524"/>
  <c r="T18" i="524"/>
  <c r="T17" i="524"/>
  <c r="T16" i="524"/>
  <c r="T14" i="524"/>
  <c r="Q16" i="524"/>
  <c r="S19" i="524"/>
  <c r="R20" i="524"/>
  <c r="R19" i="524"/>
  <c r="R14" i="524"/>
  <c r="Q20" i="524"/>
  <c r="S20" i="524" s="1"/>
  <c r="Q19" i="524"/>
  <c r="Q18" i="524"/>
  <c r="S18" i="524" s="1"/>
  <c r="Q17" i="524"/>
  <c r="S17" i="524" s="1"/>
  <c r="Q14" i="524"/>
  <c r="S16" i="524" s="1"/>
  <c r="O14" i="524"/>
  <c r="M20" i="524"/>
  <c r="M19" i="524"/>
  <c r="M18" i="524"/>
  <c r="M17" i="524"/>
  <c r="M16" i="524"/>
  <c r="M14" i="524"/>
  <c r="O16" i="524" s="1"/>
  <c r="J20" i="524"/>
  <c r="J19" i="524"/>
  <c r="J18" i="524"/>
  <c r="J17" i="524"/>
  <c r="J16" i="524"/>
  <c r="J14" i="524"/>
  <c r="C16" i="524"/>
  <c r="H20" i="524"/>
  <c r="H19" i="524"/>
  <c r="H18" i="524"/>
  <c r="H14" i="524"/>
  <c r="G20" i="524"/>
  <c r="I20" i="524" s="1"/>
  <c r="G19" i="524"/>
  <c r="I19" i="524" s="1"/>
  <c r="G18" i="524"/>
  <c r="G17" i="524"/>
  <c r="G16" i="524"/>
  <c r="G14" i="524"/>
  <c r="I14" i="524" s="1"/>
  <c r="C20" i="524"/>
  <c r="C19" i="524"/>
  <c r="C18" i="524"/>
  <c r="C17" i="524"/>
  <c r="C14" i="524"/>
  <c r="E14" i="524" s="1"/>
  <c r="I17" i="524" l="1"/>
  <c r="U16" i="524"/>
  <c r="U17" i="524"/>
  <c r="K17" i="524"/>
  <c r="U18" i="524"/>
  <c r="U19" i="524"/>
  <c r="U20" i="524"/>
  <c r="D20" i="534"/>
  <c r="H16" i="534"/>
  <c r="I18" i="534"/>
  <c r="I19" i="534"/>
  <c r="H18" i="534"/>
  <c r="I20" i="534"/>
  <c r="D14" i="534"/>
  <c r="H17" i="534"/>
  <c r="D17" i="534"/>
  <c r="J20" i="534"/>
  <c r="K18" i="524"/>
  <c r="E19" i="524"/>
  <c r="O17" i="524"/>
  <c r="S14" i="524"/>
  <c r="E20" i="524"/>
  <c r="O18" i="524"/>
  <c r="O19" i="524"/>
  <c r="K16" i="524"/>
  <c r="O20" i="524"/>
  <c r="E16" i="524"/>
  <c r="I16" i="524"/>
  <c r="E17" i="524"/>
  <c r="E18" i="524"/>
  <c r="I18" i="524"/>
  <c r="K19" i="524"/>
  <c r="K20" i="524"/>
  <c r="J19" i="534" l="1"/>
  <c r="J17" i="534"/>
  <c r="J18" i="534"/>
  <c r="AK15" i="522"/>
  <c r="AJ16" i="522"/>
  <c r="AJ15" i="522"/>
  <c r="AI16" i="522"/>
  <c r="AI15" i="522"/>
  <c r="AJ19" i="522"/>
  <c r="AI19" i="522"/>
  <c r="AJ18" i="522"/>
  <c r="AI18" i="522"/>
  <c r="AJ17" i="522"/>
  <c r="AI17" i="522"/>
  <c r="AA19" i="522"/>
  <c r="AA18" i="522"/>
  <c r="AA17" i="522"/>
  <c r="Z19" i="522"/>
  <c r="Z18" i="522"/>
  <c r="Z17" i="522"/>
  <c r="Z13" i="522"/>
  <c r="R19" i="522" l="1"/>
  <c r="R18" i="522"/>
  <c r="R17" i="522"/>
  <c r="R16" i="522"/>
  <c r="R15" i="522"/>
  <c r="R13" i="522"/>
  <c r="Q19" i="522"/>
  <c r="Q18" i="522"/>
  <c r="Q17" i="522"/>
  <c r="Q15" i="522"/>
  <c r="Q16" i="522"/>
  <c r="Q13" i="522"/>
  <c r="AB19" i="522"/>
  <c r="AB18" i="522"/>
  <c r="AB17" i="522"/>
  <c r="AB16" i="522"/>
  <c r="AB15" i="522"/>
  <c r="AA13" i="522"/>
  <c r="W13" i="522"/>
  <c r="N13" i="522"/>
  <c r="H19" i="522"/>
  <c r="I19" i="522"/>
  <c r="I18" i="522"/>
  <c r="I17" i="522"/>
  <c r="I16" i="522"/>
  <c r="I15" i="522"/>
  <c r="I13" i="522"/>
  <c r="H18" i="522"/>
  <c r="H13" i="522"/>
  <c r="E13" i="522"/>
  <c r="A120" i="539"/>
  <c r="A120" i="538"/>
  <c r="A184" i="529"/>
  <c r="A29" i="534"/>
  <c r="A20" i="533"/>
  <c r="A21" i="527"/>
  <c r="A24" i="526"/>
  <c r="A26" i="525"/>
  <c r="A33" i="524"/>
  <c r="A3" i="522"/>
  <c r="A3" i="525"/>
  <c r="A3" i="533"/>
  <c r="A3" i="536"/>
  <c r="A3" i="527"/>
  <c r="A3" i="526"/>
  <c r="A3" i="524"/>
  <c r="A3" i="529"/>
  <c r="A3" i="534"/>
  <c r="A3" i="528"/>
</calcChain>
</file>

<file path=xl/sharedStrings.xml><?xml version="1.0" encoding="utf-8"?>
<sst xmlns="http://schemas.openxmlformats.org/spreadsheetml/2006/main" count="1051" uniqueCount="302">
  <si>
    <t>1.</t>
  </si>
  <si>
    <t>3.</t>
  </si>
  <si>
    <t>2.</t>
  </si>
  <si>
    <t>Item 4</t>
  </si>
  <si>
    <t xml:space="preserve"> Item 6</t>
  </si>
  <si>
    <t>0.</t>
  </si>
  <si>
    <t>ENCUESTA NACIONAL DE ARROZ MECANIZADO</t>
  </si>
  <si>
    <t>Objetivo</t>
  </si>
  <si>
    <t>Convenio DANE-FEDEARROZ</t>
  </si>
  <si>
    <t>Universo de Estudio</t>
  </si>
  <si>
    <t>Área sembrada</t>
  </si>
  <si>
    <t>Marco muestral</t>
  </si>
  <si>
    <t>Tamaño de muestra</t>
  </si>
  <si>
    <t>Parámetros estimados</t>
  </si>
  <si>
    <t>Departamento</t>
  </si>
  <si>
    <t>Rendimiento</t>
  </si>
  <si>
    <t>2017 - II</t>
  </si>
  <si>
    <t>2018 - II</t>
  </si>
  <si>
    <t>Cve</t>
  </si>
  <si>
    <t>Área (ha)</t>
  </si>
  <si>
    <t>t/ha</t>
  </si>
  <si>
    <t>Total Nacional</t>
  </si>
  <si>
    <t>Meta</t>
  </si>
  <si>
    <t>Casanare</t>
  </si>
  <si>
    <t>Tolima</t>
  </si>
  <si>
    <t>Huila</t>
  </si>
  <si>
    <t>Zona arrocera</t>
  </si>
  <si>
    <t>Área perdida</t>
  </si>
  <si>
    <t>Inundación</t>
  </si>
  <si>
    <t>Sequía</t>
  </si>
  <si>
    <t>Otro*</t>
  </si>
  <si>
    <t>Total perdida</t>
  </si>
  <si>
    <t>Total área perdida</t>
  </si>
  <si>
    <t>Centro</t>
  </si>
  <si>
    <t>Santanderes</t>
  </si>
  <si>
    <t>Bajo Cauca</t>
  </si>
  <si>
    <t>Costa Norte</t>
  </si>
  <si>
    <t>Llanos</t>
  </si>
  <si>
    <t>Contribución
(p.p)</t>
  </si>
  <si>
    <t>Zona Arrocera</t>
  </si>
  <si>
    <t>Área sembrada en hectáreas (ha)</t>
  </si>
  <si>
    <t>2000 - II</t>
  </si>
  <si>
    <t>2001 - II</t>
  </si>
  <si>
    <t>2002 - II</t>
  </si>
  <si>
    <t>2003 - II</t>
  </si>
  <si>
    <t>2004 - II</t>
  </si>
  <si>
    <t>2005 - II</t>
  </si>
  <si>
    <t>2006 - II</t>
  </si>
  <si>
    <t>2007 - II</t>
  </si>
  <si>
    <t>2008 - II</t>
  </si>
  <si>
    <t>2009 - II</t>
  </si>
  <si>
    <t>2010 - II</t>
  </si>
  <si>
    <t>2011 - II</t>
  </si>
  <si>
    <t>2012 - II</t>
  </si>
  <si>
    <t>2013 - II</t>
  </si>
  <si>
    <t>2014 - II</t>
  </si>
  <si>
    <t>2015 - II</t>
  </si>
  <si>
    <t>2016 - II</t>
  </si>
  <si>
    <t>Mes</t>
  </si>
  <si>
    <t>Sistema de Producción</t>
  </si>
  <si>
    <t>Riego</t>
  </si>
  <si>
    <t>Secano</t>
  </si>
  <si>
    <t>2000 - I</t>
  </si>
  <si>
    <t>2001 - I</t>
  </si>
  <si>
    <t>2002 - I</t>
  </si>
  <si>
    <t>2003 - I</t>
  </si>
  <si>
    <t>2004 - I</t>
  </si>
  <si>
    <t>2005 - I</t>
  </si>
  <si>
    <t>2006 - I</t>
  </si>
  <si>
    <t>2007 - I</t>
  </si>
  <si>
    <t>2008 - I</t>
  </si>
  <si>
    <t>2009 - I</t>
  </si>
  <si>
    <t>2010 - I</t>
  </si>
  <si>
    <t>2011 - I</t>
  </si>
  <si>
    <t>2012 - I</t>
  </si>
  <si>
    <t>2013 - I</t>
  </si>
  <si>
    <t>2014 - I</t>
  </si>
  <si>
    <t>2015 - I</t>
  </si>
  <si>
    <t>2016 - I</t>
  </si>
  <si>
    <t>2017 - I</t>
  </si>
  <si>
    <t>2018 - I</t>
  </si>
  <si>
    <t>Producción en toneladas (t)</t>
  </si>
  <si>
    <t>Rendimiento (t/ha)</t>
  </si>
  <si>
    <r>
      <t>Área cosechada</t>
    </r>
    <r>
      <rPr>
        <b/>
        <vertAlign val="superscript"/>
        <sz val="9"/>
        <rFont val="Segoe UI"/>
        <family val="2"/>
      </rPr>
      <t>2</t>
    </r>
  </si>
  <si>
    <r>
      <t xml:space="preserve">Producción </t>
    </r>
    <r>
      <rPr>
        <b/>
        <vertAlign val="superscript"/>
        <sz val="9"/>
        <rFont val="Segoe UI"/>
        <family val="2"/>
      </rPr>
      <t>3</t>
    </r>
  </si>
  <si>
    <r>
      <t xml:space="preserve">Resto Departamentos </t>
    </r>
    <r>
      <rPr>
        <vertAlign val="superscript"/>
        <sz val="9"/>
        <rFont val="Segoe UI"/>
        <family val="2"/>
      </rPr>
      <t>1</t>
    </r>
  </si>
  <si>
    <r>
      <t>Producción</t>
    </r>
    <r>
      <rPr>
        <b/>
        <vertAlign val="superscript"/>
        <sz val="9"/>
        <rFont val="Segoe UI"/>
        <family val="2"/>
      </rPr>
      <t>3</t>
    </r>
  </si>
  <si>
    <r>
      <t xml:space="preserve">Total Nacional </t>
    </r>
    <r>
      <rPr>
        <b/>
        <vertAlign val="superscript"/>
        <sz val="9"/>
        <rFont val="Segoe UI"/>
        <family val="2"/>
      </rPr>
      <t>2</t>
    </r>
  </si>
  <si>
    <r>
      <rPr>
        <vertAlign val="superscript"/>
        <sz val="8"/>
        <rFont val="Segoe UI"/>
        <family val="2"/>
      </rPr>
      <t>3</t>
    </r>
    <r>
      <rPr>
        <sz val="8"/>
        <rFont val="Segoe UI"/>
        <family val="2"/>
      </rPr>
      <t xml:space="preserve"> Producción total de arroz paddy verde</t>
    </r>
  </si>
  <si>
    <r>
      <t xml:space="preserve">p.p. </t>
    </r>
    <r>
      <rPr>
        <sz val="8"/>
        <rFont val="Segoe UI"/>
        <family val="2"/>
      </rPr>
      <t>Puntos Porcentuales</t>
    </r>
  </si>
  <si>
    <r>
      <rPr>
        <b/>
        <vertAlign val="superscript"/>
        <sz val="8"/>
        <rFont val="Segoe UI"/>
        <family val="2"/>
      </rPr>
      <t>1</t>
    </r>
    <r>
      <rPr>
        <sz val="8"/>
        <rFont val="Segoe UI"/>
        <family val="2"/>
      </rPr>
      <t xml:space="preserve"> Por aproximación decimal se puede presentar diferencias</t>
    </r>
  </si>
  <si>
    <r>
      <t>Resto Departamentos</t>
    </r>
    <r>
      <rPr>
        <vertAlign val="superscript"/>
        <sz val="9"/>
        <rFont val="Segoe UI"/>
        <family val="2"/>
      </rPr>
      <t>1</t>
    </r>
  </si>
  <si>
    <r>
      <rPr>
        <b/>
        <sz val="8"/>
        <rFont val="Segoe UI"/>
        <family val="2"/>
      </rPr>
      <t>Nota:</t>
    </r>
    <r>
      <rPr>
        <sz val="8"/>
        <rFont val="Segoe UI"/>
        <family val="2"/>
      </rPr>
      <t xml:space="preserve"> El Área cosechada corresponde al área sembrada del semestre anterior</t>
    </r>
  </si>
  <si>
    <r>
      <rPr>
        <b/>
        <sz val="8"/>
        <rFont val="Segoe UI"/>
        <family val="2"/>
      </rPr>
      <t>Nota:</t>
    </r>
    <r>
      <rPr>
        <sz val="8"/>
        <rFont val="Segoe UI"/>
        <family val="2"/>
      </rPr>
      <t xml:space="preserve"> En los últimos semestres la ENAM ha incorporado los departamentos de Chocó, Nariño y Vichada.</t>
    </r>
  </si>
  <si>
    <r>
      <rPr>
        <b/>
        <sz val="8"/>
        <rFont val="Segoe UI"/>
        <family val="2"/>
      </rPr>
      <t>Nota:</t>
    </r>
    <r>
      <rPr>
        <sz val="8"/>
        <rFont val="Segoe UI"/>
        <family val="2"/>
      </rPr>
      <t xml:space="preserve"> La diferencia en la suma de las variables obedece al sistema de aproximación en el nivel de dígitos trabajados</t>
    </r>
  </si>
  <si>
    <t>Fuente: DANE - FEDEARROZ</t>
  </si>
  <si>
    <t>Actualizado el 09 de agosto de 2019</t>
  </si>
  <si>
    <t>Quema</t>
  </si>
  <si>
    <t>2019 - I</t>
  </si>
  <si>
    <t>Número de libras de arroz semanal consumido por hogar, total y promedio según área
Encuesta Calidad de Vida 2018</t>
  </si>
  <si>
    <t>Total y área</t>
  </si>
  <si>
    <t>Libras de arroz consumido por área</t>
  </si>
  <si>
    <t>Total hogares</t>
  </si>
  <si>
    <t>Consumo promedio libras de arroz por hogar</t>
  </si>
  <si>
    <t>Número de hogares que consumen arroz</t>
  </si>
  <si>
    <t>Consumo promedio de arroz por hogar consumidor</t>
  </si>
  <si>
    <t>Cabecera</t>
  </si>
  <si>
    <t>Resto</t>
  </si>
  <si>
    <t>Cantidad de libras de arroz semanal consumido por persona, total y promedio según área
Encuesta Calidad de Vida 2018</t>
  </si>
  <si>
    <t>Cuadro 8. Número de libras de arroz semanal consumido por hogar, total y promedio según área
Encuesta Calidad de Vida 2018</t>
  </si>
  <si>
    <t>Cuadro 9. Número de libras de arroz semanal consumido por hogar, total y promedio según área
Encuesta Calidad de Vida 2018</t>
  </si>
  <si>
    <t>Libras de arroz consumido en la región</t>
  </si>
  <si>
    <t>Total personas</t>
  </si>
  <si>
    <t>Consumo promedio libras de arroz por persona</t>
  </si>
  <si>
    <t>Número de personas que pertenecen a un hogar que consumen arroz</t>
  </si>
  <si>
    <t>Consumo promedio libras de arroz por persona de hogar consumidor de arroz</t>
  </si>
  <si>
    <t>Cuadro 7. Área sembrada de arroz mecanizado, según zonas arroceras (participación, variación y contribución)</t>
  </si>
  <si>
    <t>Otro</t>
  </si>
  <si>
    <t>Contenido</t>
  </si>
  <si>
    <t>2019 - II</t>
  </si>
  <si>
    <t>Hectárea (ha)</t>
  </si>
  <si>
    <t>Participación (%)</t>
  </si>
  <si>
    <t>Cuadro 4. Serie del área sembrada de arroz mecanizado, según mes de siembra</t>
  </si>
  <si>
    <t>Cuadro 5. Serie del área sembrada de arroz mecanizado, según sistema de producción</t>
  </si>
  <si>
    <t>Cuadro 6. Serie de rendimientos de arroz mecanizado, según sistema de producción</t>
  </si>
  <si>
    <t>Series históricas - área sembrada, producción y rendimiento, según semestre y total anual</t>
  </si>
  <si>
    <t>Ficha técnica</t>
  </si>
  <si>
    <t>Tipo de investigación</t>
  </si>
  <si>
    <t>Total área sembrada</t>
  </si>
  <si>
    <t>Total área cosechada</t>
  </si>
  <si>
    <t>Total producción</t>
  </si>
  <si>
    <t>Tipo de muestra</t>
  </si>
  <si>
    <t>Cobertura operativa</t>
  </si>
  <si>
    <t>Nivel de desagregación de los  resultados</t>
  </si>
  <si>
    <t>https://www.dane.gov.co/index.php/estadisticas-por-tema/agropecuario/encuesta-de-arroz-mecanizado</t>
  </si>
  <si>
    <t>Series históricas - Área sembrada, producción y rendimiento
Según semestre y total anual</t>
  </si>
  <si>
    <t>2020 - I</t>
  </si>
  <si>
    <r>
      <rPr>
        <b/>
        <sz val="8"/>
        <rFont val="Segoe UI"/>
        <family val="2"/>
      </rPr>
      <t>Nota:</t>
    </r>
    <r>
      <rPr>
        <sz val="8"/>
        <rFont val="Segoe UI"/>
        <family val="2"/>
      </rPr>
      <t xml:space="preserve"> Rendimientos expresados en tonelada por hectárea (t/ha) de arroz paddy verde.</t>
    </r>
  </si>
  <si>
    <r>
      <rPr>
        <b/>
        <sz val="8"/>
        <rFont val="Segoe UI"/>
        <family val="2"/>
      </rPr>
      <t>Nota:</t>
    </r>
    <r>
      <rPr>
        <sz val="8"/>
        <rFont val="Segoe UI"/>
        <family val="2"/>
      </rPr>
      <t xml:space="preserve"> La diferencia en la suma de las variables obedece al sistema de aproximación en el nivel de dígitos trabajados.</t>
    </r>
  </si>
  <si>
    <r>
      <rPr>
        <b/>
        <sz val="8"/>
        <rFont val="Segoe UI"/>
        <family val="2"/>
      </rPr>
      <t xml:space="preserve">Nota: </t>
    </r>
    <r>
      <rPr>
        <sz val="8"/>
        <rFont val="Segoe UI"/>
        <family val="2"/>
      </rPr>
      <t>Rendimientos expresados en tonelada por hectárea (t/ha) de arroz paddy verde.</t>
    </r>
  </si>
  <si>
    <r>
      <rPr>
        <b/>
        <sz val="8"/>
        <rFont val="Segoe UI"/>
        <family val="2"/>
      </rPr>
      <t>Nota:</t>
    </r>
    <r>
      <rPr>
        <sz val="8"/>
        <rFont val="Segoe UI"/>
        <family val="2"/>
      </rPr>
      <t xml:space="preserve"> La producción es el resultado de multiplicar el área cosechada por el rendimiento (t/ha) estimado en el mismo periodo. Producción de arroz Paddy verde.</t>
    </r>
  </si>
  <si>
    <t>-</t>
  </si>
  <si>
    <t>Las zonas arroceras definidas por esta investigación son:</t>
  </si>
  <si>
    <t>Zona Bajo Cauca: Antioquia, Bolívar, Chocó, Córdoba y Sucre.
Zona Centro: Caquetá, Cauca, Cundinamarca, Huila, Nariño, Tolima y Valle del Cauca.
Zona Costa Norte: Atlántico, Cesar, La Guajira, Magdalena, algunos municipios de Bolívar y el municipio de Yondó (Antioquia).
Zona Llanos: Arauca, Casanare, Guaviare, Meta, Vichada y el municipio de Paratebueno (Cundinamarca). 
Zonas Santanderes: Norte de Santander y Santander.</t>
  </si>
  <si>
    <t>Enero</t>
  </si>
  <si>
    <t>Febrero</t>
  </si>
  <si>
    <t>Marzo</t>
  </si>
  <si>
    <t>Abril</t>
  </si>
  <si>
    <t>Mayo</t>
  </si>
  <si>
    <t>Junio</t>
  </si>
  <si>
    <t xml:space="preserve">Temporal: resultados semestrales, con desagregación mensual de las áreas sembradas.
Geográfica: total nacional, zonas arroceras y principales departamentos arroceros.
Temática: resultados de área sembrada y rendimiento por sistema de producción riego y secano.
</t>
  </si>
  <si>
    <t>Coeficiente de variación estimado C.v.e</t>
  </si>
  <si>
    <t>Área</t>
  </si>
  <si>
    <t>Total</t>
  </si>
  <si>
    <t>Consumo promedio de arroz en total hogares (libras/hogar)</t>
  </si>
  <si>
    <t>Consumo promedio de arroz en hogares consumidores (libras/hogar)</t>
  </si>
  <si>
    <t>L Inf.</t>
  </si>
  <si>
    <t>L Sup.</t>
  </si>
  <si>
    <t>Promedio</t>
  </si>
  <si>
    <t>Total nacional</t>
  </si>
  <si>
    <t>Centros poblados y rural disperso</t>
  </si>
  <si>
    <t>Amazonas</t>
  </si>
  <si>
    <t>Antioquia</t>
  </si>
  <si>
    <t>Arauca</t>
  </si>
  <si>
    <t>Atlántico</t>
  </si>
  <si>
    <t>Bogotá D.C</t>
  </si>
  <si>
    <t>Bolívar</t>
  </si>
  <si>
    <t>Boyacá</t>
  </si>
  <si>
    <t>Caldas</t>
  </si>
  <si>
    <t>Caquetá</t>
  </si>
  <si>
    <t>Cauca</t>
  </si>
  <si>
    <t>Cesar</t>
  </si>
  <si>
    <t>Cordoba</t>
  </si>
  <si>
    <t>Cundinamarca</t>
  </si>
  <si>
    <t>Guainía</t>
  </si>
  <si>
    <t>Guaviare</t>
  </si>
  <si>
    <t>La Guajira</t>
  </si>
  <si>
    <t>Magdalena</t>
  </si>
  <si>
    <t>Nariño</t>
  </si>
  <si>
    <t>Norte de Santander</t>
  </si>
  <si>
    <t>Putumayo</t>
  </si>
  <si>
    <t>Quindío</t>
  </si>
  <si>
    <t>Risaralda</t>
  </si>
  <si>
    <t>San Andrés</t>
  </si>
  <si>
    <t>Santander</t>
  </si>
  <si>
    <t>Sucre</t>
  </si>
  <si>
    <t>Valle del cauca</t>
  </si>
  <si>
    <t>Vaupés</t>
  </si>
  <si>
    <t>Vichada</t>
  </si>
  <si>
    <t>Consumo promedio de arroz por personas (libras/persona)</t>
  </si>
  <si>
    <t>Número de personas que pertenecen a un hogar que consume arroz (miles)</t>
  </si>
  <si>
    <t>Consumo promedio de arroz por persona de hogar consumidor (libras/persona)</t>
  </si>
  <si>
    <t>El Departamento Administrativo Nacional de Estadística (DANE) y la Federación Nacional de Arroceros (FEDEARROZ-FONDO NACIONAL DEL ARROZ) realizan un convenio de cooperación técnica, en el marco del cual se ha brindado al país información confiable, precisa y oportuna sobre los indicadores del sector arrocero, en procura de su desarrollo. Entre los productos del convenio se encuentran: la Encuesta Nacional de Arroz Mecanizado (ENAM) que se realiza semestralmente desde el año 2000 y dos censos arroceros. Estos últimos son: el III Censo Nacional Arrocero realizado en el año 2007, y el IV Censo Nacional Arrocero realizado en 2016.</t>
  </si>
  <si>
    <t xml:space="preserve">Corresponde al área dedicada al cultivo de arroz mecanizado en el país. Comprende una superficie aproximada de 570.802 hectáreas, según el IV Censo Nacional Arrocero (Fedearroz, 2016) distribuidas en 23 departamentos: Antioquia, Arauca, Atlántico, Bolívar, Caquetá, Casanare, Cauca, Cesar, Chocó, Córdoba, Cundinamarca, La Guajira, Guaviare, Huila, Magdalena, Meta, Nariño, Norte de Santander, Santander, Sucre, Tolima, Valle del Cauca y Vichada.
</t>
  </si>
  <si>
    <t>Uno de los principales criterios para determinar la calidad de la estimación de un parámetro es la variabilidad que tienen los posibles resultados de dicha estimación, la cual depende de factores como el diseño y tamaño de la muestra, el parámetro que se desea estimar y los niveles de desagregación, entre otros.</t>
  </si>
  <si>
    <t>2021-I</t>
  </si>
  <si>
    <t>±IC 95%</t>
  </si>
  <si>
    <t>Variación</t>
  </si>
  <si>
    <r>
      <rPr>
        <b/>
        <sz val="8"/>
        <rFont val="Segoe UI"/>
        <family val="2"/>
      </rPr>
      <t>Fuente:</t>
    </r>
    <r>
      <rPr>
        <sz val="8"/>
        <rFont val="Segoe UI"/>
        <family val="2"/>
      </rPr>
      <t xml:space="preserve"> DANE - Fedearroz, FNA.</t>
    </r>
  </si>
  <si>
    <t>Notas:</t>
  </si>
  <si>
    <t>La diferencia en la sumatoria de variables obedece al sistema de aproximación de dígitos.</t>
  </si>
  <si>
    <t>Hectárea 
(ha)</t>
  </si>
  <si>
    <t>L. Inf. 
(ha)</t>
  </si>
  <si>
    <t>L. Sup.
(ha)</t>
  </si>
  <si>
    <t>Tonelada 
(t)</t>
  </si>
  <si>
    <t>L. Inf. 
(t)</t>
  </si>
  <si>
    <t>L. Sup. 
(t)</t>
  </si>
  <si>
    <t>L. Inf. 
(t/ha)</t>
  </si>
  <si>
    <t>L. Sup. 
(t/ha)</t>
  </si>
  <si>
    <r>
      <t xml:space="preserve">- </t>
    </r>
    <r>
      <rPr>
        <b/>
        <sz val="8"/>
        <rFont val="Segoe UI"/>
        <family val="2"/>
      </rPr>
      <t>IC:</t>
    </r>
    <r>
      <rPr>
        <sz val="8"/>
        <rFont val="Segoe UI"/>
        <family val="2"/>
      </rPr>
      <t xml:space="preserve"> intervalo de confianza del estimado con un nivel del 95%. </t>
    </r>
  </si>
  <si>
    <t>- La diferencia en la sumatoria de variables obedece al sistema de aproximación de dígitos.</t>
  </si>
  <si>
    <r>
      <rPr>
        <vertAlign val="superscript"/>
        <sz val="8"/>
        <rFont val="Segoe UI"/>
        <family val="2"/>
      </rPr>
      <t xml:space="preserve">1 </t>
    </r>
    <r>
      <rPr>
        <sz val="8"/>
        <rFont val="Segoe UI"/>
        <family val="2"/>
      </rPr>
      <t>Resto Departamentos: Antioquia, Arauca, Atlántico, Bolívar, Caquetá, Cauca, Cesar, Chocó, Córdoba, Cundinamarca, La Guajira, Guaviare, Magdalena, Nariño, Norte de Santander, Santander, Sucre, Valle del Cauca y Vichada.</t>
    </r>
  </si>
  <si>
    <r>
      <rPr>
        <vertAlign val="superscript"/>
        <sz val="8"/>
        <rFont val="Segoe UI"/>
        <family val="2"/>
      </rPr>
      <t>2</t>
    </r>
    <r>
      <rPr>
        <sz val="8"/>
        <rFont val="Segoe UI"/>
        <family val="2"/>
      </rPr>
      <t xml:space="preserve"> La diferencia en la sumatoria de variables obedece al sistema de aproximación de dígitos.</t>
    </r>
  </si>
  <si>
    <t xml:space="preserve">Nota:  </t>
  </si>
  <si>
    <r>
      <rPr>
        <b/>
        <sz val="8"/>
        <rFont val="Segoe UI"/>
        <family val="2"/>
      </rPr>
      <t>Nota:</t>
    </r>
    <r>
      <rPr>
        <sz val="8"/>
        <rFont val="Segoe UI"/>
        <family val="2"/>
      </rPr>
      <t xml:space="preserve"> la diferencia en la sumatoria de variables obedece al sistema de aproximación de dígitos.</t>
    </r>
  </si>
  <si>
    <r>
      <rPr>
        <b/>
        <sz val="8"/>
        <rFont val="Segoe UI"/>
        <family val="2"/>
      </rPr>
      <t>Fuente:</t>
    </r>
    <r>
      <rPr>
        <sz val="8"/>
        <rFont val="Segoe UI"/>
        <family val="2"/>
      </rPr>
      <t xml:space="preserve"> DANE - Fedearroz, FNA - ENAM I SEM 2021</t>
    </r>
  </si>
  <si>
    <t>2021 - I</t>
  </si>
  <si>
    <r>
      <rPr>
        <b/>
        <sz val="8"/>
        <rFont val="Segoe UI"/>
        <family val="2"/>
      </rPr>
      <t>Nota</t>
    </r>
    <r>
      <rPr>
        <sz val="8"/>
        <rFont val="Segoe UI"/>
        <family val="2"/>
      </rPr>
      <t>: la diferencia en la sumatoria de variables obedece al sistema de aproximación de dígitos.</t>
    </r>
  </si>
  <si>
    <r>
      <rPr>
        <b/>
        <sz val="8"/>
        <rFont val="Segoe UI"/>
        <family val="2"/>
      </rPr>
      <t>Fuente</t>
    </r>
    <r>
      <rPr>
        <sz val="8"/>
        <rFont val="Segoe UI"/>
        <family val="2"/>
      </rPr>
      <t>: DANE - Fedearroz, FNA.</t>
    </r>
  </si>
  <si>
    <t>2020 - II</t>
  </si>
  <si>
    <t>Cuadro 7. Área sembrada de arroz mecanizado según zonas arroceras (participación, variación y contribución)
en hectáreas (ha)</t>
  </si>
  <si>
    <t>Cuadro 6. Serie de rendimiento de arroz mecanizado según sistema de producción
en tonelada por hectárea (t/ha)</t>
  </si>
  <si>
    <r>
      <rPr>
        <vertAlign val="superscript"/>
        <sz val="8"/>
        <rFont val="Segoe UI"/>
        <family val="2"/>
      </rPr>
      <t>1</t>
    </r>
    <r>
      <rPr>
        <sz val="8"/>
        <rFont val="Segoe UI"/>
        <family val="2"/>
      </rPr>
      <t xml:space="preserve"> Resto de departamentos: Antioquia, Arauca, Atlántico, Bolívar, Caquetá, Cauca, Cesar, Chocó, Córdoba, Cundinamarca, La Guajira, Guaviare, Magdalena, Nariño, Norte de Santander, Santander, Sucre, Valle del Cauca y Vichada.</t>
    </r>
  </si>
  <si>
    <r>
      <t xml:space="preserve">- </t>
    </r>
    <r>
      <rPr>
        <b/>
        <sz val="8"/>
        <rFont val="Segoe UI"/>
        <family val="2"/>
      </rPr>
      <t>L. Inf. - L. Sup:</t>
    </r>
    <r>
      <rPr>
        <sz val="8"/>
        <rFont val="Segoe UI"/>
        <family val="2"/>
      </rPr>
      <t xml:space="preserve"> límite inferior y superior del intervalo con un nivel de confianza del 95%. </t>
    </r>
  </si>
  <si>
    <t>- Rendimientos expresados en tonelada por hectárea (t/ha) de arroz paddy verde.</t>
  </si>
  <si>
    <t>Intervalos de confianza</t>
  </si>
  <si>
    <t>Donde t ̂, representa el valor estimado del parámetro de interés.</t>
  </si>
  <si>
    <t>c.v.e.</t>
  </si>
  <si>
    <t>C.v.e.</t>
  </si>
  <si>
    <t>Cuadro 1. Área sembrada, cosechada, producción y rendimiento de arroz mecanizado según departamentos (c.v.e., ±IC95%, límite inferior, límite superior y variación)</t>
  </si>
  <si>
    <t>Cuadro 1.1 Área sembrada perdida según zona arrocera (c.v.e., ±IC95%, límite superior y límite inferior)</t>
  </si>
  <si>
    <t xml:space="preserve">Cuadro 2. Área sembrada y producción de arroz mecanizado, según departamentos (c.v.e., participación, variación y contribución)  </t>
  </si>
  <si>
    <t>Estimar el área sembrada, la producción y el rendimiento del cultivo de arroz mecanizado bajo los sistemas de riego y secano.</t>
  </si>
  <si>
    <t>El coeficiente de variación estimado (c.v.e.) es una medida que resume dicha variabilidad en términos porcentuales, el cual se obtiene a partir de la información de la muestra e indica el grado de precisión con el cual se está reportando un resultado. De tal forma que entre menor sea el c.v.e., menor incertidumbre se tiene de la estimación y advierte que ésta es más precisa. La utilización del c.v.e depende directamente de las condiciones del estudio.</t>
  </si>
  <si>
    <t>Con base en el c.v.e. se estiman los intervalos de confianza que a su vez proporcionan los límites entre los cuales, se encuentra el valor del parámetro de interés con una determinada probabilidad. Un intervalo con el 95% de confiabilidad está dado por:</t>
  </si>
  <si>
    <t xml:space="preserve">El detalle de la metodología de la operación estadística ENAM se encuentra publicado en el siguiente enlace: 
</t>
  </si>
  <si>
    <t>Cuadro 1. Área sembrada, cosechada, producción y rendimiento de arroz mecanizado según departamentos (c.v.e, ±IC95%, límite inferior, límite superior y variación)</t>
  </si>
  <si>
    <t>Para leer adecuadamente el coeficiente c.v.e. así como el intervalo de confianza (±IC95%), se establecen los límites inferior (L. Inf.) y superior (L. Sup.) de la variable. Estos indican el rango de los posibles valores que puede tomar la variable teniendo en cuenta el coeficiente de variación.</t>
  </si>
  <si>
    <t>(-) no aplica.</t>
  </si>
  <si>
    <t>Cuadro 2. Área sembrada y producción de arroz mecanizado según departamentos (c.v.e., participación, variación y contribución)</t>
  </si>
  <si>
    <t>Chocó</t>
  </si>
  <si>
    <t>Probabilística, estratificada de elementos, en dos muestras; una para estimar área sembrada y la otra para estimar rendimiento. El método de selección es muestreo aleatorio simple al interior de cada estrato.</t>
  </si>
  <si>
    <t>Tonelada (t)</t>
  </si>
  <si>
    <t>2021 - II</t>
  </si>
  <si>
    <t>2022-I</t>
  </si>
  <si>
    <t>ENCUESTA NACIONAL DE ARROZ MECANIZADO, ENAM I SEMESTRE 2022</t>
  </si>
  <si>
    <t>Área sembrada, cosechada, producción y rendimiento de arroz mecanizado
Total nacional y principales departamentos arroceros
I Semestre (2021 - 2022)</t>
  </si>
  <si>
    <t>Variación 
2022-I / 2021-I</t>
  </si>
  <si>
    <r>
      <rPr>
        <b/>
        <vertAlign val="superscript"/>
        <sz val="8"/>
        <rFont val="Segoe UI"/>
        <family val="2"/>
      </rPr>
      <t>1</t>
    </r>
    <r>
      <rPr>
        <vertAlign val="superscript"/>
        <sz val="8"/>
        <rFont val="Segoe UI"/>
        <family val="2"/>
      </rPr>
      <t xml:space="preserve"> </t>
    </r>
    <r>
      <rPr>
        <sz val="8"/>
        <rFont val="Segoe UI"/>
        <family val="2"/>
      </rPr>
      <t>Resto Departamentos incluye: Antioquia, Arauca, Atlántico, Bolívar, Caquetá, Cauca, Cesar, Chocó, Córdoba, Cundinamarca, La Guajira, Guaviare, Magdalena, Nariño, Norte de Santander, Santander, Sucre, Valle del Cauca y Vichada.</t>
    </r>
  </si>
  <si>
    <r>
      <rPr>
        <b/>
        <vertAlign val="superscript"/>
        <sz val="8"/>
        <rFont val="Segoe UI"/>
        <family val="2"/>
      </rPr>
      <t>2</t>
    </r>
    <r>
      <rPr>
        <sz val="8"/>
        <rFont val="Segoe UI"/>
        <family val="2"/>
      </rPr>
      <t xml:space="preserve"> El área cosechada corresponde al área sembrada del semestre anterior (2021-II) y las pérdidas de cosecha actuales. Para el primer semestre de 2022, se estimó un área perdida de arroz mecanizado de 715,06 hectáreas. El área cosechada del primer semestre 2021 se redujo de 151.988 a 151.273 hectáreas.</t>
    </r>
  </si>
  <si>
    <r>
      <rPr>
        <b/>
        <vertAlign val="superscript"/>
        <sz val="8"/>
        <rFont val="Segoe UI"/>
        <family val="2"/>
      </rPr>
      <t>3</t>
    </r>
    <r>
      <rPr>
        <sz val="8"/>
        <rFont val="Segoe UI"/>
        <family val="2"/>
      </rPr>
      <t xml:space="preserve"> Producción total de arroz paddy verde. La producción es el resultado de multiplicar el área cosechada por el rendimiento estimado en el mismo periodo.</t>
    </r>
  </si>
  <si>
    <r>
      <rPr>
        <b/>
        <sz val="8"/>
        <rFont val="Segoe UI"/>
        <family val="2"/>
      </rPr>
      <t>- C.v.e:</t>
    </r>
    <r>
      <rPr>
        <sz val="8"/>
        <rFont val="Segoe UI"/>
        <family val="2"/>
      </rPr>
      <t xml:space="preserve"> Coeficiente de variación: es un indicador del nivel de precisión. Para leer adecuadamente este coeficiente se establecen los límites inferior (L. Inf.) y superior (L.Sup.) de la variable. Estos indican el rango de posibles valores que puede tomar la variable teniendo en cuenta el coeficiente de variación.</t>
    </r>
  </si>
  <si>
    <t>Total Perdida</t>
  </si>
  <si>
    <t>Área sembrada perdida, según zona arrocera
I Semestre (2021 - 2022)</t>
  </si>
  <si>
    <t>Actualizado el 10 de agosto de 2022</t>
  </si>
  <si>
    <t>- Para el primer semestre de 2022, el total del área perdida tiene una estimación de 715,06 ha que corresponde al 0,47% del área cultivada de 2021-II, con un cve de 9,9 %.</t>
  </si>
  <si>
    <t>Área sembrada y producción de arroz mecanizado (c.v.e., participación, variación y contribución) 
Principales departamentos arroceros
I Semestre (2021 - 2022)</t>
  </si>
  <si>
    <t>La producción es el resultado de multiplicar el área cosechada por el rendimiento estimado en el mismo periodo.</t>
  </si>
  <si>
    <t>2022 - I</t>
  </si>
  <si>
    <t>Cuadro 3. Serie del área sembrada de arroz mecanizado, según zonas arroceras
I Semestre (2000 - 2022)</t>
  </si>
  <si>
    <t>Cuadro 4. Serie del área sembrada de arroz mecanizado, según mes de siembra
I Semestre (2000 - 2022)</t>
  </si>
  <si>
    <t>Cuadro 5. Serie del área sembrada de arroz mecanizado, según sistema de producción 
I Semestre (2000 - 2022)</t>
  </si>
  <si>
    <t>Cuadro 5. Serie del área sembrada de arroz mecanizado 
según sistema de producción, en hectáreas (ha)</t>
  </si>
  <si>
    <t>Cuadro 4. Serie del área sembrada de arroz 
mecanizado según mes de siembra, en hectáreas (ha)</t>
  </si>
  <si>
    <t>Cuadro 3. Serie del área sembrada de arroz mecanizado 
según zonas arroceras, en hectáreas (ha)</t>
  </si>
  <si>
    <t>Cuadro 6. Serie de rendimiento de arroz mecanizado, según sistema de producción
I Semestre (2016 - 2022)</t>
  </si>
  <si>
    <t>Área sembrada de arroz mecanizado según zonas arroceras (c.v.e., participación, variación y contribución)
I Semestre (2021 - 2022)</t>
  </si>
  <si>
    <t>Valle</t>
  </si>
  <si>
    <r>
      <rPr>
        <b/>
        <sz val="8"/>
        <rFont val="Segoe UI"/>
        <family val="2"/>
      </rPr>
      <t>Fuente</t>
    </r>
    <r>
      <rPr>
        <sz val="8"/>
        <rFont val="Segoe UI"/>
        <family val="2"/>
      </rPr>
      <t>: DANE - Encuesta Nacional de Calidad de Vida 2021.</t>
    </r>
  </si>
  <si>
    <r>
      <rPr>
        <b/>
        <sz val="8"/>
        <rFont val="Segoe UI"/>
        <family val="2"/>
      </rPr>
      <t xml:space="preserve">- C.v.e: </t>
    </r>
    <r>
      <rPr>
        <sz val="8"/>
        <rFont val="Segoe UI"/>
        <family val="2"/>
      </rPr>
      <t>Coeficiente de variación: es un indicador del nivel de precisión. Para leer adecuadamente este coeficiente se establecen los límites inferior (L. Inf.) y superior (L.Sup.) de la variable. Estos indican el rango de posibles valores que puede tomar la variable teniendo en cuenta el coeficiente de variación.</t>
    </r>
  </si>
  <si>
    <t>Cuadro 1.1 Área sembrada perdida 
según zona arrocera (c.v.e., ±IC95%, límite superior y límite inferior)</t>
  </si>
  <si>
    <r>
      <rPr>
        <b/>
        <sz val="8"/>
        <rFont val="Segoe UI"/>
        <family val="2"/>
      </rPr>
      <t xml:space="preserve">- C.v.e: </t>
    </r>
    <r>
      <rPr>
        <sz val="8"/>
        <rFont val="Segoe UI"/>
        <family val="2"/>
      </rPr>
      <t>Coeficiente de variación: es un indicador del nivel de precisión. Para leer adecuadamente este coeficiente se establecen los límites inferior (L. Inf.) y superior (L.Sup.) e la variable. Estos indican el rango de posibles valores que puede tomar la variable teniendo en cuenta el coeficiente de variación.</t>
    </r>
  </si>
  <si>
    <r>
      <rPr>
        <b/>
        <sz val="8"/>
        <rFont val="Segoe UI"/>
        <family val="2"/>
      </rPr>
      <t>Notas</t>
    </r>
    <r>
      <rPr>
        <sz val="8"/>
        <rFont val="Segoe UI"/>
        <family val="2"/>
      </rPr>
      <t xml:space="preserve">: 
- Datos expandidos con proyecciones de población con base en el CNPV 2018
- Resultados en miles. La diferencia en la sumatoria de variables obedece al sistema de aproximación de dígitos.
</t>
    </r>
    <r>
      <rPr>
        <b/>
        <sz val="8"/>
        <rFont val="Segoe UI"/>
        <family val="2"/>
      </rPr>
      <t>- C.v.e.</t>
    </r>
    <r>
      <rPr>
        <sz val="8"/>
        <rFont val="Segoe UI"/>
        <family val="2"/>
      </rPr>
      <t xml:space="preserve">: coeficiente de variación. Valores del coeficiente de variación no superiores al 10%, representan alta precisión en las estimaciones, valores entre 10% y 15% significan precisión aceptable de las cifras estimadas y requieren revisiones y valores del coeficiente de variación superiores al 15% transmiten baja precisión de las estimaciones, por tanto, estas deben usarse con precaución. 
- </t>
    </r>
    <r>
      <rPr>
        <b/>
        <sz val="8"/>
        <rFont val="Segoe UI"/>
        <family val="2"/>
      </rPr>
      <t>IC</t>
    </r>
    <r>
      <rPr>
        <sz val="8"/>
        <rFont val="Segoe UI"/>
        <family val="2"/>
      </rPr>
      <t>: intervalo de confianza del estimado con un nivel del 95%. </t>
    </r>
  </si>
  <si>
    <r>
      <rPr>
        <b/>
        <sz val="8"/>
        <rFont val="Segoe UI"/>
        <family val="2"/>
      </rPr>
      <t xml:space="preserve">L Inf - L Sup: </t>
    </r>
    <r>
      <rPr>
        <sz val="8"/>
        <rFont val="Segoe UI"/>
        <family val="2"/>
      </rPr>
      <t>límite inferior y superior del intervalo con un nivel de confianza del 95%. </t>
    </r>
  </si>
  <si>
    <r>
      <rPr>
        <b/>
        <sz val="8"/>
        <rFont val="Segoe UI"/>
        <family val="2"/>
      </rPr>
      <t>- L. Inf. - L. Sup:</t>
    </r>
    <r>
      <rPr>
        <sz val="8"/>
        <rFont val="Segoe UI"/>
        <family val="2"/>
      </rPr>
      <t xml:space="preserve"> límite inferior y superior del intervalo con un nivel de confianza del 95%. </t>
    </r>
  </si>
  <si>
    <t>Número de hogares que consumen arroz 
(miles)</t>
  </si>
  <si>
    <t>Total hogares 
(miles)</t>
  </si>
  <si>
    <t>Libras de arroz consumido 
(miles)</t>
  </si>
  <si>
    <t>Total personas 
(miles)</t>
  </si>
  <si>
    <t>Cantidad de libras de arroz semanal consumido por hogar (miles/promedio)
Total nacional, departamento y área</t>
  </si>
  <si>
    <t>Encuesta Nacional de Calidad de Vida 2021</t>
  </si>
  <si>
    <t>Cantidad de libras de arroz semanal consumido por persona (miles/promedio)
Total nacional, departamentos y área</t>
  </si>
  <si>
    <t>Cuadro 8. Cantidad de libras de arroz semanal consumido por hogar (miles/promedio)
Total nacional, departamentos y área (c.v.e., L Inf. y L Sup.)
Encuesta Nacional de Calidad de Vida (ECV) 2021</t>
  </si>
  <si>
    <t>Cuadro 9. Cantidad de libras de arroz semanal consumido por persona (miles/promedio)
Total nacional, departamentos y área (c.v.e., L Inf. y L Sup.)
Encuesta Nacional de Calidad de Vida (ECV) 2021</t>
  </si>
  <si>
    <t>Área sembrada  de arroz mecanizado según departamento
I Semestre (2000 - 2022)</t>
  </si>
  <si>
    <t>Área sembrada  de arroz mecanizado según departamento
II Semestre (2000 - 2021)</t>
  </si>
  <si>
    <t>Área sembrada  de arroz mecanizado según departamento
Total Año (2000 - 2021)</t>
  </si>
  <si>
    <t>Producción  de arroz mecanizado según departamento
I Semestre (2000 - 2022)</t>
  </si>
  <si>
    <t>Producción  de arroz mecanizado según departamento
II Semestre (2000 - 2021)</t>
  </si>
  <si>
    <t>Producción de arroz mecanizado según departamento
Total Año (2000 - 2021)</t>
  </si>
  <si>
    <t>Rendimientos de arroz mecanizado según departamento
I Semestre (2000 - 2022)</t>
  </si>
  <si>
    <t>Rendimientos de arroz mecanizado según departamento
II Semestre (2000 - 2021)</t>
  </si>
  <si>
    <t>Rendimientos de arroz mecanizado según departamento
Total Año (2000 - 2021)</t>
  </si>
  <si>
    <t>Cuadro 3. Serie del área sembrada de arroz mecanizado, según zonas arroceras</t>
  </si>
  <si>
    <t>Cuadro 9. Cantidad de libras de arroz semanal consumido por persona (miles/promedio). Total nacional, departamento y área (c.v.e., límite inferior, límite superior y variación) Encuesta Calidad de Vida 2021</t>
  </si>
  <si>
    <r>
      <t xml:space="preserve">Para la selección de la muestra, se empleó una combinación de tres metodologías estadísticas, que se complementan y optimizan la medición de las variables de interés: área, producción y rendimiento. Adicionalmente, se obtienen registros administrativos para el área sembrada en los distritos de riego y muestreo probabilístico para los demás departamentos productores. La toma de información se realiza a través de entrevista directa al productor arrocero. 
Específicamente para estimar el área cultivada de arroz mecanizado en la zona Llanos, que tradicionalmente se realizaba a través de censo  con entrevista directa a los productores, se aplicó una nueva metodología a partir del procesamiento de imágenes satelitales ópticas y de radar con algoritmos de clasificación para identificar las áreas cultivadas en arroz. 
Para cuantificar el área sembrada, se utilizaron imágenes de radar del satélite Sentinel-1 disponibles cada 12 días. Estas se descargan y reciben un preprocesamiento para que puedan ser utilizadas. Paralelamente, se toma información georreferenciada de campo basada en un muestreo aleatorio estratificado, sobre las coberturas predominantes en las subregiones con características similares (pie de monte, altillanura, región del ariari, Casanare y Arauca) los estados fenológicos del cultivo, así como la fecha de visita y fotografías. Todo esto se procesa para generar polígonos de entrenamiento y validación utilizados en la clasificación, para posteriormente estimar el área sembrada.
El proceso de clasificación se realiza en seis etapas:
1.	</t>
    </r>
    <r>
      <rPr>
        <b/>
        <sz val="10"/>
        <rFont val="Segoe UI"/>
        <family val="2"/>
      </rPr>
      <t>Extracción de datos de las imágenes:</t>
    </r>
    <r>
      <rPr>
        <sz val="10"/>
        <rFont val="Segoe UI"/>
        <family val="2"/>
      </rPr>
      <t xml:space="preserve"> utilizando los polígonos de entrenamiento se extraen los datos de las imágenes. A continuación se dividen los datos en un grupo del 75% para el entrenamiento de los modelos y 25% para validación al final del proceso.
2.	</t>
    </r>
    <r>
      <rPr>
        <b/>
        <sz val="10"/>
        <rFont val="Segoe UI"/>
        <family val="2"/>
      </rPr>
      <t xml:space="preserve">Entrenamiento de algoritmos: </t>
    </r>
    <r>
      <rPr>
        <sz val="10"/>
        <rFont val="Segoe UI"/>
        <family val="2"/>
      </rPr>
      <t xml:space="preserve">se entrenan y optimizan algoritmos de clasificación como Random Forest, XGBoost, Catboost y LightGBM.
3.	</t>
    </r>
    <r>
      <rPr>
        <b/>
        <sz val="10"/>
        <rFont val="Segoe UI"/>
        <family val="2"/>
      </rPr>
      <t>Optimización de parámetros:</t>
    </r>
    <r>
      <rPr>
        <sz val="10"/>
        <rFont val="Segoe UI"/>
        <family val="2"/>
      </rPr>
      <t xml:space="preserve"> Se optimizan los parámetros de cada uno de los algoritmos de manera automatizada con el propósito de obtener la mejor combinación posible de estos, minimizando el error de estimación.
4.	</t>
    </r>
    <r>
      <rPr>
        <b/>
        <sz val="10"/>
        <rFont val="Segoe UI"/>
        <family val="2"/>
      </rPr>
      <t>Evaluación del desempeño del algoritmo y exactitud con los polígonos de validación:</t>
    </r>
    <r>
      <rPr>
        <sz val="10"/>
        <rFont val="Segoe UI"/>
        <family val="2"/>
      </rPr>
      <t xml:space="preserve"> se escogen los mejores algoritmos que logran superar la exactitud en la clasificación y el valor F del 85%, se genera el mapa de probabilidad de clasificación para cada clase. Las probabilidades para la clase arroz superiores al 90% son tomadas como válidas. 
5.	</t>
    </r>
    <r>
      <rPr>
        <b/>
        <sz val="10"/>
        <rFont val="Segoe UI"/>
        <family val="2"/>
      </rPr>
      <t xml:space="preserve">Combinación de modelos: </t>
    </r>
    <r>
      <rPr>
        <sz val="10"/>
        <rFont val="Segoe UI"/>
        <family val="2"/>
      </rPr>
      <t xml:space="preserve">Se guardan los modelos con mejor desempeño para evaluarlos en condiciones similares de manera individual y agrupados.
6.	 </t>
    </r>
    <r>
      <rPr>
        <b/>
        <sz val="10"/>
        <rFont val="Segoe UI"/>
        <family val="2"/>
      </rPr>
      <t xml:space="preserve">Cálculo del área sembrada: </t>
    </r>
    <r>
      <rPr>
        <sz val="10"/>
        <rFont val="Segoe UI"/>
        <family val="2"/>
      </rPr>
      <t>En el post procesamiento, con ayuda de información complementaria (imagen de probabilidad, imágenes ópticas, conocimiento de campo, polígonos, etc.) se elimina el ruido de la clasificación (resultados muy pequeños, errores de clasificación, coberturas diferentes al arroz).</t>
    </r>
    <r>
      <rPr>
        <b/>
        <sz val="10"/>
        <rFont val="Segoe UI"/>
        <family val="2"/>
      </rPr>
      <t xml:space="preserve"> </t>
    </r>
    <r>
      <rPr>
        <sz val="10"/>
        <rFont val="Segoe UI"/>
        <family val="2"/>
      </rPr>
      <t xml:space="preserve"> Se calcula el área sembrada y se poligoniza.
Finalmente el resultado del proceso de clasificación a partir de imágenes satelitales, se contrasta con la información recolectada en campo mediante entrevista directa al productor  arrocero, a fin de revalidar la información presentada.</t>
    </r>
  </si>
  <si>
    <t xml:space="preserve">Para el primer semestre de 2022, el marco estuvo conformado por la lista de 20.213 fincas arroceras. El marco integra información del III Censo Nacional Arrocero (2007), el IV Censo Nacional Arrocero (2016) y de las encuestas realizadas a partir del 2008. Cada semestre el marco se actualiza con la información de nuevas fincas arroceras detectada en campo por el equipo de trabajo de Fedearroz-FNA. </t>
  </si>
  <si>
    <t>Periodo: Primer semestre de 2022</t>
  </si>
  <si>
    <t>Cuadro 8. Cantidad de libras de arroz semanal consumido por hogar (miles/promedio). Total nacional, departamento y área (c.v.e., límite inferior, límite superior y variación). Encuesta Calidad de Vida 2021.</t>
  </si>
  <si>
    <t xml:space="preserve">Para el primer semestre de 2022 la selección fue 1.727 fincas para la estimación de área sembrada y 1.782 fincas para rendimiento. Como existen fincas seleccionadas tanto para estimar área sembrada como para rendimiento, el total de fincas visitadas fue 2.149 más 45 fincas nuevas de censo en zona Llanos, para un total de 2.194 fincas. </t>
  </si>
  <si>
    <t>100% de cobertura en primer semestre de 2022. Durante este semestre no se presentó pérdida de muestra.</t>
  </si>
  <si>
    <t>Índice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</si>
</sst>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1" formatCode="_-* #,##0_-;\-* #,##0_-;_-* &quot;-&quot;_-;_-@_-"/>
    <numFmt numFmtId="164" formatCode="_ * #,##0.00_ ;_ * \-#,##0.00_ ;_ * &quot;-&quot;??_ ;_ @_ "/>
    <numFmt numFmtId="165" formatCode="_-* #,##0\ _P_t_s_-;\-* #,##0\ _P_t_s_-;_-* &quot;-&quot;\ _P_t_s_-;_-@_-"/>
    <numFmt numFmtId="166" formatCode="_-* #,##0.00\ _P_t_s_-;\-* #,##0.00\ _P_t_s_-;_-* &quot;-&quot;??\ _P_t_s_-;_-@_-"/>
    <numFmt numFmtId="167" formatCode="0.0"/>
    <numFmt numFmtId="168" formatCode="_-* #,##0.00\ [$€]_-;\-* #,##0.00\ [$€]_-;_-* &quot;-&quot;??\ [$€]_-;_-@_-"/>
    <numFmt numFmtId="169" formatCode="#,##0.0"/>
    <numFmt numFmtId="170" formatCode="0.0%"/>
    <numFmt numFmtId="171" formatCode="_-* #,##0\ _P_t_s_-;\-* #,##0\ _P_t_s_-;_-* &quot;-&quot;??\ _P_t_s_-;_-@_-"/>
    <numFmt numFmtId="172" formatCode="#,##0.0000"/>
    <numFmt numFmtId="173" formatCode="_-* #,##0.0\ _P_t_s_-;\-* #,##0.0\ _P_t_s_-;_-* &quot;-&quot;??\ _P_t_s_-;_-@_-"/>
  </numFmts>
  <fonts count="53" x14ac:knownFonts="1">
    <font>
      <sz val="10"/>
      <name val="Arial"/>
    </font>
    <font>
      <sz val="10"/>
      <name val="Arial"/>
      <family val="2"/>
    </font>
    <font>
      <u/>
      <sz val="10"/>
      <color indexed="12"/>
      <name val="Arial"/>
      <family val="2"/>
    </font>
    <font>
      <sz val="10"/>
      <name val="Arial"/>
      <family val="2"/>
    </font>
    <font>
      <sz val="8"/>
      <name val="Arial"/>
      <family val="2"/>
    </font>
    <font>
      <sz val="8"/>
      <name val="Arial"/>
      <family val="2"/>
    </font>
    <font>
      <sz val="10"/>
      <name val="Arial"/>
      <family val="2"/>
    </font>
    <font>
      <sz val="10"/>
      <name val="Arial"/>
      <family val="2"/>
    </font>
    <font>
      <sz val="10"/>
      <name val="Segoe UI"/>
      <family val="2"/>
      <charset val="204"/>
    </font>
    <font>
      <b/>
      <sz val="12"/>
      <name val="Segoe UI"/>
      <family val="2"/>
      <charset val="204"/>
    </font>
    <font>
      <sz val="11"/>
      <name val="Segoe UI"/>
      <family val="2"/>
      <charset val="204"/>
    </font>
    <font>
      <b/>
      <sz val="10"/>
      <name val="Segoe UI"/>
      <family val="2"/>
      <charset val="204"/>
    </font>
    <font>
      <sz val="9"/>
      <name val="Segoe UI"/>
      <family val="2"/>
      <charset val="204"/>
    </font>
    <font>
      <sz val="11"/>
      <name val="Arial"/>
      <family val="2"/>
    </font>
    <font>
      <u/>
      <sz val="7.5"/>
      <color indexed="12"/>
      <name val="Arial"/>
      <family val="2"/>
    </font>
    <font>
      <sz val="10"/>
      <name val="MS Sans Serif"/>
      <family val="2"/>
    </font>
    <font>
      <sz val="9"/>
      <name val="Arial"/>
      <family val="2"/>
    </font>
    <font>
      <sz val="10"/>
      <name val="Arial"/>
      <family val="2"/>
    </font>
    <font>
      <b/>
      <sz val="10"/>
      <name val="Segoe UI"/>
      <family val="2"/>
    </font>
    <font>
      <b/>
      <sz val="9"/>
      <name val="Segoe UI"/>
      <family val="2"/>
    </font>
    <font>
      <b/>
      <vertAlign val="superscript"/>
      <sz val="9"/>
      <name val="Segoe UI"/>
      <family val="2"/>
    </font>
    <font>
      <sz val="9"/>
      <name val="Segoe UI"/>
      <family val="2"/>
    </font>
    <font>
      <vertAlign val="superscript"/>
      <sz val="9"/>
      <name val="Segoe UI"/>
      <family val="2"/>
    </font>
    <font>
      <sz val="8"/>
      <name val="Segoe UI"/>
      <family val="2"/>
    </font>
    <font>
      <b/>
      <sz val="8"/>
      <name val="Segoe UI"/>
      <family val="2"/>
    </font>
    <font>
      <b/>
      <vertAlign val="superscript"/>
      <sz val="8"/>
      <name val="Segoe UI"/>
      <family val="2"/>
    </font>
    <font>
      <vertAlign val="superscript"/>
      <sz val="8"/>
      <name val="Segoe UI"/>
      <family val="2"/>
    </font>
    <font>
      <b/>
      <sz val="11"/>
      <name val="Segoe UI"/>
      <family val="2"/>
    </font>
    <font>
      <sz val="10"/>
      <name val="Segoe UI"/>
      <family val="2"/>
    </font>
    <font>
      <sz val="12"/>
      <name val="Segoe UI"/>
      <family val="2"/>
    </font>
    <font>
      <b/>
      <sz val="12"/>
      <name val="Segoe UI"/>
      <family val="2"/>
    </font>
    <font>
      <sz val="10"/>
      <name val="Arial"/>
      <family val="2"/>
    </font>
    <font>
      <sz val="11"/>
      <color theme="1"/>
      <name val="Calibri"/>
      <family val="2"/>
      <scheme val="minor"/>
    </font>
    <font>
      <sz val="11"/>
      <color theme="0"/>
      <name val="Calibri"/>
      <family val="2"/>
      <scheme val="minor"/>
    </font>
    <font>
      <b/>
      <sz val="11"/>
      <color rgb="FFFA7D0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0"/>
      <color theme="4" tint="-0.249977111117893"/>
      <name val="Segoe UI"/>
      <family val="2"/>
      <charset val="204"/>
    </font>
    <font>
      <b/>
      <sz val="11"/>
      <color rgb="FFB6004B"/>
      <name val="Segoe UI"/>
      <family val="2"/>
      <charset val="204"/>
    </font>
    <font>
      <sz val="11"/>
      <color rgb="FFB6004B"/>
      <name val="Arial"/>
      <family val="2"/>
    </font>
    <font>
      <b/>
      <sz val="9"/>
      <color rgb="FF000000"/>
      <name val="Segoe UI"/>
      <family val="2"/>
    </font>
    <font>
      <sz val="9"/>
      <color theme="1" tint="0.34998626667073579"/>
      <name val="Segoe UI"/>
      <family val="2"/>
    </font>
    <font>
      <b/>
      <sz val="9"/>
      <color theme="1"/>
      <name val="Segoe UI"/>
      <family val="2"/>
    </font>
    <font>
      <sz val="8"/>
      <color rgb="FFFF0000"/>
      <name val="Segoe UI"/>
      <family val="2"/>
    </font>
    <font>
      <b/>
      <sz val="14"/>
      <color theme="0"/>
      <name val="Segoe UI"/>
      <family val="2"/>
      <charset val="204"/>
    </font>
    <font>
      <b/>
      <sz val="14"/>
      <color theme="0"/>
      <name val="Arial"/>
      <family val="2"/>
    </font>
    <font>
      <b/>
      <sz val="14"/>
      <color theme="0"/>
      <name val="Segoe UI"/>
      <family val="2"/>
    </font>
  </fonts>
  <fills count="39">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2F2F2"/>
        <bgColor indexed="64"/>
      </patternFill>
    </fill>
    <fill>
      <patternFill patternType="solid">
        <fgColor rgb="FFFFFFFF"/>
        <bgColor indexed="64"/>
      </patternFill>
    </fill>
    <fill>
      <patternFill patternType="solid">
        <fgColor theme="0" tint="-0.249977111117893"/>
        <bgColor indexed="64"/>
      </patternFill>
    </fill>
    <fill>
      <patternFill patternType="solid">
        <fgColor rgb="FFB6004B"/>
        <bgColor indexed="64"/>
      </patternFill>
    </fill>
  </fills>
  <borders count="17">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64">
    <xf numFmtId="0" fontId="0" fillId="0" borderId="0"/>
    <xf numFmtId="0" fontId="32" fillId="3" borderId="0" applyNumberFormat="0" applyBorder="0" applyAlignment="0" applyProtection="0"/>
    <xf numFmtId="0" fontId="32" fillId="4" borderId="0" applyNumberFormat="0" applyBorder="0" applyAlignment="0" applyProtection="0"/>
    <xf numFmtId="0" fontId="32" fillId="5" borderId="0" applyNumberFormat="0" applyBorder="0" applyAlignment="0" applyProtection="0"/>
    <xf numFmtId="0" fontId="32" fillId="6" borderId="0" applyNumberFormat="0" applyBorder="0" applyAlignment="0" applyProtection="0"/>
    <xf numFmtId="0" fontId="32" fillId="7" borderId="0" applyNumberFormat="0" applyBorder="0" applyAlignment="0" applyProtection="0"/>
    <xf numFmtId="0" fontId="32" fillId="8"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33" fillId="17"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4" fillId="21" borderId="12" applyNumberFormat="0" applyAlignment="0" applyProtection="0"/>
    <xf numFmtId="0" fontId="35" fillId="0" borderId="13" applyNumberFormat="0" applyFill="0" applyAlignment="0" applyProtection="0"/>
    <xf numFmtId="0" fontId="36" fillId="0" borderId="0" applyNumberFormat="0" applyFill="0" applyBorder="0" applyAlignment="0" applyProtection="0"/>
    <xf numFmtId="0" fontId="33" fillId="22"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5" borderId="0" applyNumberFormat="0" applyBorder="0" applyAlignment="0" applyProtection="0"/>
    <xf numFmtId="0" fontId="33" fillId="26" borderId="0" applyNumberFormat="0" applyBorder="0" applyAlignment="0" applyProtection="0"/>
    <xf numFmtId="0" fontId="33" fillId="27" borderId="0" applyNumberFormat="0" applyBorder="0" applyAlignment="0" applyProtection="0"/>
    <xf numFmtId="0" fontId="37" fillId="28" borderId="12" applyNumberFormat="0" applyAlignment="0" applyProtection="0"/>
    <xf numFmtId="168" fontId="1" fillId="0" borderId="0" applyFont="0" applyFill="0" applyBorder="0" applyAlignment="0" applyProtection="0"/>
    <xf numFmtId="168" fontId="6" fillId="0" borderId="0" applyFont="0" applyFill="0" applyBorder="0" applyAlignment="0" applyProtection="0"/>
    <xf numFmtId="0" fontId="2"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38" fillId="29" borderId="0" applyNumberFormat="0" applyBorder="0" applyAlignment="0" applyProtection="0"/>
    <xf numFmtId="166" fontId="1"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165" fontId="17" fillId="0" borderId="0" applyFont="0" applyFill="0" applyBorder="0" applyAlignment="0" applyProtection="0"/>
    <xf numFmtId="164" fontId="7" fillId="0" borderId="0" applyFont="0" applyFill="0" applyBorder="0" applyAlignment="0" applyProtection="0"/>
    <xf numFmtId="166" fontId="3" fillId="0" borderId="0" applyFont="0" applyFill="0" applyBorder="0" applyAlignment="0" applyProtection="0"/>
    <xf numFmtId="166" fontId="17" fillId="0" borderId="0" applyFont="0" applyFill="0" applyBorder="0" applyAlignment="0" applyProtection="0"/>
    <xf numFmtId="166" fontId="3" fillId="0" borderId="0" applyFont="0" applyFill="0" applyBorder="0" applyAlignment="0" applyProtection="0"/>
    <xf numFmtId="0" fontId="39" fillId="30" borderId="0" applyNumberFormat="0" applyBorder="0" applyAlignment="0" applyProtection="0"/>
    <xf numFmtId="0" fontId="32" fillId="0" borderId="0"/>
    <xf numFmtId="0" fontId="3" fillId="0" borderId="0"/>
    <xf numFmtId="0" fontId="3" fillId="0" borderId="0"/>
    <xf numFmtId="0" fontId="15" fillId="0" borderId="0"/>
    <xf numFmtId="0" fontId="32" fillId="0" borderId="0"/>
    <xf numFmtId="0" fontId="32" fillId="31" borderId="14" applyNumberFormat="0" applyFont="0" applyAlignment="0" applyProtection="0"/>
    <xf numFmtId="9" fontId="1" fillId="0" borderId="0" applyFont="0" applyFill="0" applyBorder="0" applyAlignment="0" applyProtection="0"/>
    <xf numFmtId="9" fontId="6" fillId="0" borderId="0" applyFont="0" applyFill="0" applyBorder="0" applyAlignment="0" applyProtection="0"/>
    <xf numFmtId="9" fontId="7" fillId="0" borderId="0" applyFont="0" applyFill="0" applyBorder="0" applyAlignment="0" applyProtection="0"/>
    <xf numFmtId="9" fontId="3" fillId="0" borderId="0" applyFont="0" applyFill="0" applyBorder="0" applyAlignment="0" applyProtection="0"/>
    <xf numFmtId="9" fontId="17" fillId="0" borderId="0" applyFont="0" applyFill="0" applyBorder="0" applyAlignment="0" applyProtection="0"/>
    <xf numFmtId="9" fontId="3" fillId="0" borderId="0" applyFont="0" applyFill="0" applyBorder="0" applyAlignment="0" applyProtection="0"/>
    <xf numFmtId="9" fontId="31" fillId="0" borderId="0" applyFont="0" applyFill="0" applyBorder="0" applyAlignment="0" applyProtection="0"/>
    <xf numFmtId="0" fontId="40" fillId="21" borderId="15" applyNumberFormat="0" applyAlignment="0" applyProtection="0"/>
    <xf numFmtId="0" fontId="41" fillId="0" borderId="0" applyNumberFormat="0" applyFill="0" applyBorder="0" applyAlignment="0" applyProtection="0"/>
    <xf numFmtId="0" fontId="42" fillId="0" borderId="16" applyNumberFormat="0" applyFill="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cellStyleXfs>
  <cellXfs count="803">
    <xf numFmtId="0" fontId="0" fillId="0" borderId="0" xfId="0"/>
    <xf numFmtId="0" fontId="8" fillId="32" borderId="0" xfId="0" applyFont="1" applyFill="1"/>
    <xf numFmtId="0" fontId="10" fillId="32" borderId="0" xfId="0" applyFont="1" applyFill="1" applyBorder="1" applyAlignment="1">
      <alignment vertical="center"/>
    </xf>
    <xf numFmtId="0" fontId="10" fillId="32" borderId="0" xfId="0" applyFont="1" applyFill="1" applyAlignment="1">
      <alignment vertical="center"/>
    </xf>
    <xf numFmtId="0" fontId="43" fillId="33" borderId="1" xfId="0" applyFont="1" applyFill="1" applyBorder="1"/>
    <xf numFmtId="0" fontId="8" fillId="33" borderId="2" xfId="0" applyFont="1" applyFill="1" applyBorder="1"/>
    <xf numFmtId="0" fontId="8" fillId="33" borderId="3" xfId="0" applyFont="1" applyFill="1" applyBorder="1"/>
    <xf numFmtId="0" fontId="43" fillId="32" borderId="0" xfId="0" applyFont="1" applyFill="1" applyBorder="1"/>
    <xf numFmtId="0" fontId="8" fillId="32" borderId="0" xfId="0" applyFont="1" applyFill="1" applyBorder="1"/>
    <xf numFmtId="0" fontId="43" fillId="32" borderId="0" xfId="0" applyFont="1" applyFill="1"/>
    <xf numFmtId="0" fontId="12" fillId="0" borderId="0" xfId="0" applyFont="1" applyFill="1" applyBorder="1" applyAlignment="1">
      <alignment horizontal="center"/>
    </xf>
    <xf numFmtId="0" fontId="12" fillId="0" borderId="0" xfId="0" applyFont="1" applyFill="1" applyBorder="1"/>
    <xf numFmtId="0" fontId="12" fillId="0" borderId="0" xfId="0" applyFont="1" applyFill="1" applyBorder="1" applyAlignment="1"/>
    <xf numFmtId="0" fontId="8" fillId="32" borderId="0" xfId="0" applyFont="1" applyFill="1" applyAlignment="1">
      <alignment horizontal="left" vertical="top"/>
    </xf>
    <xf numFmtId="0" fontId="8" fillId="2" borderId="0" xfId="0" applyFont="1" applyFill="1" applyBorder="1" applyAlignment="1">
      <alignment horizontal="center" vertical="top"/>
    </xf>
    <xf numFmtId="0" fontId="13" fillId="32" borderId="0" xfId="0" applyFont="1" applyFill="1" applyAlignment="1">
      <alignment vertical="center"/>
    </xf>
    <xf numFmtId="0" fontId="13" fillId="32" borderId="2" xfId="0" applyFont="1" applyFill="1" applyBorder="1" applyAlignment="1">
      <alignment vertical="center"/>
    </xf>
    <xf numFmtId="0" fontId="13" fillId="32" borderId="3" xfId="0" applyFont="1" applyFill="1" applyBorder="1" applyAlignment="1">
      <alignment vertical="center"/>
    </xf>
    <xf numFmtId="0" fontId="43" fillId="32" borderId="0" xfId="0" applyFont="1" applyFill="1" applyBorder="1" applyAlignment="1"/>
    <xf numFmtId="0" fontId="13" fillId="32" borderId="0" xfId="0" applyFont="1" applyFill="1" applyBorder="1" applyAlignment="1">
      <alignment vertical="center"/>
    </xf>
    <xf numFmtId="0" fontId="44" fillId="32" borderId="4" xfId="0" applyFont="1" applyFill="1" applyBorder="1" applyAlignment="1">
      <alignment horizontal="right" vertical="center"/>
    </xf>
    <xf numFmtId="0" fontId="10" fillId="32" borderId="5" xfId="0" applyFont="1" applyFill="1" applyBorder="1" applyAlignment="1">
      <alignment vertical="center"/>
    </xf>
    <xf numFmtId="0" fontId="10" fillId="32" borderId="6" xfId="0" applyFont="1" applyFill="1" applyBorder="1" applyAlignment="1">
      <alignment vertical="center"/>
    </xf>
    <xf numFmtId="0" fontId="3" fillId="0" borderId="0" xfId="45"/>
    <xf numFmtId="0" fontId="16" fillId="0" borderId="0" xfId="45" applyFont="1" applyFill="1" applyBorder="1"/>
    <xf numFmtId="0" fontId="16" fillId="0" borderId="0" xfId="0" applyFont="1" applyFill="1"/>
    <xf numFmtId="0" fontId="16" fillId="0" borderId="0" xfId="0" applyFont="1" applyFill="1" applyBorder="1"/>
    <xf numFmtId="0" fontId="0" fillId="0" borderId="0" xfId="0" applyFill="1" applyAlignment="1">
      <alignment vertical="center"/>
    </xf>
    <xf numFmtId="0" fontId="0" fillId="0" borderId="0" xfId="0" applyAlignment="1">
      <alignment vertical="center"/>
    </xf>
    <xf numFmtId="0" fontId="16" fillId="0" borderId="0" xfId="0" applyFont="1" applyFill="1" applyBorder="1" applyAlignment="1">
      <alignment vertical="center"/>
    </xf>
    <xf numFmtId="0" fontId="16" fillId="0" borderId="0" xfId="0" applyFont="1" applyFill="1" applyBorder="1" applyAlignment="1"/>
    <xf numFmtId="3" fontId="16" fillId="0" borderId="0" xfId="0" applyNumberFormat="1" applyFont="1" applyFill="1" applyBorder="1"/>
    <xf numFmtId="0" fontId="16" fillId="0" borderId="0" xfId="0" applyFont="1" applyFill="1" applyBorder="1" applyAlignment="1">
      <alignment wrapText="1"/>
    </xf>
    <xf numFmtId="0" fontId="19" fillId="0" borderId="5" xfId="45" applyFont="1" applyFill="1" applyBorder="1" applyAlignment="1" applyProtection="1">
      <alignment horizontal="left" vertical="center"/>
    </xf>
    <xf numFmtId="0" fontId="19" fillId="0" borderId="5" xfId="45" applyFont="1" applyFill="1" applyBorder="1" applyAlignment="1" applyProtection="1">
      <alignment horizontal="center" vertical="center"/>
    </xf>
    <xf numFmtId="0" fontId="19" fillId="0" borderId="0" xfId="45" applyFont="1" applyFill="1" applyBorder="1" applyAlignment="1" applyProtection="1">
      <alignment horizontal="left" vertical="center"/>
    </xf>
    <xf numFmtId="0" fontId="19" fillId="0" borderId="5" xfId="45" applyFont="1" applyFill="1" applyBorder="1" applyAlignment="1">
      <alignment horizontal="center" vertical="center"/>
    </xf>
    <xf numFmtId="0" fontId="19" fillId="0" borderId="0" xfId="45" applyFont="1" applyFill="1" applyBorder="1" applyAlignment="1">
      <alignment horizontal="center" vertical="center" wrapText="1"/>
    </xf>
    <xf numFmtId="0" fontId="19" fillId="0" borderId="2" xfId="45" applyFont="1" applyFill="1" applyBorder="1" applyAlignment="1">
      <alignment horizontal="center" vertical="center"/>
    </xf>
    <xf numFmtId="0" fontId="23" fillId="0" borderId="0" xfId="45" applyFont="1" applyBorder="1" applyAlignment="1">
      <alignment vertical="center"/>
    </xf>
    <xf numFmtId="0" fontId="23" fillId="0" borderId="7" xfId="45" applyFont="1" applyBorder="1" applyAlignment="1">
      <alignment vertical="center"/>
    </xf>
    <xf numFmtId="0" fontId="21" fillId="0" borderId="0" xfId="45" applyFont="1" applyFill="1" applyBorder="1" applyAlignment="1">
      <alignment vertical="center"/>
    </xf>
    <xf numFmtId="0" fontId="23" fillId="0" borderId="0" xfId="45" applyFont="1" applyFill="1" applyBorder="1" applyAlignment="1">
      <alignment vertical="center"/>
    </xf>
    <xf numFmtId="0" fontId="23" fillId="0" borderId="7" xfId="45" applyFont="1" applyFill="1" applyBorder="1" applyAlignment="1">
      <alignment vertical="center"/>
    </xf>
    <xf numFmtId="3" fontId="24" fillId="0" borderId="0" xfId="45" applyNumberFormat="1" applyFont="1" applyFill="1" applyBorder="1" applyAlignment="1" applyProtection="1">
      <alignment vertical="center"/>
    </xf>
    <xf numFmtId="3" fontId="24" fillId="0" borderId="7" xfId="45" applyNumberFormat="1" applyFont="1" applyFill="1" applyBorder="1" applyAlignment="1" applyProtection="1">
      <alignment vertical="center"/>
    </xf>
    <xf numFmtId="0" fontId="28" fillId="32" borderId="0" xfId="0" applyFont="1" applyFill="1"/>
    <xf numFmtId="0" fontId="19" fillId="0" borderId="0" xfId="0" applyFont="1" applyFill="1" applyBorder="1" applyAlignment="1">
      <alignment horizontal="center" vertical="center"/>
    </xf>
    <xf numFmtId="3" fontId="21" fillId="0" borderId="5" xfId="40" applyNumberFormat="1" applyFont="1" applyFill="1" applyBorder="1" applyAlignment="1">
      <alignment horizontal="right"/>
    </xf>
    <xf numFmtId="3" fontId="21" fillId="34" borderId="0" xfId="40" applyNumberFormat="1" applyFont="1" applyFill="1" applyBorder="1" applyAlignment="1">
      <alignment horizontal="right"/>
    </xf>
    <xf numFmtId="167" fontId="21" fillId="0" borderId="0" xfId="0" applyNumberFormat="1" applyFont="1" applyFill="1" applyBorder="1" applyAlignment="1" applyProtection="1">
      <alignment horizontal="left"/>
    </xf>
    <xf numFmtId="3" fontId="21" fillId="0" borderId="0" xfId="40" applyNumberFormat="1" applyFont="1" applyFill="1" applyBorder="1" applyAlignment="1">
      <alignment horizontal="right"/>
    </xf>
    <xf numFmtId="3" fontId="21" fillId="0" borderId="2" xfId="40" applyNumberFormat="1" applyFont="1" applyFill="1" applyBorder="1" applyAlignment="1">
      <alignment horizontal="right"/>
    </xf>
    <xf numFmtId="167" fontId="21" fillId="0" borderId="0" xfId="52" applyNumberFormat="1" applyFont="1" applyFill="1" applyBorder="1" applyAlignment="1"/>
    <xf numFmtId="0" fontId="21" fillId="0" borderId="0" xfId="0" applyFont="1" applyFill="1"/>
    <xf numFmtId="0" fontId="21" fillId="0" borderId="0" xfId="0" applyFont="1" applyFill="1" applyBorder="1"/>
    <xf numFmtId="0" fontId="21" fillId="0" borderId="5" xfId="0" applyFont="1" applyFill="1" applyBorder="1"/>
    <xf numFmtId="0" fontId="21" fillId="0" borderId="6" xfId="0" applyFont="1" applyFill="1" applyBorder="1"/>
    <xf numFmtId="0" fontId="21" fillId="0" borderId="7" xfId="0" applyFont="1" applyFill="1" applyBorder="1" applyAlignment="1">
      <alignment vertical="center"/>
    </xf>
    <xf numFmtId="3" fontId="24" fillId="0" borderId="0" xfId="0" applyNumberFormat="1" applyFont="1" applyFill="1" applyBorder="1" applyAlignment="1" applyProtection="1">
      <alignment vertical="center"/>
    </xf>
    <xf numFmtId="3" fontId="24" fillId="0" borderId="0" xfId="0" applyNumberFormat="1" applyFont="1" applyFill="1" applyBorder="1" applyAlignment="1" applyProtection="1">
      <alignment horizontal="left" vertical="center"/>
    </xf>
    <xf numFmtId="0" fontId="21" fillId="0" borderId="0" xfId="0" applyFont="1" applyFill="1" applyBorder="1" applyAlignment="1">
      <alignment vertical="center"/>
    </xf>
    <xf numFmtId="0" fontId="21" fillId="0" borderId="2" xfId="0" applyFont="1" applyFill="1" applyBorder="1"/>
    <xf numFmtId="0" fontId="21" fillId="0" borderId="3" xfId="0" applyFont="1" applyFill="1" applyBorder="1"/>
    <xf numFmtId="167" fontId="19" fillId="0" borderId="4" xfId="0" applyNumberFormat="1" applyFont="1" applyFill="1" applyBorder="1" applyAlignment="1" applyProtection="1">
      <alignment horizontal="left"/>
    </xf>
    <xf numFmtId="167" fontId="21" fillId="34" borderId="8" xfId="0" applyNumberFormat="1" applyFont="1" applyFill="1" applyBorder="1" applyAlignment="1" applyProtection="1">
      <alignment horizontal="left"/>
    </xf>
    <xf numFmtId="167" fontId="21" fillId="0" borderId="8" xfId="0" applyNumberFormat="1" applyFont="1" applyFill="1" applyBorder="1" applyAlignment="1" applyProtection="1">
      <alignment horizontal="left"/>
    </xf>
    <xf numFmtId="167" fontId="21" fillId="0" borderId="1" xfId="0" applyNumberFormat="1" applyFont="1" applyFill="1" applyBorder="1" applyAlignment="1" applyProtection="1">
      <alignment horizontal="left"/>
    </xf>
    <xf numFmtId="0" fontId="19" fillId="0" borderId="0" xfId="45" applyFont="1" applyFill="1" applyBorder="1" applyAlignment="1">
      <alignment horizontal="center" vertical="center"/>
    </xf>
    <xf numFmtId="167" fontId="19" fillId="0" borderId="4" xfId="45" applyNumberFormat="1" applyFont="1" applyFill="1" applyBorder="1" applyAlignment="1" applyProtection="1">
      <alignment horizontal="left" vertical="center"/>
    </xf>
    <xf numFmtId="167" fontId="19" fillId="0" borderId="5" xfId="45" applyNumberFormat="1" applyFont="1" applyFill="1" applyBorder="1" applyAlignment="1" applyProtection="1">
      <alignment horizontal="left" vertical="center"/>
    </xf>
    <xf numFmtId="3" fontId="21" fillId="0" borderId="5" xfId="40" applyNumberFormat="1" applyFont="1" applyFill="1" applyBorder="1" applyAlignment="1">
      <alignment horizontal="right" vertical="center"/>
    </xf>
    <xf numFmtId="169" fontId="21" fillId="0" borderId="5" xfId="40" applyNumberFormat="1" applyFont="1" applyFill="1" applyBorder="1" applyAlignment="1">
      <alignment horizontal="right" vertical="center"/>
    </xf>
    <xf numFmtId="167" fontId="21" fillId="34" borderId="8" xfId="45" applyNumberFormat="1" applyFont="1" applyFill="1" applyBorder="1" applyAlignment="1" applyProtection="1">
      <alignment horizontal="left" vertical="center"/>
    </xf>
    <xf numFmtId="167" fontId="21" fillId="34" borderId="0" xfId="45" applyNumberFormat="1" applyFont="1" applyFill="1" applyBorder="1" applyAlignment="1" applyProtection="1">
      <alignment horizontal="left" vertical="center"/>
    </xf>
    <xf numFmtId="3" fontId="21" fillId="34" borderId="0" xfId="40" applyNumberFormat="1" applyFont="1" applyFill="1" applyBorder="1" applyAlignment="1">
      <alignment horizontal="right" vertical="center"/>
    </xf>
    <xf numFmtId="169" fontId="21" fillId="34" borderId="0" xfId="40" applyNumberFormat="1" applyFont="1" applyFill="1" applyBorder="1" applyAlignment="1">
      <alignment horizontal="right" vertical="center"/>
    </xf>
    <xf numFmtId="167" fontId="21" fillId="0" borderId="8" xfId="45" applyNumberFormat="1" applyFont="1" applyFill="1" applyBorder="1" applyAlignment="1" applyProtection="1">
      <alignment horizontal="left" vertical="center"/>
    </xf>
    <xf numFmtId="167" fontId="21" fillId="0" borderId="0" xfId="45" applyNumberFormat="1" applyFont="1" applyFill="1" applyBorder="1" applyAlignment="1" applyProtection="1">
      <alignment horizontal="left" vertical="center"/>
    </xf>
    <xf numFmtId="3" fontId="21" fillId="0" borderId="0" xfId="40" applyNumberFormat="1" applyFont="1" applyFill="1" applyBorder="1" applyAlignment="1">
      <alignment horizontal="right" vertical="center"/>
    </xf>
    <xf numFmtId="169" fontId="21" fillId="0" borderId="0" xfId="40" applyNumberFormat="1" applyFont="1" applyFill="1" applyBorder="1" applyAlignment="1">
      <alignment horizontal="right" vertical="center"/>
    </xf>
    <xf numFmtId="0" fontId="21" fillId="2" borderId="1" xfId="46" applyFont="1" applyFill="1" applyBorder="1" applyAlignment="1">
      <alignment vertical="center"/>
    </xf>
    <xf numFmtId="167" fontId="21" fillId="0" borderId="2" xfId="52" applyNumberFormat="1" applyFont="1" applyFill="1" applyBorder="1" applyAlignment="1">
      <alignment vertical="center"/>
    </xf>
    <xf numFmtId="3" fontId="21" fillId="0" borderId="2" xfId="40" applyNumberFormat="1" applyFont="1" applyFill="1" applyBorder="1" applyAlignment="1">
      <alignment horizontal="right" vertical="center"/>
    </xf>
    <xf numFmtId="169" fontId="21" fillId="0" borderId="2" xfId="40" applyNumberFormat="1" applyFont="1" applyFill="1" applyBorder="1" applyAlignment="1">
      <alignment horizontal="right" vertical="center"/>
    </xf>
    <xf numFmtId="0" fontId="19" fillId="0" borderId="5" xfId="0" applyFont="1" applyFill="1" applyBorder="1" applyAlignment="1" applyProtection="1">
      <alignment horizontal="left" vertical="center"/>
    </xf>
    <xf numFmtId="0" fontId="19" fillId="0" borderId="5" xfId="0" applyFont="1" applyFill="1" applyBorder="1" applyAlignment="1" applyProtection="1">
      <alignment horizontal="center" vertical="center"/>
    </xf>
    <xf numFmtId="0" fontId="19" fillId="0" borderId="6" xfId="0" applyFont="1" applyFill="1" applyBorder="1" applyAlignment="1" applyProtection="1">
      <alignment horizontal="center" vertical="center"/>
    </xf>
    <xf numFmtId="0" fontId="19" fillId="0" borderId="0" xfId="0" applyFont="1" applyFill="1" applyBorder="1" applyAlignment="1" applyProtection="1">
      <alignment horizontal="left" vertical="center"/>
    </xf>
    <xf numFmtId="0" fontId="19" fillId="0" borderId="0" xfId="0" applyFont="1" applyFill="1" applyBorder="1" applyAlignment="1">
      <alignment horizontal="center" vertical="center" wrapText="1"/>
    </xf>
    <xf numFmtId="0" fontId="19" fillId="0" borderId="2" xfId="0" applyFont="1" applyFill="1" applyBorder="1" applyAlignment="1" applyProtection="1">
      <alignment horizontal="left" vertical="center"/>
    </xf>
    <xf numFmtId="0" fontId="19" fillId="0" borderId="2" xfId="0" applyFont="1" applyFill="1" applyBorder="1" applyAlignment="1">
      <alignment horizontal="right"/>
    </xf>
    <xf numFmtId="0" fontId="19" fillId="0" borderId="2" xfId="0" applyFont="1" applyFill="1" applyBorder="1" applyAlignment="1">
      <alignment horizontal="center" vertical="center" wrapText="1"/>
    </xf>
    <xf numFmtId="167" fontId="19" fillId="0" borderId="8" xfId="0" applyNumberFormat="1" applyFont="1" applyFill="1" applyBorder="1" applyAlignment="1" applyProtection="1">
      <alignment horizontal="left"/>
    </xf>
    <xf numFmtId="167" fontId="19" fillId="0" borderId="0" xfId="0" applyNumberFormat="1" applyFont="1" applyFill="1" applyBorder="1" applyAlignment="1" applyProtection="1">
      <alignment horizontal="left"/>
    </xf>
    <xf numFmtId="3" fontId="19" fillId="32" borderId="7" xfId="0" applyNumberFormat="1" applyFont="1" applyFill="1" applyBorder="1" applyAlignment="1" applyProtection="1">
      <alignment horizontal="right" vertical="center"/>
    </xf>
    <xf numFmtId="171" fontId="21" fillId="0" borderId="0" xfId="39" applyNumberFormat="1" applyFont="1" applyFill="1" applyBorder="1" applyAlignment="1">
      <alignment horizontal="center"/>
    </xf>
    <xf numFmtId="2" fontId="21" fillId="0" borderId="0" xfId="39" applyNumberFormat="1" applyFont="1" applyFill="1" applyBorder="1" applyAlignment="1">
      <alignment horizontal="center"/>
    </xf>
    <xf numFmtId="167" fontId="21" fillId="0" borderId="0" xfId="52" applyNumberFormat="1" applyFont="1" applyFill="1" applyBorder="1" applyAlignment="1">
      <alignment horizontal="right" indent="3"/>
    </xf>
    <xf numFmtId="167" fontId="21" fillId="0" borderId="0" xfId="52" applyNumberFormat="1" applyFont="1" applyFill="1" applyBorder="1" applyAlignment="1">
      <alignment horizontal="right" indent="2"/>
    </xf>
    <xf numFmtId="0" fontId="23" fillId="0" borderId="0" xfId="0" applyFont="1" applyBorder="1" applyAlignment="1">
      <alignment vertical="center"/>
    </xf>
    <xf numFmtId="0" fontId="24" fillId="0" borderId="0" xfId="45" applyFont="1" applyBorder="1" applyAlignment="1">
      <alignment vertical="center"/>
    </xf>
    <xf numFmtId="0" fontId="19" fillId="32" borderId="6" xfId="0" applyFont="1" applyFill="1" applyBorder="1" applyAlignment="1">
      <alignment horizontal="center" vertical="center"/>
    </xf>
    <xf numFmtId="0" fontId="19" fillId="0" borderId="9" xfId="0" applyFont="1" applyFill="1" applyBorder="1" applyAlignment="1">
      <alignment horizontal="center" vertical="center"/>
    </xf>
    <xf numFmtId="0" fontId="19" fillId="0" borderId="2" xfId="0" applyFont="1" applyFill="1" applyBorder="1" applyAlignment="1">
      <alignment horizontal="center" vertical="center"/>
    </xf>
    <xf numFmtId="167" fontId="19" fillId="0" borderId="8" xfId="0" applyNumberFormat="1" applyFont="1" applyFill="1" applyBorder="1" applyAlignment="1" applyProtection="1">
      <alignment horizontal="left" vertical="center"/>
    </xf>
    <xf numFmtId="167" fontId="19" fillId="0" borderId="0" xfId="0" applyNumberFormat="1" applyFont="1" applyFill="1" applyBorder="1" applyAlignment="1" applyProtection="1">
      <alignment horizontal="left" vertical="center"/>
    </xf>
    <xf numFmtId="3" fontId="21" fillId="0" borderId="0" xfId="39" applyNumberFormat="1" applyFont="1" applyFill="1" applyBorder="1" applyAlignment="1">
      <alignment horizontal="right" vertical="center"/>
    </xf>
    <xf numFmtId="3" fontId="21" fillId="0" borderId="0" xfId="52" applyNumberFormat="1" applyFont="1" applyFill="1" applyBorder="1" applyAlignment="1">
      <alignment horizontal="right" vertical="center"/>
    </xf>
    <xf numFmtId="167" fontId="21" fillId="34" borderId="8" xfId="0" applyNumberFormat="1" applyFont="1" applyFill="1" applyBorder="1" applyAlignment="1" applyProtection="1">
      <alignment horizontal="left" vertical="center"/>
    </xf>
    <xf numFmtId="167" fontId="21" fillId="34" borderId="0" xfId="0" applyNumberFormat="1" applyFont="1" applyFill="1" applyBorder="1" applyAlignment="1" applyProtection="1">
      <alignment horizontal="left" vertical="center"/>
    </xf>
    <xf numFmtId="3" fontId="21" fillId="34" borderId="0" xfId="52" applyNumberFormat="1" applyFont="1" applyFill="1" applyBorder="1" applyAlignment="1">
      <alignment horizontal="right" vertical="center"/>
    </xf>
    <xf numFmtId="3" fontId="21" fillId="34" borderId="7" xfId="52" applyNumberFormat="1" applyFont="1" applyFill="1" applyBorder="1" applyAlignment="1">
      <alignment horizontal="right" vertical="center"/>
    </xf>
    <xf numFmtId="167" fontId="21" fillId="0" borderId="8" xfId="0" applyNumberFormat="1" applyFont="1" applyFill="1" applyBorder="1" applyAlignment="1" applyProtection="1">
      <alignment horizontal="left" vertical="center"/>
    </xf>
    <xf numFmtId="167" fontId="21" fillId="0" borderId="0" xfId="0" applyNumberFormat="1" applyFont="1" applyFill="1" applyBorder="1" applyAlignment="1" applyProtection="1">
      <alignment horizontal="left" vertical="center"/>
    </xf>
    <xf numFmtId="3" fontId="21" fillId="0" borderId="7" xfId="52" applyNumberFormat="1" applyFont="1" applyFill="1" applyBorder="1" applyAlignment="1">
      <alignment horizontal="right" vertical="center"/>
    </xf>
    <xf numFmtId="3" fontId="21" fillId="34" borderId="0" xfId="39" applyNumberFormat="1" applyFont="1" applyFill="1" applyBorder="1" applyAlignment="1">
      <alignment horizontal="right" vertical="center"/>
    </xf>
    <xf numFmtId="167" fontId="21" fillId="0" borderId="1" xfId="0" applyNumberFormat="1" applyFont="1" applyFill="1" applyBorder="1" applyAlignment="1" applyProtection="1">
      <alignment horizontal="left" vertical="center"/>
    </xf>
    <xf numFmtId="167" fontId="21" fillId="0" borderId="2" xfId="0" applyNumberFormat="1" applyFont="1" applyFill="1" applyBorder="1" applyAlignment="1" applyProtection="1">
      <alignment horizontal="left" vertical="center"/>
    </xf>
    <xf numFmtId="3" fontId="21" fillId="0" borderId="2" xfId="39" applyNumberFormat="1" applyFont="1" applyFill="1" applyBorder="1" applyAlignment="1">
      <alignment horizontal="right" vertical="center"/>
    </xf>
    <xf numFmtId="3" fontId="21" fillId="0" borderId="2" xfId="52" applyNumberFormat="1" applyFont="1" applyFill="1" applyBorder="1" applyAlignment="1">
      <alignment horizontal="right" vertical="center"/>
    </xf>
    <xf numFmtId="3" fontId="21" fillId="0" borderId="3" xfId="52" applyNumberFormat="1" applyFont="1" applyFill="1" applyBorder="1" applyAlignment="1">
      <alignment horizontal="right" vertical="center"/>
    </xf>
    <xf numFmtId="167" fontId="19" fillId="34" borderId="8" xfId="0" applyNumberFormat="1" applyFont="1" applyFill="1" applyBorder="1" applyAlignment="1" applyProtection="1">
      <alignment horizontal="left"/>
    </xf>
    <xf numFmtId="3" fontId="21" fillId="34" borderId="0" xfId="53" applyNumberFormat="1" applyFont="1" applyFill="1" applyBorder="1" applyAlignment="1"/>
    <xf numFmtId="3" fontId="21" fillId="34" borderId="7" xfId="40" applyNumberFormat="1" applyFont="1" applyFill="1" applyBorder="1" applyAlignment="1"/>
    <xf numFmtId="3" fontId="21" fillId="0" borderId="0" xfId="40" applyNumberFormat="1" applyFont="1" applyFill="1" applyBorder="1" applyAlignment="1"/>
    <xf numFmtId="3" fontId="21" fillId="0" borderId="7" xfId="40" applyNumberFormat="1" applyFont="1" applyFill="1" applyBorder="1" applyAlignment="1"/>
    <xf numFmtId="3" fontId="21" fillId="34" borderId="0" xfId="40" applyNumberFormat="1" applyFont="1" applyFill="1" applyBorder="1" applyAlignment="1"/>
    <xf numFmtId="3" fontId="21" fillId="0" borderId="2" xfId="40" applyNumberFormat="1" applyFont="1" applyFill="1" applyBorder="1" applyAlignment="1"/>
    <xf numFmtId="3" fontId="21" fillId="0" borderId="3" xfId="40" applyNumberFormat="1" applyFont="1" applyFill="1" applyBorder="1" applyAlignment="1"/>
    <xf numFmtId="167" fontId="21" fillId="0" borderId="0" xfId="53" applyNumberFormat="1" applyFont="1" applyFill="1" applyBorder="1" applyAlignment="1"/>
    <xf numFmtId="0" fontId="21" fillId="0" borderId="0" xfId="0" applyFont="1" applyFill="1" applyBorder="1" applyAlignment="1">
      <alignment horizontal="center" vertical="center"/>
    </xf>
    <xf numFmtId="0" fontId="21" fillId="0" borderId="0" xfId="0" applyFont="1" applyFill="1" applyBorder="1" applyAlignment="1"/>
    <xf numFmtId="0" fontId="23" fillId="0" borderId="0" xfId="0" applyFont="1" applyBorder="1" applyAlignment="1"/>
    <xf numFmtId="0" fontId="23" fillId="0" borderId="0" xfId="0" applyFont="1" applyBorder="1" applyAlignment="1">
      <alignment horizontal="left"/>
    </xf>
    <xf numFmtId="3" fontId="21" fillId="0" borderId="6" xfId="40" applyNumberFormat="1" applyFont="1" applyFill="1" applyBorder="1" applyAlignment="1">
      <alignment horizontal="right"/>
    </xf>
    <xf numFmtId="3" fontId="21" fillId="34" borderId="7" xfId="40" applyNumberFormat="1" applyFont="1" applyFill="1" applyBorder="1" applyAlignment="1">
      <alignment horizontal="right"/>
    </xf>
    <xf numFmtId="3" fontId="21" fillId="0" borderId="7" xfId="40" applyNumberFormat="1" applyFont="1" applyFill="1" applyBorder="1" applyAlignment="1">
      <alignment horizontal="right"/>
    </xf>
    <xf numFmtId="171" fontId="21" fillId="0" borderId="2" xfId="40" applyNumberFormat="1" applyFont="1" applyFill="1" applyBorder="1" applyAlignment="1"/>
    <xf numFmtId="171" fontId="21" fillId="0" borderId="3" xfId="40" applyNumberFormat="1" applyFont="1" applyFill="1" applyBorder="1" applyAlignment="1"/>
    <xf numFmtId="0" fontId="19" fillId="0" borderId="0" xfId="0" applyFont="1" applyFill="1" applyBorder="1" applyAlignment="1" applyProtection="1">
      <alignment horizontal="center" vertical="center"/>
    </xf>
    <xf numFmtId="167" fontId="21" fillId="0" borderId="5" xfId="0" applyNumberFormat="1" applyFont="1" applyFill="1" applyBorder="1" applyAlignment="1" applyProtection="1">
      <alignment horizontal="center"/>
    </xf>
    <xf numFmtId="167" fontId="21" fillId="0" borderId="6" xfId="53" applyNumberFormat="1" applyFont="1" applyFill="1" applyBorder="1" applyAlignment="1"/>
    <xf numFmtId="167" fontId="21" fillId="34" borderId="0" xfId="0" applyNumberFormat="1" applyFont="1" applyFill="1" applyBorder="1" applyAlignment="1" applyProtection="1">
      <alignment horizontal="center"/>
    </xf>
    <xf numFmtId="3" fontId="21" fillId="34" borderId="0" xfId="53" applyNumberFormat="1" applyFont="1" applyFill="1" applyBorder="1" applyAlignment="1">
      <alignment horizontal="center"/>
    </xf>
    <xf numFmtId="169" fontId="21" fillId="34" borderId="0" xfId="53" applyNumberFormat="1" applyFont="1" applyFill="1" applyBorder="1" applyAlignment="1">
      <alignment horizontal="right" indent="3"/>
    </xf>
    <xf numFmtId="167" fontId="21" fillId="34" borderId="0" xfId="53" applyNumberFormat="1" applyFont="1" applyFill="1" applyBorder="1" applyAlignment="1">
      <alignment horizontal="center"/>
    </xf>
    <xf numFmtId="167" fontId="21" fillId="34" borderId="7" xfId="53" applyNumberFormat="1" applyFont="1" applyFill="1" applyBorder="1" applyAlignment="1"/>
    <xf numFmtId="167" fontId="21" fillId="0" borderId="0" xfId="0" applyNumberFormat="1" applyFont="1" applyFill="1" applyBorder="1" applyAlignment="1" applyProtection="1">
      <alignment horizontal="center"/>
    </xf>
    <xf numFmtId="169" fontId="21" fillId="0" borderId="0" xfId="40" applyNumberFormat="1" applyFont="1" applyFill="1" applyBorder="1" applyAlignment="1">
      <alignment horizontal="right" indent="3"/>
    </xf>
    <xf numFmtId="3" fontId="21" fillId="0" borderId="0" xfId="53" applyNumberFormat="1" applyFont="1" applyFill="1" applyBorder="1" applyAlignment="1">
      <alignment horizontal="center"/>
    </xf>
    <xf numFmtId="167" fontId="21" fillId="0" borderId="0" xfId="53" applyNumberFormat="1" applyFont="1" applyFill="1" applyBorder="1" applyAlignment="1">
      <alignment horizontal="right" indent="1"/>
    </xf>
    <xf numFmtId="167" fontId="21" fillId="0" borderId="7" xfId="53" applyNumberFormat="1" applyFont="1" applyFill="1" applyBorder="1" applyAlignment="1"/>
    <xf numFmtId="167" fontId="21" fillId="34" borderId="0" xfId="53" applyNumberFormat="1" applyFont="1" applyFill="1" applyBorder="1" applyAlignment="1">
      <alignment horizontal="right" indent="2"/>
    </xf>
    <xf numFmtId="167" fontId="21" fillId="34" borderId="0" xfId="53" applyNumberFormat="1" applyFont="1" applyFill="1" applyBorder="1" applyAlignment="1">
      <alignment horizontal="right" indent="1"/>
    </xf>
    <xf numFmtId="167" fontId="21" fillId="0" borderId="2" xfId="0" applyNumberFormat="1" applyFont="1" applyFill="1" applyBorder="1" applyAlignment="1" applyProtection="1">
      <alignment horizontal="center"/>
    </xf>
    <xf numFmtId="3" fontId="21" fillId="0" borderId="2" xfId="53" applyNumberFormat="1" applyFont="1" applyFill="1" applyBorder="1" applyAlignment="1">
      <alignment horizontal="center"/>
    </xf>
    <xf numFmtId="167" fontId="21" fillId="0" borderId="2" xfId="53" applyNumberFormat="1" applyFont="1" applyFill="1" applyBorder="1" applyAlignment="1">
      <alignment horizontal="right" indent="1"/>
    </xf>
    <xf numFmtId="167" fontId="21" fillId="0" borderId="3" xfId="53" applyNumberFormat="1" applyFont="1" applyFill="1" applyBorder="1" applyAlignment="1"/>
    <xf numFmtId="3" fontId="24" fillId="0" borderId="7" xfId="0" applyNumberFormat="1" applyFont="1" applyFill="1" applyBorder="1" applyAlignment="1" applyProtection="1">
      <alignment horizontal="left" vertical="center"/>
    </xf>
    <xf numFmtId="3" fontId="21" fillId="0" borderId="5" xfId="53" applyNumberFormat="1" applyFont="1" applyFill="1" applyBorder="1" applyAlignment="1">
      <alignment horizontal="right"/>
    </xf>
    <xf numFmtId="3" fontId="21" fillId="34" borderId="0" xfId="53" applyNumberFormat="1" applyFont="1" applyFill="1" applyBorder="1" applyAlignment="1">
      <alignment horizontal="right"/>
    </xf>
    <xf numFmtId="3" fontId="21" fillId="0" borderId="0" xfId="53" applyNumberFormat="1" applyFont="1" applyFill="1" applyBorder="1" applyAlignment="1">
      <alignment horizontal="right"/>
    </xf>
    <xf numFmtId="3" fontId="21" fillId="0" borderId="2" xfId="53" applyNumberFormat="1" applyFont="1" applyFill="1" applyBorder="1" applyAlignment="1">
      <alignment horizontal="right"/>
    </xf>
    <xf numFmtId="0" fontId="21" fillId="0" borderId="4" xfId="0" applyFont="1" applyFill="1" applyBorder="1"/>
    <xf numFmtId="0" fontId="23" fillId="0" borderId="8" xfId="0" applyFont="1" applyBorder="1" applyAlignment="1"/>
    <xf numFmtId="0" fontId="21" fillId="0" borderId="7" xfId="0" applyFont="1" applyFill="1" applyBorder="1"/>
    <xf numFmtId="0" fontId="21" fillId="0" borderId="1" xfId="0" applyFont="1" applyFill="1" applyBorder="1"/>
    <xf numFmtId="169" fontId="21" fillId="0" borderId="0" xfId="53" applyNumberFormat="1" applyFont="1" applyFill="1" applyBorder="1" applyAlignment="1">
      <alignment horizontal="right"/>
    </xf>
    <xf numFmtId="169" fontId="21" fillId="34" borderId="0" xfId="53" applyNumberFormat="1" applyFont="1" applyFill="1" applyBorder="1" applyAlignment="1">
      <alignment horizontal="right"/>
    </xf>
    <xf numFmtId="169" fontId="21" fillId="0" borderId="2" xfId="53" applyNumberFormat="1" applyFont="1" applyFill="1" applyBorder="1" applyAlignment="1">
      <alignment horizontal="right"/>
    </xf>
    <xf numFmtId="3" fontId="24" fillId="0" borderId="8" xfId="0" applyNumberFormat="1" applyFont="1" applyBorder="1" applyAlignment="1"/>
    <xf numFmtId="3" fontId="21" fillId="0" borderId="6" xfId="53" applyNumberFormat="1" applyFont="1" applyFill="1" applyBorder="1" applyAlignment="1">
      <alignment horizontal="right"/>
    </xf>
    <xf numFmtId="3" fontId="21" fillId="34" borderId="7" xfId="53" applyNumberFormat="1" applyFont="1" applyFill="1" applyBorder="1" applyAlignment="1">
      <alignment horizontal="right"/>
    </xf>
    <xf numFmtId="3" fontId="21" fillId="0" borderId="7" xfId="53" applyNumberFormat="1" applyFont="1" applyFill="1" applyBorder="1" applyAlignment="1">
      <alignment horizontal="right"/>
    </xf>
    <xf numFmtId="3" fontId="21" fillId="0" borderId="3" xfId="53" applyNumberFormat="1" applyFont="1" applyFill="1" applyBorder="1" applyAlignment="1">
      <alignment horizontal="right"/>
    </xf>
    <xf numFmtId="3" fontId="21" fillId="34" borderId="7" xfId="53" applyNumberFormat="1" applyFont="1" applyFill="1" applyBorder="1" applyAlignment="1"/>
    <xf numFmtId="169" fontId="21" fillId="0" borderId="7" xfId="53" applyNumberFormat="1" applyFont="1" applyFill="1" applyBorder="1" applyAlignment="1">
      <alignment horizontal="right"/>
    </xf>
    <xf numFmtId="169" fontId="21" fillId="34" borderId="7" xfId="53" applyNumberFormat="1" applyFont="1" applyFill="1" applyBorder="1" applyAlignment="1">
      <alignment horizontal="right"/>
    </xf>
    <xf numFmtId="169" fontId="21" fillId="0" borderId="3" xfId="53" applyNumberFormat="1" applyFont="1" applyFill="1" applyBorder="1" applyAlignment="1">
      <alignment horizontal="right"/>
    </xf>
    <xf numFmtId="0" fontId="2" fillId="32" borderId="5" xfId="31" quotePrefix="1" applyFill="1" applyBorder="1" applyAlignment="1" applyProtection="1">
      <alignment vertical="center"/>
    </xf>
    <xf numFmtId="172" fontId="21" fillId="0" borderId="5" xfId="40" applyNumberFormat="1" applyFont="1" applyFill="1" applyBorder="1" applyAlignment="1">
      <alignment horizontal="right" vertical="center"/>
    </xf>
    <xf numFmtId="167" fontId="16" fillId="0" borderId="0" xfId="0" applyNumberFormat="1" applyFont="1" applyFill="1" applyBorder="1"/>
    <xf numFmtId="0" fontId="28" fillId="0" borderId="0" xfId="45" applyFont="1" applyFill="1"/>
    <xf numFmtId="3" fontId="23" fillId="0" borderId="0" xfId="45" applyNumberFormat="1" applyFont="1" applyBorder="1" applyAlignment="1">
      <alignment vertical="center"/>
    </xf>
    <xf numFmtId="0" fontId="45" fillId="32" borderId="1" xfId="0" applyFont="1" applyFill="1" applyBorder="1" applyAlignment="1">
      <alignment horizontal="right" vertical="center"/>
    </xf>
    <xf numFmtId="3" fontId="21" fillId="0" borderId="4" xfId="40" applyNumberFormat="1" applyFont="1" applyFill="1" applyBorder="1" applyAlignment="1">
      <alignment horizontal="right"/>
    </xf>
    <xf numFmtId="3" fontId="21" fillId="34" borderId="1" xfId="40" applyNumberFormat="1" applyFont="1" applyFill="1" applyBorder="1" applyAlignment="1">
      <alignment horizontal="right"/>
    </xf>
    <xf numFmtId="3" fontId="21" fillId="34" borderId="2" xfId="40" applyNumberFormat="1" applyFont="1" applyFill="1" applyBorder="1" applyAlignment="1">
      <alignment horizontal="right"/>
    </xf>
    <xf numFmtId="3" fontId="21" fillId="34" borderId="3" xfId="40" applyNumberFormat="1" applyFont="1" applyFill="1" applyBorder="1" applyAlignment="1">
      <alignment horizontal="right"/>
    </xf>
    <xf numFmtId="0" fontId="29" fillId="0" borderId="0" xfId="0" applyFont="1"/>
    <xf numFmtId="0" fontId="19" fillId="0" borderId="10" xfId="0" applyFont="1" applyFill="1" applyBorder="1" applyAlignment="1">
      <alignment horizontal="right"/>
    </xf>
    <xf numFmtId="169" fontId="21" fillId="0" borderId="5" xfId="40" applyNumberFormat="1" applyFont="1" applyFill="1" applyBorder="1" applyAlignment="1">
      <alignment horizontal="right" indent="3"/>
    </xf>
    <xf numFmtId="0" fontId="46" fillId="32" borderId="9" xfId="0" applyFont="1" applyFill="1" applyBorder="1" applyAlignment="1">
      <alignment horizontal="center" vertical="center" wrapText="1"/>
    </xf>
    <xf numFmtId="0" fontId="46" fillId="32" borderId="10" xfId="0" applyFont="1" applyFill="1" applyBorder="1" applyAlignment="1">
      <alignment horizontal="center" vertical="center" wrapText="1"/>
    </xf>
    <xf numFmtId="167" fontId="21" fillId="34" borderId="1" xfId="0" applyNumberFormat="1" applyFont="1" applyFill="1" applyBorder="1" applyAlignment="1" applyProtection="1">
      <alignment horizontal="left"/>
    </xf>
    <xf numFmtId="167" fontId="21" fillId="34" borderId="2" xfId="0" applyNumberFormat="1" applyFont="1" applyFill="1" applyBorder="1" applyAlignment="1" applyProtection="1">
      <alignment horizontal="center"/>
    </xf>
    <xf numFmtId="3" fontId="21" fillId="34" borderId="2" xfId="53" applyNumberFormat="1" applyFont="1" applyFill="1" applyBorder="1" applyAlignment="1">
      <alignment horizontal="right"/>
    </xf>
    <xf numFmtId="169" fontId="21" fillId="34" borderId="2" xfId="53" applyNumberFormat="1" applyFont="1" applyFill="1" applyBorder="1" applyAlignment="1">
      <alignment horizontal="right" indent="3"/>
    </xf>
    <xf numFmtId="167" fontId="21" fillId="34" borderId="3" xfId="53" applyNumberFormat="1" applyFont="1" applyFill="1" applyBorder="1" applyAlignment="1"/>
    <xf numFmtId="0" fontId="23" fillId="0" borderId="8" xfId="0" applyFont="1" applyBorder="1" applyAlignment="1">
      <alignment vertical="center"/>
    </xf>
    <xf numFmtId="0" fontId="23" fillId="0" borderId="4" xfId="0" applyFont="1" applyBorder="1" applyAlignment="1">
      <alignment horizontal="left"/>
    </xf>
    <xf numFmtId="3" fontId="24" fillId="0" borderId="1" xfId="0" applyNumberFormat="1" applyFont="1" applyFill="1" applyBorder="1" applyAlignment="1" applyProtection="1">
      <alignment horizontal="left"/>
    </xf>
    <xf numFmtId="0" fontId="0" fillId="0" borderId="2" xfId="0" applyBorder="1"/>
    <xf numFmtId="0" fontId="0" fillId="0" borderId="5" xfId="0" applyBorder="1"/>
    <xf numFmtId="3" fontId="21" fillId="0" borderId="0" xfId="53" applyNumberFormat="1" applyFont="1" applyFill="1" applyBorder="1" applyAlignment="1"/>
    <xf numFmtId="0" fontId="19" fillId="0" borderId="9" xfId="0" applyFont="1" applyFill="1" applyBorder="1" applyAlignment="1">
      <alignment horizontal="right"/>
    </xf>
    <xf numFmtId="0" fontId="19" fillId="0" borderId="11" xfId="0" applyFont="1" applyFill="1" applyBorder="1" applyAlignment="1">
      <alignment horizontal="right"/>
    </xf>
    <xf numFmtId="0" fontId="19" fillId="0" borderId="4" xfId="45" applyFont="1" applyFill="1" applyBorder="1" applyAlignment="1" applyProtection="1">
      <alignment vertical="center"/>
    </xf>
    <xf numFmtId="0" fontId="19" fillId="0" borderId="8" xfId="45" applyFont="1" applyFill="1" applyBorder="1" applyAlignment="1" applyProtection="1">
      <alignment vertical="center"/>
    </xf>
    <xf numFmtId="0" fontId="19" fillId="0" borderId="1" xfId="45" applyFont="1" applyFill="1" applyBorder="1" applyAlignment="1" applyProtection="1">
      <alignment vertical="center"/>
    </xf>
    <xf numFmtId="0" fontId="0" fillId="0" borderId="7" xfId="0" applyBorder="1"/>
    <xf numFmtId="0" fontId="23" fillId="0" borderId="7" xfId="0" applyFont="1" applyBorder="1" applyAlignment="1">
      <alignment horizontal="left"/>
    </xf>
    <xf numFmtId="0" fontId="23" fillId="0" borderId="7" xfId="0" applyFont="1" applyBorder="1" applyAlignment="1">
      <alignment vertical="center"/>
    </xf>
    <xf numFmtId="169" fontId="21" fillId="0" borderId="0" xfId="40" applyNumberFormat="1" applyFont="1" applyFill="1" applyBorder="1" applyAlignment="1">
      <alignment horizontal="right" indent="2"/>
    </xf>
    <xf numFmtId="169" fontId="21" fillId="34" borderId="0" xfId="40" applyNumberFormat="1" applyFont="1" applyFill="1" applyBorder="1" applyAlignment="1">
      <alignment horizontal="right" indent="2"/>
    </xf>
    <xf numFmtId="169" fontId="21" fillId="0" borderId="2" xfId="40" applyNumberFormat="1" applyFont="1" applyFill="1" applyBorder="1" applyAlignment="1">
      <alignment horizontal="right" indent="2"/>
    </xf>
    <xf numFmtId="167" fontId="21" fillId="0" borderId="0" xfId="53" applyNumberFormat="1" applyFont="1" applyFill="1" applyBorder="1" applyAlignment="1">
      <alignment horizontal="center"/>
    </xf>
    <xf numFmtId="0" fontId="19" fillId="0" borderId="2" xfId="0" applyFont="1" applyFill="1" applyBorder="1" applyAlignment="1" applyProtection="1">
      <alignment horizontal="center" vertical="center"/>
    </xf>
    <xf numFmtId="0" fontId="0" fillId="0" borderId="0" xfId="0" applyBorder="1"/>
    <xf numFmtId="0" fontId="0" fillId="0" borderId="6" xfId="0" applyBorder="1"/>
    <xf numFmtId="3" fontId="24" fillId="0" borderId="8" xfId="0" applyNumberFormat="1" applyFont="1" applyFill="1" applyBorder="1" applyAlignment="1" applyProtection="1">
      <alignment vertical="center"/>
    </xf>
    <xf numFmtId="0" fontId="0" fillId="0" borderId="3" xfId="0" applyBorder="1"/>
    <xf numFmtId="0" fontId="23" fillId="0" borderId="8" xfId="0" applyFont="1" applyBorder="1" applyAlignment="1">
      <alignment horizontal="left"/>
    </xf>
    <xf numFmtId="3" fontId="24" fillId="0" borderId="8" xfId="0" applyNumberFormat="1" applyFont="1" applyFill="1" applyBorder="1" applyAlignment="1" applyProtection="1">
      <alignment horizontal="left"/>
    </xf>
    <xf numFmtId="0" fontId="16" fillId="0" borderId="6" xfId="0" applyFont="1" applyFill="1" applyBorder="1"/>
    <xf numFmtId="0" fontId="16" fillId="0" borderId="7" xfId="0" applyFont="1" applyFill="1" applyBorder="1"/>
    <xf numFmtId="0" fontId="16" fillId="0" borderId="3" xfId="0" applyFont="1" applyFill="1" applyBorder="1"/>
    <xf numFmtId="0" fontId="23" fillId="0" borderId="5" xfId="0" applyFont="1" applyBorder="1" applyAlignment="1"/>
    <xf numFmtId="0" fontId="16" fillId="0" borderId="2" xfId="0" applyFont="1" applyFill="1" applyBorder="1"/>
    <xf numFmtId="3" fontId="21" fillId="0" borderId="4" xfId="53" applyNumberFormat="1" applyFont="1" applyFill="1" applyBorder="1" applyAlignment="1">
      <alignment horizontal="right"/>
    </xf>
    <xf numFmtId="3" fontId="21" fillId="34" borderId="8" xfId="53" applyNumberFormat="1" applyFont="1" applyFill="1" applyBorder="1" applyAlignment="1">
      <alignment horizontal="right"/>
    </xf>
    <xf numFmtId="3" fontId="21" fillId="0" borderId="8" xfId="53" applyNumberFormat="1" applyFont="1" applyFill="1" applyBorder="1" applyAlignment="1">
      <alignment horizontal="right"/>
    </xf>
    <xf numFmtId="3" fontId="21" fillId="0" borderId="1" xfId="53" applyNumberFormat="1" applyFont="1" applyFill="1" applyBorder="1" applyAlignment="1">
      <alignment horizontal="right"/>
    </xf>
    <xf numFmtId="167" fontId="21" fillId="0" borderId="4" xfId="0" applyNumberFormat="1" applyFont="1" applyFill="1" applyBorder="1" applyAlignment="1" applyProtection="1">
      <alignment horizontal="left"/>
    </xf>
    <xf numFmtId="169" fontId="21" fillId="0" borderId="5" xfId="53" applyNumberFormat="1" applyFont="1" applyFill="1" applyBorder="1" applyAlignment="1">
      <alignment horizontal="right"/>
    </xf>
    <xf numFmtId="169" fontId="21" fillId="0" borderId="6" xfId="53" applyNumberFormat="1" applyFont="1" applyFill="1" applyBorder="1" applyAlignment="1">
      <alignment horizontal="right"/>
    </xf>
    <xf numFmtId="0" fontId="19" fillId="0" borderId="1" xfId="0" applyFont="1" applyFill="1" applyBorder="1" applyAlignment="1">
      <alignment horizontal="right"/>
    </xf>
    <xf numFmtId="173" fontId="21" fillId="34" borderId="0" xfId="34" applyNumberFormat="1" applyFont="1" applyFill="1" applyBorder="1" applyAlignment="1">
      <alignment horizontal="center" vertical="center"/>
    </xf>
    <xf numFmtId="173" fontId="21" fillId="0" borderId="0" xfId="34" applyNumberFormat="1" applyFont="1" applyFill="1" applyBorder="1" applyAlignment="1">
      <alignment horizontal="center" vertical="center"/>
    </xf>
    <xf numFmtId="173" fontId="21" fillId="0" borderId="2" xfId="34" applyNumberFormat="1" applyFont="1" applyFill="1" applyBorder="1" applyAlignment="1">
      <alignment horizontal="center" vertical="center"/>
    </xf>
    <xf numFmtId="0" fontId="23" fillId="0" borderId="0" xfId="0" applyFont="1" applyFill="1" applyBorder="1" applyAlignment="1">
      <alignment vertical="center" wrapText="1"/>
    </xf>
    <xf numFmtId="169" fontId="21" fillId="0" borderId="0" xfId="52" applyNumberFormat="1" applyFont="1" applyFill="1" applyBorder="1" applyAlignment="1">
      <alignment horizontal="right" vertical="center" indent="2"/>
    </xf>
    <xf numFmtId="3" fontId="21" fillId="34" borderId="0" xfId="52" applyNumberFormat="1" applyFont="1" applyFill="1" applyBorder="1" applyAlignment="1">
      <alignment horizontal="right" vertical="center" indent="2"/>
    </xf>
    <xf numFmtId="169" fontId="21" fillId="34" borderId="0" xfId="52" applyNumberFormat="1" applyFont="1" applyFill="1" applyBorder="1" applyAlignment="1">
      <alignment horizontal="right" vertical="center" indent="2"/>
    </xf>
    <xf numFmtId="169" fontId="21" fillId="0" borderId="2" xfId="52" applyNumberFormat="1" applyFont="1" applyFill="1" applyBorder="1" applyAlignment="1">
      <alignment horizontal="right" vertical="center" indent="2"/>
    </xf>
    <xf numFmtId="3" fontId="21" fillId="0" borderId="0" xfId="39" applyNumberFormat="1" applyFont="1" applyFill="1" applyBorder="1" applyAlignment="1">
      <alignment horizontal="center" vertical="center"/>
    </xf>
    <xf numFmtId="0" fontId="19" fillId="32" borderId="3" xfId="0" applyFont="1" applyFill="1" applyBorder="1" applyAlignment="1">
      <alignment horizontal="center" vertical="center"/>
    </xf>
    <xf numFmtId="3" fontId="21" fillId="32" borderId="5" xfId="40" applyNumberFormat="1" applyFont="1" applyFill="1" applyBorder="1" applyAlignment="1"/>
    <xf numFmtId="3" fontId="21" fillId="0" borderId="5" xfId="40" applyNumberFormat="1" applyFont="1" applyFill="1" applyBorder="1" applyAlignment="1"/>
    <xf numFmtId="3" fontId="21" fillId="0" borderId="6" xfId="40" applyNumberFormat="1" applyFont="1" applyFill="1" applyBorder="1" applyAlignment="1"/>
    <xf numFmtId="167" fontId="19" fillId="34" borderId="4" xfId="0" applyNumberFormat="1" applyFont="1" applyFill="1" applyBorder="1" applyAlignment="1" applyProtection="1">
      <alignment horizontal="left"/>
    </xf>
    <xf numFmtId="3" fontId="21" fillId="34" borderId="5" xfId="40" applyNumberFormat="1" applyFont="1" applyFill="1" applyBorder="1" applyAlignment="1"/>
    <xf numFmtId="3" fontId="21" fillId="34" borderId="6" xfId="40" applyNumberFormat="1" applyFont="1" applyFill="1" applyBorder="1" applyAlignment="1"/>
    <xf numFmtId="0" fontId="12" fillId="0" borderId="0" xfId="45" applyFont="1" applyAlignment="1">
      <alignment horizontal="center"/>
    </xf>
    <xf numFmtId="0" fontId="12" fillId="0" borderId="0" xfId="45" applyFont="1"/>
    <xf numFmtId="0" fontId="16" fillId="0" borderId="0" xfId="45" applyFont="1"/>
    <xf numFmtId="167" fontId="19" fillId="35" borderId="0" xfId="45" applyNumberFormat="1" applyFont="1" applyFill="1" applyAlignment="1">
      <alignment horizontal="left"/>
    </xf>
    <xf numFmtId="3" fontId="21" fillId="35" borderId="0" xfId="41" applyNumberFormat="1" applyFont="1" applyFill="1" applyBorder="1" applyAlignment="1">
      <alignment horizontal="right"/>
    </xf>
    <xf numFmtId="3" fontId="21" fillId="0" borderId="0" xfId="41" applyNumberFormat="1" applyFont="1" applyFill="1" applyBorder="1" applyAlignment="1">
      <alignment horizontal="right"/>
    </xf>
    <xf numFmtId="167" fontId="19" fillId="35" borderId="2" xfId="45" applyNumberFormat="1" applyFont="1" applyFill="1" applyBorder="1" applyAlignment="1">
      <alignment horizontal="left"/>
    </xf>
    <xf numFmtId="3" fontId="21" fillId="35" borderId="2" xfId="41" applyNumberFormat="1" applyFont="1" applyFill="1" applyBorder="1" applyAlignment="1">
      <alignment horizontal="right"/>
    </xf>
    <xf numFmtId="3" fontId="21" fillId="0" borderId="2" xfId="41" applyNumberFormat="1" applyFont="1" applyFill="1" applyBorder="1" applyAlignment="1">
      <alignment horizontal="right"/>
    </xf>
    <xf numFmtId="0" fontId="21" fillId="0" borderId="0" xfId="45" applyFont="1" applyAlignment="1">
      <alignment horizontal="center" vertical="center"/>
    </xf>
    <xf numFmtId="0" fontId="16" fillId="0" borderId="0" xfId="45" applyFont="1" applyAlignment="1">
      <alignment vertical="center"/>
    </xf>
    <xf numFmtId="0" fontId="21" fillId="0" borderId="4" xfId="45" applyFont="1" applyBorder="1"/>
    <xf numFmtId="0" fontId="21" fillId="0" borderId="5" xfId="45" applyFont="1" applyBorder="1"/>
    <xf numFmtId="0" fontId="16" fillId="0" borderId="5" xfId="45" applyFont="1" applyBorder="1" applyAlignment="1">
      <alignment vertical="center"/>
    </xf>
    <xf numFmtId="0" fontId="21" fillId="0" borderId="1" xfId="45" applyFont="1" applyBorder="1"/>
    <xf numFmtId="0" fontId="21" fillId="0" borderId="2" xfId="45" applyFont="1" applyBorder="1"/>
    <xf numFmtId="0" fontId="16" fillId="0" borderId="2" xfId="45" applyFont="1" applyBorder="1"/>
    <xf numFmtId="0" fontId="28" fillId="0" borderId="0" xfId="45" applyFont="1"/>
    <xf numFmtId="0" fontId="21" fillId="0" borderId="0" xfId="45" applyFont="1"/>
    <xf numFmtId="3" fontId="46" fillId="36" borderId="9" xfId="43" applyNumberFormat="1" applyFont="1" applyFill="1" applyBorder="1" applyAlignment="1">
      <alignment horizontal="center" vertical="center" wrapText="1"/>
    </xf>
    <xf numFmtId="0" fontId="46" fillId="36" borderId="9" xfId="43" applyFont="1" applyFill="1" applyBorder="1" applyAlignment="1">
      <alignment horizontal="center" vertical="center" wrapText="1"/>
    </xf>
    <xf numFmtId="167" fontId="46" fillId="36" borderId="9" xfId="43" applyNumberFormat="1" applyFont="1" applyFill="1" applyBorder="1" applyAlignment="1">
      <alignment horizontal="center" vertical="center" wrapText="1"/>
    </xf>
    <xf numFmtId="167" fontId="21" fillId="0" borderId="2" xfId="54" applyNumberFormat="1" applyFont="1" applyFill="1" applyBorder="1" applyAlignment="1"/>
    <xf numFmtId="0" fontId="48" fillId="32" borderId="9" xfId="43" applyFont="1" applyFill="1" applyBorder="1" applyAlignment="1">
      <alignment horizontal="center" vertical="center"/>
    </xf>
    <xf numFmtId="0" fontId="19" fillId="0" borderId="5" xfId="0" applyFont="1" applyFill="1" applyBorder="1" applyAlignment="1">
      <alignment horizontal="center" vertical="center"/>
    </xf>
    <xf numFmtId="0" fontId="19" fillId="33" borderId="11" xfId="0" applyFont="1" applyFill="1" applyBorder="1" applyAlignment="1">
      <alignment horizontal="left" vertical="center"/>
    </xf>
    <xf numFmtId="0" fontId="19" fillId="33" borderId="9" xfId="0" applyFont="1" applyFill="1" applyBorder="1" applyAlignment="1">
      <alignment horizontal="left" vertical="center"/>
    </xf>
    <xf numFmtId="0" fontId="19" fillId="33" borderId="10" xfId="0" applyFont="1" applyFill="1" applyBorder="1" applyAlignment="1">
      <alignment horizontal="left" vertical="center"/>
    </xf>
    <xf numFmtId="0" fontId="8" fillId="32" borderId="0" xfId="0" applyFont="1" applyFill="1" applyAlignment="1">
      <alignment horizontal="justify" vertical="top" wrapText="1"/>
    </xf>
    <xf numFmtId="0" fontId="19" fillId="0" borderId="9" xfId="45" applyFont="1" applyFill="1" applyBorder="1" applyAlignment="1">
      <alignment horizontal="center" vertical="center"/>
    </xf>
    <xf numFmtId="3" fontId="21" fillId="0" borderId="5" xfId="34" applyNumberFormat="1" applyFont="1" applyFill="1" applyBorder="1" applyAlignment="1">
      <alignment horizontal="right" vertical="center" indent="1"/>
    </xf>
    <xf numFmtId="3" fontId="21" fillId="34" borderId="0" xfId="34" applyNumberFormat="1" applyFont="1" applyFill="1" applyBorder="1" applyAlignment="1">
      <alignment horizontal="right" vertical="center" indent="1"/>
    </xf>
    <xf numFmtId="3" fontId="21" fillId="0" borderId="0" xfId="34" applyNumberFormat="1" applyFont="1" applyFill="1" applyBorder="1" applyAlignment="1">
      <alignment horizontal="right" vertical="center" indent="1"/>
    </xf>
    <xf numFmtId="3" fontId="21" fillId="0" borderId="2" xfId="34" applyNumberFormat="1" applyFont="1" applyFill="1" applyBorder="1" applyAlignment="1">
      <alignment horizontal="right" vertical="center" indent="1"/>
    </xf>
    <xf numFmtId="170" fontId="21" fillId="0" borderId="5" xfId="49" applyNumberFormat="1" applyFont="1" applyFill="1" applyBorder="1" applyAlignment="1">
      <alignment horizontal="right" vertical="center" indent="1"/>
    </xf>
    <xf numFmtId="170" fontId="21" fillId="34" borderId="0" xfId="49" applyNumberFormat="1" applyFont="1" applyFill="1" applyBorder="1" applyAlignment="1">
      <alignment horizontal="right" vertical="center" indent="1"/>
    </xf>
    <xf numFmtId="170" fontId="21" fillId="0" borderId="0" xfId="49" applyNumberFormat="1" applyFont="1" applyFill="1" applyBorder="1" applyAlignment="1">
      <alignment horizontal="right" vertical="center" indent="1"/>
    </xf>
    <xf numFmtId="170" fontId="21" fillId="0" borderId="2" xfId="49" applyNumberFormat="1" applyFont="1" applyFill="1" applyBorder="1" applyAlignment="1">
      <alignment horizontal="right" vertical="center" indent="1"/>
    </xf>
    <xf numFmtId="167" fontId="21" fillId="0" borderId="5" xfId="34" applyNumberFormat="1" applyFont="1" applyFill="1" applyBorder="1" applyAlignment="1">
      <alignment horizontal="left" vertical="center" indent="2"/>
    </xf>
    <xf numFmtId="167" fontId="21" fillId="34" borderId="0" xfId="34" applyNumberFormat="1" applyFont="1" applyFill="1" applyBorder="1" applyAlignment="1">
      <alignment horizontal="left" vertical="center" indent="2"/>
    </xf>
    <xf numFmtId="167" fontId="21" fillId="0" borderId="0" xfId="34" applyNumberFormat="1" applyFont="1" applyFill="1" applyBorder="1" applyAlignment="1">
      <alignment horizontal="left" vertical="center" indent="2"/>
    </xf>
    <xf numFmtId="167" fontId="21" fillId="0" borderId="2" xfId="34" applyNumberFormat="1" applyFont="1" applyFill="1" applyBorder="1" applyAlignment="1">
      <alignment horizontal="left" vertical="center" indent="2"/>
    </xf>
    <xf numFmtId="3" fontId="21" fillId="0" borderId="5" xfId="34" applyNumberFormat="1" applyFont="1" applyFill="1" applyBorder="1" applyAlignment="1">
      <alignment horizontal="right" vertical="center" indent="2"/>
    </xf>
    <xf numFmtId="3" fontId="21" fillId="34" borderId="0" xfId="34" applyNumberFormat="1" applyFont="1" applyFill="1" applyBorder="1" applyAlignment="1">
      <alignment horizontal="right" vertical="center" indent="2"/>
    </xf>
    <xf numFmtId="3" fontId="21" fillId="0" borderId="0" xfId="34" applyNumberFormat="1" applyFont="1" applyFill="1" applyBorder="1" applyAlignment="1">
      <alignment horizontal="right" vertical="center" indent="2"/>
    </xf>
    <xf numFmtId="3" fontId="21" fillId="0" borderId="2" xfId="34" applyNumberFormat="1" applyFont="1" applyFill="1" applyBorder="1" applyAlignment="1">
      <alignment horizontal="right" vertical="center" indent="2"/>
    </xf>
    <xf numFmtId="4" fontId="21" fillId="0" borderId="0" xfId="34" applyNumberFormat="1" applyFont="1" applyFill="1" applyBorder="1" applyAlignment="1">
      <alignment horizontal="right" vertical="center" indent="1"/>
    </xf>
    <xf numFmtId="4" fontId="21" fillId="34" borderId="0" xfId="34" applyNumberFormat="1" applyFont="1" applyFill="1" applyBorder="1" applyAlignment="1">
      <alignment horizontal="right" vertical="center" indent="1"/>
    </xf>
    <xf numFmtId="4" fontId="21" fillId="0" borderId="2" xfId="34" applyNumberFormat="1" applyFont="1" applyFill="1" applyBorder="1" applyAlignment="1">
      <alignment horizontal="right" vertical="center" indent="1"/>
    </xf>
    <xf numFmtId="4" fontId="21" fillId="0" borderId="0" xfId="40" applyNumberFormat="1" applyFont="1" applyFill="1" applyBorder="1" applyAlignment="1">
      <alignment horizontal="center" vertical="center"/>
    </xf>
    <xf numFmtId="4" fontId="21" fillId="34" borderId="0" xfId="40" applyNumberFormat="1" applyFont="1" applyFill="1" applyBorder="1" applyAlignment="1">
      <alignment horizontal="center" vertical="center"/>
    </xf>
    <xf numFmtId="4" fontId="21" fillId="0" borderId="2" xfId="40" applyNumberFormat="1" applyFont="1" applyFill="1" applyBorder="1" applyAlignment="1">
      <alignment horizontal="center" vertical="center"/>
    </xf>
    <xf numFmtId="49" fontId="23" fillId="0" borderId="0" xfId="45" applyNumberFormat="1" applyFont="1" applyFill="1" applyBorder="1" applyAlignment="1">
      <alignment vertical="center"/>
    </xf>
    <xf numFmtId="0" fontId="19" fillId="0" borderId="5" xfId="45" applyFont="1" applyFill="1" applyBorder="1" applyAlignment="1">
      <alignment horizontal="center" vertical="center" wrapText="1"/>
    </xf>
    <xf numFmtId="0" fontId="19" fillId="0" borderId="9" xfId="45" applyFont="1" applyFill="1" applyBorder="1" applyAlignment="1">
      <alignment horizontal="center" vertical="center" wrapText="1"/>
    </xf>
    <xf numFmtId="0" fontId="18" fillId="37" borderId="11" xfId="0" applyFont="1" applyFill="1" applyBorder="1" applyAlignment="1">
      <alignment vertical="center"/>
    </xf>
    <xf numFmtId="0" fontId="18" fillId="37" borderId="9" xfId="0" applyFont="1" applyFill="1" applyBorder="1" applyAlignment="1">
      <alignment vertical="center"/>
    </xf>
    <xf numFmtId="0" fontId="18" fillId="37" borderId="10" xfId="0" applyFont="1" applyFill="1" applyBorder="1" applyAlignment="1">
      <alignment vertical="center"/>
    </xf>
    <xf numFmtId="0" fontId="19" fillId="37" borderId="9" xfId="0" applyFont="1" applyFill="1" applyBorder="1" applyAlignment="1">
      <alignment vertical="center"/>
    </xf>
    <xf numFmtId="0" fontId="19" fillId="37" borderId="10" xfId="0" applyFont="1" applyFill="1" applyBorder="1" applyAlignment="1">
      <alignment vertical="center"/>
    </xf>
    <xf numFmtId="0" fontId="19" fillId="0" borderId="2" xfId="0" applyFont="1" applyFill="1" applyBorder="1" applyAlignment="1">
      <alignment vertical="center" wrapText="1"/>
    </xf>
    <xf numFmtId="0" fontId="19" fillId="0" borderId="9" xfId="0" applyFont="1" applyFill="1" applyBorder="1" applyAlignment="1">
      <alignment vertical="center" wrapText="1"/>
    </xf>
    <xf numFmtId="170" fontId="21" fillId="0" borderId="0" xfId="52" applyNumberFormat="1" applyFont="1" applyFill="1" applyBorder="1" applyAlignment="1">
      <alignment horizontal="right" vertical="center" indent="2"/>
    </xf>
    <xf numFmtId="170" fontId="21" fillId="34" borderId="0" xfId="52" applyNumberFormat="1" applyFont="1" applyFill="1" applyBorder="1" applyAlignment="1">
      <alignment horizontal="right" vertical="center" indent="2"/>
    </xf>
    <xf numFmtId="170" fontId="21" fillId="0" borderId="2" xfId="52" applyNumberFormat="1" applyFont="1" applyFill="1" applyBorder="1" applyAlignment="1">
      <alignment horizontal="right" vertical="center" indent="2"/>
    </xf>
    <xf numFmtId="0" fontId="24" fillId="0" borderId="8" xfId="0" applyFont="1" applyBorder="1" applyAlignment="1">
      <alignment horizontal="left"/>
    </xf>
    <xf numFmtId="0" fontId="23" fillId="0" borderId="8" xfId="45" applyFont="1" applyBorder="1" applyAlignment="1">
      <alignment vertical="center"/>
    </xf>
    <xf numFmtId="49" fontId="23" fillId="0" borderId="8" xfId="45" applyNumberFormat="1" applyFont="1" applyFill="1" applyBorder="1" applyAlignment="1">
      <alignment vertical="center"/>
    </xf>
    <xf numFmtId="0" fontId="16" fillId="0" borderId="5" xfId="0" applyFont="1" applyFill="1" applyBorder="1"/>
    <xf numFmtId="169" fontId="21" fillId="34" borderId="0" xfId="53" applyNumberFormat="1" applyFont="1" applyFill="1" applyBorder="1" applyAlignment="1">
      <alignment horizontal="right" indent="2"/>
    </xf>
    <xf numFmtId="170" fontId="21" fillId="0" borderId="0" xfId="49" applyNumberFormat="1" applyFont="1" applyFill="1" applyBorder="1" applyAlignment="1">
      <alignment horizontal="right" indent="1"/>
    </xf>
    <xf numFmtId="170" fontId="21" fillId="34" borderId="0" xfId="49" applyNumberFormat="1" applyFont="1" applyFill="1" applyBorder="1" applyAlignment="1">
      <alignment horizontal="right" indent="1"/>
    </xf>
    <xf numFmtId="170" fontId="21" fillId="0" borderId="2" xfId="49" applyNumberFormat="1" applyFont="1" applyFill="1" applyBorder="1" applyAlignment="1">
      <alignment horizontal="right" indent="1"/>
    </xf>
    <xf numFmtId="0" fontId="19" fillId="33" borderId="11" xfId="0" applyFont="1" applyFill="1" applyBorder="1" applyAlignment="1">
      <alignment vertical="center" wrapText="1"/>
    </xf>
    <xf numFmtId="0" fontId="19" fillId="33" borderId="9" xfId="0" applyFont="1" applyFill="1" applyBorder="1" applyAlignment="1">
      <alignment vertical="center" wrapText="1"/>
    </xf>
    <xf numFmtId="0" fontId="19" fillId="33" borderId="10" xfId="0" applyFont="1" applyFill="1" applyBorder="1" applyAlignment="1">
      <alignment vertical="center" wrapText="1"/>
    </xf>
    <xf numFmtId="0" fontId="19" fillId="0" borderId="2" xfId="0" applyFont="1" applyBorder="1" applyAlignment="1">
      <alignment horizontal="right"/>
    </xf>
    <xf numFmtId="0" fontId="19" fillId="0" borderId="3" xfId="0" applyFont="1" applyBorder="1" applyAlignment="1">
      <alignment horizontal="right"/>
    </xf>
    <xf numFmtId="167" fontId="19" fillId="0" borderId="4" xfId="0" applyNumberFormat="1" applyFont="1" applyBorder="1" applyAlignment="1">
      <alignment horizontal="left"/>
    </xf>
    <xf numFmtId="3" fontId="21" fillId="0" borderId="5" xfId="54" applyNumberFormat="1" applyFont="1" applyFill="1" applyBorder="1" applyAlignment="1">
      <alignment horizontal="right"/>
    </xf>
    <xf numFmtId="3" fontId="21" fillId="0" borderId="6" xfId="54" applyNumberFormat="1" applyFont="1" applyFill="1" applyBorder="1" applyAlignment="1">
      <alignment horizontal="right"/>
    </xf>
    <xf numFmtId="167" fontId="21" fillId="34" borderId="8" xfId="0" applyNumberFormat="1" applyFont="1" applyFill="1" applyBorder="1" applyAlignment="1">
      <alignment horizontal="left"/>
    </xf>
    <xf numFmtId="3" fontId="21" fillId="34" borderId="0" xfId="54" applyNumberFormat="1" applyFont="1" applyFill="1" applyBorder="1" applyAlignment="1">
      <alignment horizontal="right"/>
    </xf>
    <xf numFmtId="3" fontId="21" fillId="34" borderId="7" xfId="54" applyNumberFormat="1" applyFont="1" applyFill="1" applyBorder="1" applyAlignment="1">
      <alignment horizontal="right"/>
    </xf>
    <xf numFmtId="167" fontId="21" fillId="0" borderId="8" xfId="0" applyNumberFormat="1" applyFont="1" applyBorder="1" applyAlignment="1">
      <alignment horizontal="left"/>
    </xf>
    <xf numFmtId="3" fontId="21" fillId="0" borderId="0" xfId="54" applyNumberFormat="1" applyFont="1" applyFill="1" applyBorder="1" applyAlignment="1">
      <alignment horizontal="right"/>
    </xf>
    <xf numFmtId="3" fontId="21" fillId="0" borderId="7" xfId="54" applyNumberFormat="1" applyFont="1" applyFill="1" applyBorder="1" applyAlignment="1">
      <alignment horizontal="right"/>
    </xf>
    <xf numFmtId="167" fontId="21" fillId="0" borderId="1" xfId="0" applyNumberFormat="1" applyFont="1" applyBorder="1" applyAlignment="1">
      <alignment horizontal="left"/>
    </xf>
    <xf numFmtId="3" fontId="21" fillId="0" borderId="2" xfId="54" applyNumberFormat="1" applyFont="1" applyFill="1" applyBorder="1" applyAlignment="1">
      <alignment horizontal="right"/>
    </xf>
    <xf numFmtId="3" fontId="21" fillId="0" borderId="3" xfId="54" applyNumberFormat="1" applyFont="1" applyFill="1" applyBorder="1" applyAlignment="1">
      <alignment horizontal="right"/>
    </xf>
    <xf numFmtId="3" fontId="21" fillId="0" borderId="5" xfId="54" applyNumberFormat="1" applyFont="1" applyFill="1" applyBorder="1" applyAlignment="1"/>
    <xf numFmtId="3" fontId="21" fillId="0" borderId="6" xfId="54" applyNumberFormat="1" applyFont="1" applyFill="1" applyBorder="1" applyAlignment="1"/>
    <xf numFmtId="3" fontId="21" fillId="34" borderId="0" xfId="54" applyNumberFormat="1" applyFont="1" applyFill="1" applyBorder="1" applyAlignment="1"/>
    <xf numFmtId="3" fontId="21" fillId="34" borderId="7" xfId="54" applyNumberFormat="1" applyFont="1" applyFill="1" applyBorder="1" applyAlignment="1"/>
    <xf numFmtId="3" fontId="21" fillId="0" borderId="0" xfId="54" applyNumberFormat="1" applyFont="1" applyFill="1" applyBorder="1" applyAlignment="1"/>
    <xf numFmtId="3" fontId="21" fillId="0" borderId="7" xfId="54" applyNumberFormat="1" applyFont="1" applyFill="1" applyBorder="1" applyAlignment="1"/>
    <xf numFmtId="3" fontId="21" fillId="0" borderId="2" xfId="54" applyNumberFormat="1" applyFont="1" applyFill="1" applyBorder="1" applyAlignment="1"/>
    <xf numFmtId="3" fontId="21" fillId="0" borderId="3" xfId="54" applyNumberFormat="1" applyFont="1" applyFill="1" applyBorder="1" applyAlignment="1"/>
    <xf numFmtId="0" fontId="19" fillId="0" borderId="1" xfId="0" applyFont="1" applyBorder="1" applyAlignment="1">
      <alignment horizontal="right"/>
    </xf>
    <xf numFmtId="0" fontId="19" fillId="0" borderId="9" xfId="0" applyFont="1" applyBorder="1" applyAlignment="1">
      <alignment horizontal="right"/>
    </xf>
    <xf numFmtId="0" fontId="19" fillId="0" borderId="10" xfId="0" applyFont="1" applyBorder="1" applyAlignment="1">
      <alignment horizontal="right"/>
    </xf>
    <xf numFmtId="169" fontId="21" fillId="0" borderId="0" xfId="54" applyNumberFormat="1" applyFont="1" applyFill="1" applyBorder="1" applyAlignment="1">
      <alignment horizontal="right" vertical="center"/>
    </xf>
    <xf numFmtId="169" fontId="21" fillId="0" borderId="7" xfId="54" applyNumberFormat="1" applyFont="1" applyFill="1" applyBorder="1" applyAlignment="1">
      <alignment horizontal="right" vertical="center"/>
    </xf>
    <xf numFmtId="169" fontId="21" fillId="34" borderId="0" xfId="54" applyNumberFormat="1" applyFont="1" applyFill="1" applyBorder="1" applyAlignment="1">
      <alignment horizontal="right" vertical="center"/>
    </xf>
    <xf numFmtId="169" fontId="21" fillId="34" borderId="7" xfId="54" applyNumberFormat="1" applyFont="1" applyFill="1" applyBorder="1" applyAlignment="1">
      <alignment horizontal="right" vertical="center"/>
    </xf>
    <xf numFmtId="169" fontId="21" fillId="0" borderId="2" xfId="54" applyNumberFormat="1" applyFont="1" applyFill="1" applyBorder="1" applyAlignment="1">
      <alignment horizontal="right" vertical="center"/>
    </xf>
    <xf numFmtId="169" fontId="21" fillId="0" borderId="3" xfId="54" applyNumberFormat="1" applyFont="1" applyFill="1" applyBorder="1" applyAlignment="1">
      <alignment horizontal="right" vertical="center"/>
    </xf>
    <xf numFmtId="169" fontId="21" fillId="0" borderId="5" xfId="54" applyNumberFormat="1" applyFont="1" applyFill="1" applyBorder="1" applyAlignment="1">
      <alignment horizontal="right"/>
    </xf>
    <xf numFmtId="169" fontId="21" fillId="0" borderId="6" xfId="54" applyNumberFormat="1" applyFont="1" applyFill="1" applyBorder="1" applyAlignment="1">
      <alignment horizontal="right"/>
    </xf>
    <xf numFmtId="169" fontId="21" fillId="34" borderId="0" xfId="54" applyNumberFormat="1" applyFont="1" applyFill="1" applyBorder="1" applyAlignment="1">
      <alignment horizontal="right"/>
    </xf>
    <xf numFmtId="169" fontId="21" fillId="34" borderId="7" xfId="54" applyNumberFormat="1" applyFont="1" applyFill="1" applyBorder="1" applyAlignment="1">
      <alignment horizontal="right"/>
    </xf>
    <xf numFmtId="169" fontId="21" fillId="0" borderId="0" xfId="54" applyNumberFormat="1" applyFont="1" applyFill="1" applyBorder="1" applyAlignment="1">
      <alignment horizontal="right"/>
    </xf>
    <xf numFmtId="169" fontId="21" fillId="0" borderId="7" xfId="54" applyNumberFormat="1" applyFont="1" applyFill="1" applyBorder="1" applyAlignment="1">
      <alignment horizontal="right"/>
    </xf>
    <xf numFmtId="169" fontId="21" fillId="0" borderId="2" xfId="54" applyNumberFormat="1" applyFont="1" applyFill="1" applyBorder="1" applyAlignment="1">
      <alignment horizontal="right"/>
    </xf>
    <xf numFmtId="169" fontId="21" fillId="0" borderId="3" xfId="54" applyNumberFormat="1" applyFont="1" applyFill="1" applyBorder="1" applyAlignment="1">
      <alignment horizontal="right"/>
    </xf>
    <xf numFmtId="0" fontId="21" fillId="0" borderId="2" xfId="0" applyFont="1" applyFill="1" applyBorder="1" applyAlignment="1"/>
    <xf numFmtId="167" fontId="21" fillId="35" borderId="0" xfId="54" applyNumberFormat="1" applyFont="1" applyFill="1" applyBorder="1" applyAlignment="1"/>
    <xf numFmtId="167" fontId="21" fillId="35" borderId="2" xfId="54" applyNumberFormat="1" applyFont="1" applyFill="1" applyBorder="1" applyAlignment="1"/>
    <xf numFmtId="167" fontId="19" fillId="0" borderId="0" xfId="45" applyNumberFormat="1" applyFont="1" applyFill="1" applyAlignment="1">
      <alignment horizontal="left"/>
    </xf>
    <xf numFmtId="167" fontId="21" fillId="0" borderId="0" xfId="54" applyNumberFormat="1" applyFont="1" applyFill="1" applyBorder="1" applyAlignment="1"/>
    <xf numFmtId="167" fontId="19" fillId="35" borderId="0" xfId="45" applyNumberFormat="1" applyFont="1" applyFill="1" applyBorder="1" applyAlignment="1">
      <alignment horizontal="left"/>
    </xf>
    <xf numFmtId="0" fontId="16" fillId="0" borderId="0" xfId="45" applyFont="1" applyBorder="1"/>
    <xf numFmtId="167" fontId="19" fillId="0" borderId="2" xfId="45" applyNumberFormat="1" applyFont="1" applyFill="1" applyBorder="1" applyAlignment="1">
      <alignment horizontal="left"/>
    </xf>
    <xf numFmtId="3" fontId="16" fillId="0" borderId="0" xfId="45" applyNumberFormat="1" applyFont="1"/>
    <xf numFmtId="0" fontId="3" fillId="0" borderId="1" xfId="45" applyBorder="1"/>
    <xf numFmtId="0" fontId="3" fillId="0" borderId="2" xfId="45" applyBorder="1"/>
    <xf numFmtId="0" fontId="8" fillId="32" borderId="0" xfId="0" applyFont="1" applyFill="1" applyAlignment="1">
      <alignment horizontal="justify" vertical="top" wrapText="1"/>
    </xf>
    <xf numFmtId="0" fontId="2" fillId="32" borderId="0" xfId="31" applyFill="1" applyAlignment="1" applyProtection="1">
      <alignment horizontal="left" vertical="center"/>
    </xf>
    <xf numFmtId="0" fontId="8" fillId="32" borderId="0" xfId="0" applyFont="1" applyFill="1" applyAlignment="1">
      <alignment horizontal="left" vertical="center"/>
    </xf>
    <xf numFmtId="49" fontId="49" fillId="32" borderId="8" xfId="0" applyNumberFormat="1" applyFont="1" applyFill="1" applyBorder="1" applyAlignment="1">
      <alignment vertical="center" wrapText="1"/>
    </xf>
    <xf numFmtId="49" fontId="49" fillId="32" borderId="0" xfId="0" applyNumberFormat="1" applyFont="1" applyFill="1" applyBorder="1" applyAlignment="1">
      <alignment vertical="center" wrapText="1"/>
    </xf>
    <xf numFmtId="49" fontId="49" fillId="32" borderId="7" xfId="0" applyNumberFormat="1" applyFont="1" applyFill="1" applyBorder="1" applyAlignment="1">
      <alignment vertical="center" wrapText="1"/>
    </xf>
    <xf numFmtId="0" fontId="8" fillId="32" borderId="0" xfId="0" applyFont="1" applyFill="1" applyAlignment="1">
      <alignment horizontal="justify" vertical="top" wrapText="1"/>
    </xf>
    <xf numFmtId="0" fontId="0" fillId="0" borderId="0" xfId="0" quotePrefix="1" applyFill="1" applyBorder="1" applyAlignment="1">
      <alignment vertical="center"/>
    </xf>
    <xf numFmtId="0" fontId="0" fillId="0" borderId="7" xfId="0" quotePrefix="1" applyFill="1" applyBorder="1" applyAlignment="1">
      <alignment vertical="center"/>
    </xf>
    <xf numFmtId="0" fontId="45" fillId="32" borderId="8" xfId="0" applyFont="1" applyFill="1" applyBorder="1" applyAlignment="1">
      <alignment horizontal="right" vertical="center"/>
    </xf>
    <xf numFmtId="0" fontId="4" fillId="0" borderId="0" xfId="45" applyFont="1" applyBorder="1"/>
    <xf numFmtId="0" fontId="4" fillId="0" borderId="0" xfId="45" applyFont="1" applyAlignment="1">
      <alignment vertical="center"/>
    </xf>
    <xf numFmtId="0" fontId="23" fillId="32" borderId="0" xfId="44" applyFont="1" applyFill="1" applyAlignment="1">
      <alignment vertical="center" wrapText="1"/>
    </xf>
    <xf numFmtId="0" fontId="4" fillId="0" borderId="0" xfId="45" applyFont="1"/>
    <xf numFmtId="1" fontId="21" fillId="0" borderId="0" xfId="34" applyNumberFormat="1" applyFont="1" applyFill="1" applyBorder="1" applyAlignment="1">
      <alignment horizontal="left" vertical="center" indent="3"/>
    </xf>
    <xf numFmtId="1" fontId="21" fillId="34" borderId="0" xfId="34" applyNumberFormat="1" applyFont="1" applyFill="1" applyBorder="1" applyAlignment="1">
      <alignment horizontal="left" vertical="center" indent="3"/>
    </xf>
    <xf numFmtId="167" fontId="21" fillId="35" borderId="0" xfId="34" applyNumberFormat="1" applyFont="1" applyFill="1" applyBorder="1" applyAlignment="1">
      <alignment horizontal="center" shrinkToFit="1"/>
    </xf>
    <xf numFmtId="167" fontId="21" fillId="32" borderId="5" xfId="34" applyNumberFormat="1" applyFont="1" applyFill="1" applyBorder="1" applyAlignment="1">
      <alignment horizontal="center" shrinkToFit="1"/>
    </xf>
    <xf numFmtId="167" fontId="21" fillId="32" borderId="0" xfId="34" applyNumberFormat="1" applyFont="1" applyFill="1" applyBorder="1" applyAlignment="1">
      <alignment horizontal="center" shrinkToFit="1"/>
    </xf>
    <xf numFmtId="167" fontId="21" fillId="32" borderId="2" xfId="34" applyNumberFormat="1" applyFont="1" applyFill="1" applyBorder="1" applyAlignment="1">
      <alignment horizontal="center" shrinkToFit="1"/>
    </xf>
    <xf numFmtId="0" fontId="19" fillId="32" borderId="2" xfId="0" applyFont="1" applyFill="1" applyBorder="1" applyAlignment="1">
      <alignment horizontal="center" vertical="center"/>
    </xf>
    <xf numFmtId="3" fontId="21" fillId="0" borderId="2" xfId="40" applyNumberFormat="1" applyFont="1" applyFill="1" applyBorder="1" applyAlignment="1">
      <alignment horizontal="right" indent="2"/>
    </xf>
    <xf numFmtId="167" fontId="21" fillId="32" borderId="5" xfId="34" applyNumberFormat="1" applyFont="1" applyFill="1" applyBorder="1" applyAlignment="1">
      <alignment horizontal="right"/>
    </xf>
    <xf numFmtId="167" fontId="21" fillId="35" borderId="0" xfId="34" applyNumberFormat="1" applyFont="1" applyFill="1" applyBorder="1" applyAlignment="1">
      <alignment horizontal="right"/>
    </xf>
    <xf numFmtId="167" fontId="21" fillId="32" borderId="0" xfId="34" applyNumberFormat="1" applyFont="1" applyFill="1" applyBorder="1" applyAlignment="1">
      <alignment horizontal="right"/>
    </xf>
    <xf numFmtId="167" fontId="21" fillId="32" borderId="2" xfId="34" applyNumberFormat="1" applyFont="1" applyFill="1" applyBorder="1" applyAlignment="1">
      <alignment horizontal="right"/>
    </xf>
    <xf numFmtId="167" fontId="21" fillId="32" borderId="5" xfId="34" applyNumberFormat="1" applyFont="1" applyFill="1" applyBorder="1" applyAlignment="1">
      <alignment horizontal="right" indent="1"/>
    </xf>
    <xf numFmtId="173" fontId="21" fillId="0" borderId="0" xfId="34" applyNumberFormat="1" applyFont="1" applyFill="1" applyBorder="1" applyAlignment="1">
      <alignment horizontal="right" vertical="center"/>
    </xf>
    <xf numFmtId="173" fontId="21" fillId="34" borderId="0" xfId="34" applyNumberFormat="1" applyFont="1" applyFill="1" applyBorder="1" applyAlignment="1">
      <alignment horizontal="right" vertical="center"/>
    </xf>
    <xf numFmtId="173" fontId="21" fillId="0" borderId="2" xfId="34" applyNumberFormat="1" applyFont="1" applyFill="1" applyBorder="1" applyAlignment="1">
      <alignment horizontal="right" vertical="center"/>
    </xf>
    <xf numFmtId="169" fontId="21" fillId="0" borderId="0" xfId="52" applyNumberFormat="1" applyFont="1" applyFill="1" applyBorder="1" applyAlignment="1">
      <alignment horizontal="center" vertical="center"/>
    </xf>
    <xf numFmtId="169" fontId="21" fillId="34" borderId="0" xfId="52" applyNumberFormat="1" applyFont="1" applyFill="1" applyBorder="1" applyAlignment="1">
      <alignment horizontal="center" vertical="center"/>
    </xf>
    <xf numFmtId="0" fontId="19" fillId="0" borderId="9" xfId="45" applyFont="1" applyFill="1" applyBorder="1" applyAlignment="1">
      <alignment horizontal="center" vertical="center"/>
    </xf>
    <xf numFmtId="167" fontId="21" fillId="0" borderId="0" xfId="40" applyNumberFormat="1" applyFont="1" applyFill="1" applyBorder="1" applyAlignment="1">
      <alignment horizontal="center" vertical="center"/>
    </xf>
    <xf numFmtId="167" fontId="21" fillId="34" borderId="0" xfId="40" applyNumberFormat="1" applyFont="1" applyFill="1" applyBorder="1" applyAlignment="1">
      <alignment horizontal="center" vertical="center"/>
    </xf>
    <xf numFmtId="167" fontId="21" fillId="0" borderId="2" xfId="40" applyNumberFormat="1" applyFont="1" applyFill="1" applyBorder="1" applyAlignment="1">
      <alignment horizontal="center" vertical="center"/>
    </xf>
    <xf numFmtId="167" fontId="21" fillId="0" borderId="0" xfId="34" applyNumberFormat="1" applyFont="1" applyFill="1" applyBorder="1" applyAlignment="1">
      <alignment horizontal="center" vertical="center"/>
    </xf>
    <xf numFmtId="167" fontId="21" fillId="34" borderId="0" xfId="34" applyNumberFormat="1" applyFont="1" applyFill="1" applyBorder="1" applyAlignment="1">
      <alignment horizontal="center" vertical="center"/>
    </xf>
    <xf numFmtId="167" fontId="21" fillId="0" borderId="5" xfId="34" applyNumberFormat="1" applyFont="1" applyFill="1" applyBorder="1" applyAlignment="1">
      <alignment horizontal="center" vertical="center"/>
    </xf>
    <xf numFmtId="167" fontId="21" fillId="0" borderId="2" xfId="34" applyNumberFormat="1" applyFont="1" applyFill="1" applyBorder="1" applyAlignment="1">
      <alignment horizontal="center" vertical="center"/>
    </xf>
    <xf numFmtId="2" fontId="21" fillId="0" borderId="0" xfId="40" applyNumberFormat="1" applyFont="1" applyFill="1" applyBorder="1" applyAlignment="1">
      <alignment horizontal="center" vertical="center"/>
    </xf>
    <xf numFmtId="2" fontId="21" fillId="34" borderId="0" xfId="40" applyNumberFormat="1" applyFont="1" applyFill="1" applyBorder="1" applyAlignment="1">
      <alignment horizontal="center" vertical="center"/>
    </xf>
    <xf numFmtId="2" fontId="21" fillId="0" borderId="2" xfId="40" applyNumberFormat="1" applyFont="1" applyFill="1" applyBorder="1" applyAlignment="1">
      <alignment horizontal="center" vertical="center"/>
    </xf>
    <xf numFmtId="2" fontId="21" fillId="0" borderId="0" xfId="34" applyNumberFormat="1" applyFont="1" applyFill="1" applyBorder="1" applyAlignment="1">
      <alignment horizontal="center" vertical="center"/>
    </xf>
    <xf numFmtId="2" fontId="21" fillId="34" borderId="0" xfId="34" applyNumberFormat="1" applyFont="1" applyFill="1" applyBorder="1" applyAlignment="1">
      <alignment horizontal="center" vertical="center"/>
    </xf>
    <xf numFmtId="170" fontId="21" fillId="0" borderId="6" xfId="49" applyNumberFormat="1" applyFont="1" applyFill="1" applyBorder="1" applyAlignment="1">
      <alignment horizontal="right" vertical="center" indent="1"/>
    </xf>
    <xf numFmtId="170" fontId="21" fillId="34" borderId="7" xfId="49" applyNumberFormat="1" applyFont="1" applyFill="1" applyBorder="1" applyAlignment="1">
      <alignment horizontal="right" vertical="center" indent="1"/>
    </xf>
    <xf numFmtId="170" fontId="21" fillId="0" borderId="7" xfId="49" applyNumberFormat="1" applyFont="1" applyFill="1" applyBorder="1" applyAlignment="1">
      <alignment horizontal="right" vertical="center" indent="2"/>
    </xf>
    <xf numFmtId="170" fontId="21" fillId="34" borderId="7" xfId="49" applyNumberFormat="1" applyFont="1" applyFill="1" applyBorder="1" applyAlignment="1">
      <alignment horizontal="right" vertical="center" indent="2"/>
    </xf>
    <xf numFmtId="170" fontId="21" fillId="0" borderId="3" xfId="49" applyNumberFormat="1" applyFont="1" applyFill="1" applyBorder="1" applyAlignment="1">
      <alignment horizontal="right" vertical="center" indent="2"/>
    </xf>
    <xf numFmtId="0" fontId="21" fillId="0" borderId="0" xfId="0" applyFont="1" applyFill="1" applyBorder="1" applyAlignment="1">
      <alignment horizontal="center"/>
    </xf>
    <xf numFmtId="169" fontId="28" fillId="0" borderId="0" xfId="45" applyNumberFormat="1" applyFont="1"/>
    <xf numFmtId="171" fontId="28" fillId="0" borderId="0" xfId="45" applyNumberFormat="1" applyFont="1"/>
    <xf numFmtId="0" fontId="21" fillId="0" borderId="0" xfId="45" applyFont="1" applyFill="1" applyBorder="1"/>
    <xf numFmtId="167" fontId="21" fillId="0" borderId="0" xfId="45" applyNumberFormat="1" applyFont="1" applyFill="1" applyBorder="1"/>
    <xf numFmtId="0" fontId="21" fillId="0" borderId="0" xfId="45" applyFont="1" applyFill="1" applyBorder="1" applyAlignment="1">
      <alignment horizontal="center" vertical="center"/>
    </xf>
    <xf numFmtId="1" fontId="21" fillId="0" borderId="0" xfId="45" applyNumberFormat="1" applyFont="1" applyFill="1" applyBorder="1" applyAlignment="1">
      <alignment horizontal="center" vertical="center"/>
    </xf>
    <xf numFmtId="0" fontId="21" fillId="0" borderId="0" xfId="45" applyFont="1" applyFill="1" applyBorder="1" applyAlignment="1"/>
    <xf numFmtId="0" fontId="21" fillId="0" borderId="5" xfId="45" applyFont="1" applyFill="1" applyBorder="1"/>
    <xf numFmtId="0" fontId="21" fillId="0" borderId="6" xfId="45" applyFont="1" applyFill="1" applyBorder="1"/>
    <xf numFmtId="0" fontId="21" fillId="0" borderId="2" xfId="45" applyFont="1" applyFill="1" applyBorder="1"/>
    <xf numFmtId="0" fontId="21" fillId="0" borderId="3" xfId="45" applyFont="1" applyFill="1" applyBorder="1"/>
    <xf numFmtId="0" fontId="2" fillId="0" borderId="0" xfId="31" quotePrefix="1" applyFill="1" applyBorder="1" applyAlignment="1" applyProtection="1">
      <alignment vertical="center"/>
    </xf>
    <xf numFmtId="0" fontId="23" fillId="0" borderId="0" xfId="0" applyFont="1" applyBorder="1" applyAlignment="1">
      <alignment horizontal="left" wrapText="1"/>
    </xf>
    <xf numFmtId="0" fontId="19" fillId="33" borderId="9" xfId="0" applyFont="1" applyFill="1" applyBorder="1" applyAlignment="1">
      <alignment horizontal="left" vertical="center"/>
    </xf>
    <xf numFmtId="0" fontId="19" fillId="33" borderId="11" xfId="0" applyFont="1" applyFill="1" applyBorder="1" applyAlignment="1">
      <alignment horizontal="left" vertical="center" wrapText="1"/>
    </xf>
    <xf numFmtId="0" fontId="23" fillId="0" borderId="0" xfId="0" applyFont="1" applyBorder="1" applyAlignment="1">
      <alignment horizontal="left" vertical="center" wrapText="1"/>
    </xf>
    <xf numFmtId="0" fontId="23" fillId="0" borderId="7" xfId="0" applyFont="1" applyBorder="1" applyAlignment="1">
      <alignment horizontal="left" vertical="center" wrapText="1"/>
    </xf>
    <xf numFmtId="3" fontId="24" fillId="0" borderId="0" xfId="0" applyNumberFormat="1" applyFont="1" applyFill="1" applyBorder="1" applyAlignment="1" applyProtection="1">
      <alignment horizontal="left" vertical="center"/>
    </xf>
    <xf numFmtId="167" fontId="21" fillId="32" borderId="5" xfId="34" applyNumberFormat="1" applyFont="1" applyFill="1" applyBorder="1" applyAlignment="1">
      <alignment horizontal="center"/>
    </xf>
    <xf numFmtId="167" fontId="21" fillId="35" borderId="0" xfId="34" applyNumberFormat="1" applyFont="1" applyFill="1" applyBorder="1" applyAlignment="1">
      <alignment horizontal="center"/>
    </xf>
    <xf numFmtId="167" fontId="21" fillId="32" borderId="0" xfId="34" applyNumberFormat="1" applyFont="1" applyFill="1" applyBorder="1" applyAlignment="1">
      <alignment horizontal="center"/>
    </xf>
    <xf numFmtId="167" fontId="21" fillId="32" borderId="2" xfId="34" applyNumberFormat="1" applyFont="1" applyFill="1" applyBorder="1" applyAlignment="1">
      <alignment horizontal="center"/>
    </xf>
    <xf numFmtId="1" fontId="21" fillId="32" borderId="5" xfId="34" applyNumberFormat="1" applyFont="1" applyFill="1" applyBorder="1" applyAlignment="1">
      <alignment horizontal="right" indent="3"/>
    </xf>
    <xf numFmtId="1" fontId="21" fillId="35" borderId="0" xfId="34" applyNumberFormat="1" applyFont="1" applyFill="1" applyBorder="1" applyAlignment="1">
      <alignment horizontal="right" indent="3"/>
    </xf>
    <xf numFmtId="1" fontId="21" fillId="32" borderId="0" xfId="34" applyNumberFormat="1" applyFont="1" applyFill="1" applyBorder="1" applyAlignment="1">
      <alignment horizontal="right" indent="3"/>
    </xf>
    <xf numFmtId="1" fontId="21" fillId="32" borderId="2" xfId="34" applyNumberFormat="1" applyFont="1" applyFill="1" applyBorder="1" applyAlignment="1">
      <alignment horizontal="right" indent="3"/>
    </xf>
    <xf numFmtId="1" fontId="21" fillId="32" borderId="5" xfId="34" applyNumberFormat="1" applyFont="1" applyFill="1" applyBorder="1" applyAlignment="1">
      <alignment horizontal="right" indent="2"/>
    </xf>
    <xf numFmtId="1" fontId="21" fillId="32" borderId="5" xfId="34" applyNumberFormat="1" applyFont="1" applyFill="1" applyBorder="1" applyAlignment="1">
      <alignment horizontal="right" indent="1"/>
    </xf>
    <xf numFmtId="1" fontId="21" fillId="35" borderId="0" xfId="34" applyNumberFormat="1" applyFont="1" applyFill="1" applyBorder="1" applyAlignment="1">
      <alignment horizontal="right" indent="2"/>
    </xf>
    <xf numFmtId="1" fontId="21" fillId="35" borderId="0" xfId="34" applyNumberFormat="1" applyFont="1" applyFill="1" applyBorder="1" applyAlignment="1">
      <alignment horizontal="right" indent="1"/>
    </xf>
    <xf numFmtId="1" fontId="21" fillId="32" borderId="0" xfId="34" applyNumberFormat="1" applyFont="1" applyFill="1" applyBorder="1" applyAlignment="1">
      <alignment horizontal="right" indent="2"/>
    </xf>
    <xf numFmtId="1" fontId="21" fillId="32" borderId="0" xfId="34" applyNumberFormat="1" applyFont="1" applyFill="1" applyBorder="1" applyAlignment="1">
      <alignment horizontal="right" indent="1"/>
    </xf>
    <xf numFmtId="1" fontId="21" fillId="32" borderId="2" xfId="34" applyNumberFormat="1" applyFont="1" applyFill="1" applyBorder="1" applyAlignment="1">
      <alignment horizontal="right" indent="2"/>
    </xf>
    <xf numFmtId="1" fontId="21" fillId="32" borderId="2" xfId="34" applyNumberFormat="1" applyFont="1" applyFill="1" applyBorder="1" applyAlignment="1">
      <alignment horizontal="right" indent="1"/>
    </xf>
    <xf numFmtId="169" fontId="21" fillId="0" borderId="0" xfId="39" applyNumberFormat="1" applyFont="1" applyFill="1" applyBorder="1" applyAlignment="1">
      <alignment horizontal="center" vertical="center"/>
    </xf>
    <xf numFmtId="0" fontId="12" fillId="0" borderId="0" xfId="45" applyFont="1" applyAlignment="1"/>
    <xf numFmtId="49" fontId="23" fillId="32" borderId="0" xfId="0" applyNumberFormat="1" applyFont="1" applyFill="1" applyBorder="1" applyAlignment="1">
      <alignment vertical="center" wrapText="1"/>
    </xf>
    <xf numFmtId="49" fontId="23" fillId="32" borderId="7" xfId="0" applyNumberFormat="1" applyFont="1" applyFill="1" applyBorder="1" applyAlignment="1">
      <alignment vertical="center" wrapText="1"/>
    </xf>
    <xf numFmtId="0" fontId="23" fillId="0" borderId="8" xfId="0" applyFont="1" applyBorder="1" applyAlignment="1">
      <alignment horizontal="left" vertical="center"/>
    </xf>
    <xf numFmtId="0" fontId="24" fillId="0" borderId="8" xfId="45" applyFont="1" applyBorder="1" applyAlignment="1">
      <alignment vertical="center"/>
    </xf>
    <xf numFmtId="0" fontId="23" fillId="0" borderId="8" xfId="0" applyFont="1" applyFill="1" applyBorder="1" applyAlignment="1">
      <alignment vertical="center" wrapText="1"/>
    </xf>
    <xf numFmtId="49" fontId="23" fillId="32" borderId="8" xfId="0" applyNumberFormat="1" applyFont="1" applyFill="1" applyBorder="1" applyAlignment="1">
      <alignment vertical="center"/>
    </xf>
    <xf numFmtId="0" fontId="12" fillId="0" borderId="0" xfId="45" applyFont="1" applyAlignment="1">
      <alignment horizontal="right"/>
    </xf>
    <xf numFmtId="0" fontId="19" fillId="32" borderId="9" xfId="43" applyFont="1" applyFill="1" applyBorder="1" applyAlignment="1">
      <alignment horizontal="right" vertical="center"/>
    </xf>
    <xf numFmtId="0" fontId="21" fillId="0" borderId="0" xfId="45" applyFont="1" applyAlignment="1">
      <alignment horizontal="right" vertical="center"/>
    </xf>
    <xf numFmtId="0" fontId="21" fillId="0" borderId="5" xfId="45" applyFont="1" applyBorder="1" applyAlignment="1">
      <alignment horizontal="right"/>
    </xf>
    <xf numFmtId="0" fontId="21" fillId="0" borderId="2" xfId="45" applyFont="1" applyBorder="1" applyAlignment="1">
      <alignment horizontal="right"/>
    </xf>
    <xf numFmtId="0" fontId="21" fillId="0" borderId="0" xfId="45" applyFont="1" applyAlignment="1">
      <alignment horizontal="right"/>
    </xf>
    <xf numFmtId="0" fontId="3" fillId="0" borderId="0" xfId="45" applyAlignment="1">
      <alignment horizontal="right"/>
    </xf>
    <xf numFmtId="0" fontId="21" fillId="0" borderId="0" xfId="45" applyFont="1" applyAlignment="1"/>
    <xf numFmtId="167" fontId="21" fillId="35" borderId="0" xfId="54" applyNumberFormat="1" applyFont="1" applyFill="1" applyBorder="1" applyAlignment="1">
      <alignment horizontal="right"/>
    </xf>
    <xf numFmtId="167" fontId="21" fillId="0" borderId="0" xfId="54" applyNumberFormat="1" applyFont="1" applyFill="1" applyBorder="1" applyAlignment="1">
      <alignment horizontal="right"/>
    </xf>
    <xf numFmtId="167" fontId="21" fillId="35" borderId="2" xfId="54" applyNumberFormat="1" applyFont="1" applyFill="1" applyBorder="1" applyAlignment="1">
      <alignment horizontal="right"/>
    </xf>
    <xf numFmtId="167" fontId="21" fillId="0" borderId="2" xfId="54" applyNumberFormat="1" applyFont="1" applyFill="1" applyBorder="1" applyAlignment="1">
      <alignment horizontal="right"/>
    </xf>
    <xf numFmtId="0" fontId="16" fillId="0" borderId="0" xfId="45" applyFont="1" applyAlignment="1">
      <alignment horizontal="right"/>
    </xf>
    <xf numFmtId="0" fontId="16" fillId="0" borderId="0" xfId="45" applyFont="1" applyAlignment="1">
      <alignment horizontal="right" vertical="center"/>
    </xf>
    <xf numFmtId="0" fontId="16" fillId="0" borderId="5" xfId="45" applyFont="1" applyBorder="1" applyAlignment="1">
      <alignment horizontal="right" vertical="center"/>
    </xf>
    <xf numFmtId="0" fontId="4" fillId="0" borderId="0" xfId="45" applyFont="1" applyAlignment="1">
      <alignment horizontal="right" vertical="center"/>
    </xf>
    <xf numFmtId="0" fontId="4" fillId="0" borderId="0" xfId="45" applyFont="1" applyAlignment="1">
      <alignment horizontal="right"/>
    </xf>
    <xf numFmtId="0" fontId="16" fillId="0" borderId="2" xfId="45" applyFont="1" applyBorder="1" applyAlignment="1">
      <alignment horizontal="right"/>
    </xf>
    <xf numFmtId="0" fontId="19" fillId="32" borderId="10" xfId="43" applyFont="1" applyFill="1" applyBorder="1" applyAlignment="1">
      <alignment horizontal="right" vertical="center"/>
    </xf>
    <xf numFmtId="0" fontId="16" fillId="0" borderId="6" xfId="45" applyFont="1" applyBorder="1" applyAlignment="1">
      <alignment horizontal="right" vertical="center"/>
    </xf>
    <xf numFmtId="0" fontId="16" fillId="0" borderId="7" xfId="45" applyFont="1" applyBorder="1" applyAlignment="1">
      <alignment horizontal="right" vertical="center"/>
    </xf>
    <xf numFmtId="0" fontId="16" fillId="0" borderId="7" xfId="45" applyFont="1" applyBorder="1" applyAlignment="1">
      <alignment horizontal="right"/>
    </xf>
    <xf numFmtId="0" fontId="16" fillId="0" borderId="3" xfId="45" applyFont="1" applyBorder="1" applyAlignment="1">
      <alignment horizontal="right"/>
    </xf>
    <xf numFmtId="167" fontId="21" fillId="35" borderId="7" xfId="54" applyNumberFormat="1" applyFont="1" applyFill="1" applyBorder="1" applyAlignment="1">
      <alignment horizontal="right"/>
    </xf>
    <xf numFmtId="167" fontId="21" fillId="0" borderId="7" xfId="54" applyNumberFormat="1" applyFont="1" applyFill="1" applyBorder="1" applyAlignment="1">
      <alignment horizontal="right"/>
    </xf>
    <xf numFmtId="167" fontId="21" fillId="35" borderId="3" xfId="54" applyNumberFormat="1" applyFont="1" applyFill="1" applyBorder="1" applyAlignment="1">
      <alignment horizontal="right"/>
    </xf>
    <xf numFmtId="167" fontId="21" fillId="0" borderId="3" xfId="54" applyNumberFormat="1" applyFont="1" applyFill="1" applyBorder="1" applyAlignment="1">
      <alignment horizontal="right"/>
    </xf>
    <xf numFmtId="0" fontId="3" fillId="0" borderId="2" xfId="45" applyBorder="1" applyAlignment="1">
      <alignment horizontal="right"/>
    </xf>
    <xf numFmtId="0" fontId="4" fillId="0" borderId="0" xfId="45" applyFont="1" applyBorder="1" applyAlignment="1">
      <alignment horizontal="right"/>
    </xf>
    <xf numFmtId="0" fontId="16" fillId="0" borderId="0" xfId="45" applyFont="1" applyBorder="1" applyAlignment="1">
      <alignment horizontal="right"/>
    </xf>
    <xf numFmtId="0" fontId="3" fillId="0" borderId="3" xfId="45" applyBorder="1" applyAlignment="1">
      <alignment horizontal="right"/>
    </xf>
    <xf numFmtId="0" fontId="19" fillId="0" borderId="11" xfId="0" applyFont="1" applyBorder="1" applyAlignment="1">
      <alignment horizontal="right"/>
    </xf>
    <xf numFmtId="169" fontId="21" fillId="0" borderId="4" xfId="54" applyNumberFormat="1" applyFont="1" applyFill="1" applyBorder="1" applyAlignment="1">
      <alignment horizontal="right"/>
    </xf>
    <xf numFmtId="169" fontId="21" fillId="34" borderId="8" xfId="54" applyNumberFormat="1" applyFont="1" applyFill="1" applyBorder="1" applyAlignment="1">
      <alignment horizontal="right"/>
    </xf>
    <xf numFmtId="169" fontId="21" fillId="0" borderId="8" xfId="54" applyNumberFormat="1" applyFont="1" applyFill="1" applyBorder="1" applyAlignment="1">
      <alignment horizontal="right"/>
    </xf>
    <xf numFmtId="169" fontId="21" fillId="0" borderId="1" xfId="54" applyNumberFormat="1" applyFont="1" applyFill="1" applyBorder="1" applyAlignment="1">
      <alignment horizontal="right"/>
    </xf>
    <xf numFmtId="0" fontId="16" fillId="0" borderId="6" xfId="0" applyFont="1" applyFill="1" applyBorder="1" applyAlignment="1">
      <alignment vertical="center"/>
    </xf>
    <xf numFmtId="0" fontId="16" fillId="0" borderId="7" xfId="0" applyFont="1" applyFill="1" applyBorder="1" applyAlignment="1">
      <alignment vertical="center"/>
    </xf>
    <xf numFmtId="3" fontId="23" fillId="0" borderId="0" xfId="45" applyNumberFormat="1" applyFont="1" applyFill="1" applyBorder="1" applyAlignment="1">
      <alignment vertical="center"/>
    </xf>
    <xf numFmtId="4" fontId="23" fillId="0" borderId="0" xfId="45" applyNumberFormat="1" applyFont="1" applyBorder="1" applyAlignment="1">
      <alignment vertical="center"/>
    </xf>
    <xf numFmtId="170" fontId="23" fillId="0" borderId="0" xfId="49" applyNumberFormat="1" applyFont="1" applyBorder="1" applyAlignment="1">
      <alignment vertical="center"/>
    </xf>
    <xf numFmtId="10" fontId="21" fillId="0" borderId="0" xfId="49" applyNumberFormat="1" applyFont="1" applyFill="1" applyBorder="1"/>
    <xf numFmtId="0" fontId="12" fillId="0" borderId="0" xfId="59" applyFont="1"/>
    <xf numFmtId="0" fontId="12" fillId="0" borderId="0" xfId="59" applyFont="1" applyAlignment="1">
      <alignment horizontal="center"/>
    </xf>
    <xf numFmtId="0" fontId="1" fillId="0" borderId="0" xfId="60"/>
    <xf numFmtId="0" fontId="28" fillId="32" borderId="0" xfId="59" applyFont="1" applyFill="1"/>
    <xf numFmtId="0" fontId="1" fillId="0" borderId="0" xfId="59"/>
    <xf numFmtId="0" fontId="19" fillId="37" borderId="9" xfId="59" applyFont="1" applyFill="1" applyBorder="1" applyAlignment="1">
      <alignment vertical="center"/>
    </xf>
    <xf numFmtId="0" fontId="19" fillId="37" borderId="10" xfId="59" applyFont="1" applyFill="1" applyBorder="1" applyAlignment="1">
      <alignment vertical="center"/>
    </xf>
    <xf numFmtId="0" fontId="16" fillId="0" borderId="0" xfId="60" applyFont="1"/>
    <xf numFmtId="0" fontId="19" fillId="32" borderId="5" xfId="59" applyFont="1" applyFill="1" applyBorder="1" applyAlignment="1">
      <alignment horizontal="left" vertical="center"/>
    </xf>
    <xf numFmtId="0" fontId="19" fillId="32" borderId="5" xfId="59" applyFont="1" applyFill="1" applyBorder="1" applyAlignment="1">
      <alignment horizontal="center" vertical="center"/>
    </xf>
    <xf numFmtId="0" fontId="19" fillId="32" borderId="0" xfId="59" applyFont="1" applyFill="1" applyAlignment="1">
      <alignment horizontal="left" vertical="center"/>
    </xf>
    <xf numFmtId="0" fontId="19" fillId="32" borderId="0" xfId="59" applyFont="1" applyFill="1" applyAlignment="1">
      <alignment horizontal="center" vertical="center"/>
    </xf>
    <xf numFmtId="0" fontId="19" fillId="32" borderId="5" xfId="59" applyFont="1" applyFill="1" applyBorder="1" applyAlignment="1">
      <alignment horizontal="center"/>
    </xf>
    <xf numFmtId="0" fontId="19" fillId="32" borderId="0" xfId="59" applyFont="1" applyFill="1" applyAlignment="1">
      <alignment horizontal="center" vertical="center" wrapText="1"/>
    </xf>
    <xf numFmtId="0" fontId="19" fillId="32" borderId="9" xfId="59" applyFont="1" applyFill="1" applyBorder="1" applyAlignment="1">
      <alignment horizontal="center"/>
    </xf>
    <xf numFmtId="0" fontId="19" fillId="0" borderId="0" xfId="59" applyFont="1" applyAlignment="1">
      <alignment vertical="center"/>
    </xf>
    <xf numFmtId="0" fontId="19" fillId="32" borderId="9" xfId="59" applyFont="1" applyFill="1" applyBorder="1" applyAlignment="1">
      <alignment horizontal="center" vertical="center" wrapText="1"/>
    </xf>
    <xf numFmtId="0" fontId="19" fillId="32" borderId="5" xfId="59" applyFont="1" applyFill="1" applyBorder="1" applyAlignment="1">
      <alignment horizontal="center" wrapText="1"/>
    </xf>
    <xf numFmtId="0" fontId="19" fillId="32" borderId="0" xfId="59" applyFont="1" applyFill="1" applyAlignment="1">
      <alignment horizontal="center"/>
    </xf>
    <xf numFmtId="0" fontId="19" fillId="0" borderId="2" xfId="60" applyFont="1" applyBorder="1" applyAlignment="1">
      <alignment horizontal="center" vertical="center" wrapText="1"/>
    </xf>
    <xf numFmtId="0" fontId="19" fillId="32" borderId="2" xfId="59" applyFont="1" applyFill="1" applyBorder="1" applyAlignment="1">
      <alignment horizontal="center"/>
    </xf>
    <xf numFmtId="167" fontId="19" fillId="32" borderId="4" xfId="59" applyNumberFormat="1" applyFont="1" applyFill="1" applyBorder="1" applyAlignment="1">
      <alignment horizontal="left"/>
    </xf>
    <xf numFmtId="167" fontId="21" fillId="32" borderId="5" xfId="59" applyNumberFormat="1" applyFont="1" applyFill="1" applyBorder="1" applyAlignment="1">
      <alignment horizontal="left"/>
    </xf>
    <xf numFmtId="167" fontId="21" fillId="32" borderId="5" xfId="61" applyNumberFormat="1" applyFont="1" applyFill="1" applyBorder="1" applyAlignment="1">
      <alignment horizontal="right"/>
    </xf>
    <xf numFmtId="1" fontId="21" fillId="32" borderId="5" xfId="61" applyNumberFormat="1" applyFont="1" applyFill="1" applyBorder="1" applyAlignment="1">
      <alignment horizontal="right"/>
    </xf>
    <xf numFmtId="1" fontId="21" fillId="32" borderId="5" xfId="34" applyNumberFormat="1" applyFont="1" applyFill="1" applyBorder="1" applyAlignment="1">
      <alignment horizontal="right"/>
    </xf>
    <xf numFmtId="167" fontId="21" fillId="32" borderId="6" xfId="62" applyNumberFormat="1" applyFont="1" applyFill="1" applyBorder="1" applyAlignment="1">
      <alignment horizontal="right"/>
    </xf>
    <xf numFmtId="0" fontId="1" fillId="32" borderId="0" xfId="59" applyFill="1"/>
    <xf numFmtId="167" fontId="21" fillId="35" borderId="8" xfId="59" applyNumberFormat="1" applyFont="1" applyFill="1" applyBorder="1" applyAlignment="1">
      <alignment horizontal="left"/>
    </xf>
    <xf numFmtId="167" fontId="21" fillId="34" borderId="0" xfId="59" applyNumberFormat="1" applyFont="1" applyFill="1" applyAlignment="1">
      <alignment horizontal="left"/>
    </xf>
    <xf numFmtId="167" fontId="21" fillId="35" borderId="0" xfId="61" applyNumberFormat="1" applyFont="1" applyFill="1" applyBorder="1" applyAlignment="1">
      <alignment horizontal="right"/>
    </xf>
    <xf numFmtId="1" fontId="21" fillId="35" borderId="0" xfId="61" applyNumberFormat="1" applyFont="1" applyFill="1" applyBorder="1" applyAlignment="1">
      <alignment horizontal="right"/>
    </xf>
    <xf numFmtId="1" fontId="21" fillId="35" borderId="0" xfId="34" applyNumberFormat="1" applyFont="1" applyFill="1" applyBorder="1" applyAlignment="1">
      <alignment horizontal="right"/>
    </xf>
    <xf numFmtId="167" fontId="21" fillId="35" borderId="7" xfId="62" applyNumberFormat="1" applyFont="1" applyFill="1" applyBorder="1" applyAlignment="1">
      <alignment horizontal="right"/>
    </xf>
    <xf numFmtId="169" fontId="21" fillId="32" borderId="5" xfId="61" applyNumberFormat="1" applyFont="1" applyFill="1" applyBorder="1" applyAlignment="1">
      <alignment horizontal="right"/>
    </xf>
    <xf numFmtId="169" fontId="47" fillId="32" borderId="5" xfId="61" applyNumberFormat="1" applyFont="1" applyFill="1" applyBorder="1" applyAlignment="1">
      <alignment horizontal="right"/>
    </xf>
    <xf numFmtId="3" fontId="21" fillId="32" borderId="5" xfId="61" applyNumberFormat="1" applyFont="1" applyFill="1" applyBorder="1" applyAlignment="1">
      <alignment horizontal="right"/>
    </xf>
    <xf numFmtId="3" fontId="21" fillId="32" borderId="0" xfId="61" applyNumberFormat="1" applyFont="1" applyFill="1" applyBorder="1" applyAlignment="1">
      <alignment horizontal="right"/>
    </xf>
    <xf numFmtId="3" fontId="47" fillId="32" borderId="0" xfId="61" applyNumberFormat="1" applyFont="1" applyFill="1" applyBorder="1" applyAlignment="1">
      <alignment horizontal="right"/>
    </xf>
    <xf numFmtId="3" fontId="21" fillId="32" borderId="6" xfId="62" applyNumberFormat="1" applyFont="1" applyFill="1" applyBorder="1" applyAlignment="1">
      <alignment horizontal="right"/>
    </xf>
    <xf numFmtId="167" fontId="21" fillId="32" borderId="8" xfId="59" applyNumberFormat="1" applyFont="1" applyFill="1" applyBorder="1" applyAlignment="1">
      <alignment horizontal="left"/>
    </xf>
    <xf numFmtId="167" fontId="21" fillId="32" borderId="0" xfId="59" applyNumberFormat="1" applyFont="1" applyFill="1" applyAlignment="1">
      <alignment horizontal="left"/>
    </xf>
    <xf numFmtId="167" fontId="21" fillId="32" borderId="0" xfId="61" applyNumberFormat="1" applyFont="1" applyFill="1" applyBorder="1" applyAlignment="1">
      <alignment horizontal="right"/>
    </xf>
    <xf numFmtId="1" fontId="21" fillId="32" borderId="0" xfId="61" applyNumberFormat="1" applyFont="1" applyFill="1" applyBorder="1" applyAlignment="1">
      <alignment horizontal="right"/>
    </xf>
    <xf numFmtId="1" fontId="21" fillId="32" borderId="0" xfId="34" applyNumberFormat="1" applyFont="1" applyFill="1" applyBorder="1" applyAlignment="1">
      <alignment horizontal="right"/>
    </xf>
    <xf numFmtId="167" fontId="21" fillId="32" borderId="7" xfId="62" applyNumberFormat="1" applyFont="1" applyFill="1" applyBorder="1" applyAlignment="1">
      <alignment horizontal="right"/>
    </xf>
    <xf numFmtId="169" fontId="21" fillId="32" borderId="0" xfId="61" applyNumberFormat="1" applyFont="1" applyFill="1" applyBorder="1" applyAlignment="1">
      <alignment horizontal="right"/>
    </xf>
    <xf numFmtId="169" fontId="47" fillId="32" borderId="0" xfId="61" applyNumberFormat="1" applyFont="1" applyFill="1" applyBorder="1" applyAlignment="1">
      <alignment horizontal="right"/>
    </xf>
    <xf numFmtId="3" fontId="21" fillId="32" borderId="7" xfId="62" applyNumberFormat="1" applyFont="1" applyFill="1" applyBorder="1" applyAlignment="1">
      <alignment horizontal="right"/>
    </xf>
    <xf numFmtId="167" fontId="21" fillId="34" borderId="8" xfId="59" applyNumberFormat="1" applyFont="1" applyFill="1" applyBorder="1" applyAlignment="1">
      <alignment horizontal="left"/>
    </xf>
    <xf numFmtId="166" fontId="21" fillId="32" borderId="0" xfId="61" applyFont="1" applyFill="1" applyBorder="1" applyAlignment="1">
      <alignment horizontal="right"/>
    </xf>
    <xf numFmtId="166" fontId="47" fillId="32" borderId="0" xfId="61" applyFont="1" applyFill="1" applyBorder="1" applyAlignment="1">
      <alignment horizontal="right"/>
    </xf>
    <xf numFmtId="167" fontId="21" fillId="32" borderId="1" xfId="59" applyNumberFormat="1" applyFont="1" applyFill="1" applyBorder="1" applyAlignment="1">
      <alignment horizontal="left"/>
    </xf>
    <xf numFmtId="167" fontId="21" fillId="32" borderId="2" xfId="59" applyNumberFormat="1" applyFont="1" applyFill="1" applyBorder="1" applyAlignment="1">
      <alignment horizontal="left"/>
    </xf>
    <xf numFmtId="167" fontId="21" fillId="32" borderId="2" xfId="61" applyNumberFormat="1" applyFont="1" applyFill="1" applyBorder="1" applyAlignment="1">
      <alignment horizontal="right"/>
    </xf>
    <xf numFmtId="1" fontId="21" fillId="32" borderId="2" xfId="61" applyNumberFormat="1" applyFont="1" applyFill="1" applyBorder="1" applyAlignment="1">
      <alignment horizontal="right"/>
    </xf>
    <xf numFmtId="1" fontId="21" fillId="32" borderId="2" xfId="34" applyNumberFormat="1" applyFont="1" applyFill="1" applyBorder="1" applyAlignment="1">
      <alignment horizontal="right"/>
    </xf>
    <xf numFmtId="167" fontId="21" fillId="32" borderId="3" xfId="62" applyNumberFormat="1" applyFont="1" applyFill="1" applyBorder="1" applyAlignment="1">
      <alignment horizontal="right"/>
    </xf>
    <xf numFmtId="167" fontId="21" fillId="0" borderId="0" xfId="59" applyNumberFormat="1" applyFont="1" applyAlignment="1">
      <alignment horizontal="left"/>
    </xf>
    <xf numFmtId="165" fontId="21" fillId="0" borderId="0" xfId="63" applyFont="1" applyFill="1" applyBorder="1" applyAlignment="1"/>
    <xf numFmtId="167" fontId="21" fillId="0" borderId="0" xfId="62" applyNumberFormat="1" applyFont="1" applyFill="1" applyBorder="1" applyAlignment="1"/>
    <xf numFmtId="169" fontId="21" fillId="32" borderId="2" xfId="61" applyNumberFormat="1" applyFont="1" applyFill="1" applyBorder="1" applyAlignment="1">
      <alignment horizontal="right"/>
    </xf>
    <xf numFmtId="169" fontId="47" fillId="32" borderId="2" xfId="61" applyNumberFormat="1" applyFont="1" applyFill="1" applyBorder="1" applyAlignment="1">
      <alignment horizontal="right"/>
    </xf>
    <xf numFmtId="3" fontId="21" fillId="32" borderId="2" xfId="61" applyNumberFormat="1" applyFont="1" applyFill="1" applyBorder="1" applyAlignment="1">
      <alignment horizontal="right"/>
    </xf>
    <xf numFmtId="3" fontId="47" fillId="32" borderId="2" xfId="61" applyNumberFormat="1" applyFont="1" applyFill="1" applyBorder="1" applyAlignment="1">
      <alignment horizontal="right"/>
    </xf>
    <xf numFmtId="3" fontId="21" fillId="32" borderId="3" xfId="62" applyNumberFormat="1" applyFont="1" applyFill="1" applyBorder="1" applyAlignment="1">
      <alignment horizontal="right"/>
    </xf>
    <xf numFmtId="0" fontId="21" fillId="0" borderId="0" xfId="59" applyFont="1"/>
    <xf numFmtId="0" fontId="21" fillId="0" borderId="4" xfId="59" applyFont="1" applyBorder="1"/>
    <xf numFmtId="0" fontId="21" fillId="0" borderId="5" xfId="59" applyFont="1" applyBorder="1"/>
    <xf numFmtId="0" fontId="21" fillId="0" borderId="6" xfId="59" applyFont="1" applyBorder="1"/>
    <xf numFmtId="0" fontId="23" fillId="0" borderId="0" xfId="60" applyFont="1" applyAlignment="1">
      <alignment vertical="center"/>
    </xf>
    <xf numFmtId="0" fontId="23" fillId="0" borderId="0" xfId="59" applyFont="1" applyAlignment="1">
      <alignment vertical="center"/>
    </xf>
    <xf numFmtId="0" fontId="21" fillId="0" borderId="7" xfId="59" applyFont="1" applyBorder="1" applyAlignment="1">
      <alignment vertical="center"/>
    </xf>
    <xf numFmtId="0" fontId="1" fillId="0" borderId="0" xfId="59" applyAlignment="1">
      <alignment vertical="center"/>
    </xf>
    <xf numFmtId="49" fontId="23" fillId="0" borderId="0" xfId="60" applyNumberFormat="1" applyFont="1" applyAlignment="1">
      <alignment vertical="center"/>
    </xf>
    <xf numFmtId="0" fontId="23" fillId="0" borderId="0" xfId="59" applyFont="1" applyAlignment="1">
      <alignment horizontal="left" vertical="center" wrapText="1"/>
    </xf>
    <xf numFmtId="0" fontId="23" fillId="0" borderId="7" xfId="59" applyFont="1" applyBorder="1" applyAlignment="1">
      <alignment horizontal="left" vertical="center" wrapText="1"/>
    </xf>
    <xf numFmtId="49" fontId="23" fillId="32" borderId="8" xfId="59" applyNumberFormat="1" applyFont="1" applyFill="1" applyBorder="1" applyAlignment="1">
      <alignment vertical="center"/>
    </xf>
    <xf numFmtId="49" fontId="23" fillId="32" borderId="0" xfId="59" applyNumberFormat="1" applyFont="1" applyFill="1" applyAlignment="1">
      <alignment vertical="center"/>
    </xf>
    <xf numFmtId="49" fontId="23" fillId="32" borderId="7" xfId="59" applyNumberFormat="1" applyFont="1" applyFill="1" applyBorder="1" applyAlignment="1">
      <alignment vertical="center"/>
    </xf>
    <xf numFmtId="0" fontId="23" fillId="32" borderId="0" xfId="59" applyFont="1" applyFill="1" applyAlignment="1">
      <alignment horizontal="left" vertical="center" wrapText="1"/>
    </xf>
    <xf numFmtId="0" fontId="23" fillId="32" borderId="7" xfId="59" applyFont="1" applyFill="1" applyBorder="1" applyAlignment="1">
      <alignment horizontal="left" vertical="center" wrapText="1"/>
    </xf>
    <xf numFmtId="3" fontId="24" fillId="0" borderId="8" xfId="59" applyNumberFormat="1" applyFont="1" applyBorder="1" applyAlignment="1">
      <alignment vertical="center"/>
    </xf>
    <xf numFmtId="3" fontId="24" fillId="0" borderId="0" xfId="59" applyNumberFormat="1" applyFont="1" applyAlignment="1">
      <alignment horizontal="left" vertical="center"/>
    </xf>
    <xf numFmtId="0" fontId="21" fillId="0" borderId="0" xfId="59" applyFont="1" applyAlignment="1">
      <alignment vertical="center"/>
    </xf>
    <xf numFmtId="0" fontId="21" fillId="0" borderId="1" xfId="59" applyFont="1" applyBorder="1"/>
    <xf numFmtId="0" fontId="21" fillId="0" borderId="2" xfId="59" applyFont="1" applyBorder="1"/>
    <xf numFmtId="0" fontId="21" fillId="0" borderId="3" xfId="59" applyFont="1" applyBorder="1"/>
    <xf numFmtId="0" fontId="29" fillId="0" borderId="0" xfId="59" applyFont="1" applyAlignment="1">
      <alignment vertical="center"/>
    </xf>
    <xf numFmtId="4" fontId="21" fillId="34" borderId="8" xfId="40" applyNumberFormat="1" applyFont="1" applyFill="1" applyBorder="1" applyAlignment="1">
      <alignment horizontal="right" indent="1"/>
    </xf>
    <xf numFmtId="4" fontId="21" fillId="34" borderId="0" xfId="40" applyNumberFormat="1" applyFont="1" applyFill="1" applyBorder="1" applyAlignment="1">
      <alignment horizontal="right" indent="1"/>
    </xf>
    <xf numFmtId="4" fontId="21" fillId="34" borderId="7" xfId="40" applyNumberFormat="1" applyFont="1" applyFill="1" applyBorder="1" applyAlignment="1">
      <alignment horizontal="right" indent="1"/>
    </xf>
    <xf numFmtId="4" fontId="21" fillId="0" borderId="8" xfId="40" applyNumberFormat="1" applyFont="1" applyFill="1" applyBorder="1" applyAlignment="1">
      <alignment horizontal="right" indent="1"/>
    </xf>
    <xf numFmtId="4" fontId="21" fillId="0" borderId="0" xfId="40" applyNumberFormat="1" applyFont="1" applyFill="1" applyBorder="1" applyAlignment="1">
      <alignment horizontal="right" indent="1"/>
    </xf>
    <xf numFmtId="4" fontId="21" fillId="0" borderId="7" xfId="40" applyNumberFormat="1" applyFont="1" applyFill="1" applyBorder="1" applyAlignment="1">
      <alignment horizontal="right" indent="1"/>
    </xf>
    <xf numFmtId="0" fontId="2" fillId="0" borderId="0" xfId="31" applyFill="1" applyBorder="1" applyAlignment="1" applyProtection="1"/>
    <xf numFmtId="0" fontId="21" fillId="0" borderId="9" xfId="0" applyFont="1" applyFill="1" applyBorder="1" applyAlignment="1"/>
    <xf numFmtId="0" fontId="43" fillId="32" borderId="0" xfId="0" applyFont="1" applyFill="1" applyBorder="1" applyAlignment="1">
      <alignment horizontal="center"/>
    </xf>
    <xf numFmtId="0" fontId="2" fillId="0" borderId="0" xfId="31" quotePrefix="1" applyFill="1" applyBorder="1" applyAlignment="1" applyProtection="1">
      <alignment vertical="center"/>
    </xf>
    <xf numFmtId="0" fontId="2" fillId="0" borderId="7" xfId="31" quotePrefix="1" applyFill="1" applyBorder="1" applyAlignment="1" applyProtection="1">
      <alignment vertical="center"/>
    </xf>
    <xf numFmtId="0" fontId="2" fillId="32" borderId="5" xfId="31" quotePrefix="1" applyFill="1" applyBorder="1" applyAlignment="1" applyProtection="1">
      <alignment horizontal="left" vertical="center" wrapText="1"/>
    </xf>
    <xf numFmtId="0" fontId="2" fillId="32" borderId="5" xfId="31" quotePrefix="1" applyFill="1" applyBorder="1" applyAlignment="1" applyProtection="1">
      <alignment horizontal="left" vertical="center"/>
    </xf>
    <xf numFmtId="0" fontId="2" fillId="32" borderId="6" xfId="31" quotePrefix="1" applyFill="1" applyBorder="1" applyAlignment="1" applyProtection="1">
      <alignment horizontal="left" vertical="center"/>
    </xf>
    <xf numFmtId="0" fontId="2" fillId="0" borderId="0" xfId="31" quotePrefix="1" applyFill="1" applyBorder="1" applyAlignment="1" applyProtection="1">
      <alignment vertical="center" wrapText="1"/>
    </xf>
    <xf numFmtId="0" fontId="2" fillId="0" borderId="7" xfId="31" quotePrefix="1" applyFill="1" applyBorder="1" applyAlignment="1" applyProtection="1">
      <alignment vertical="center" wrapText="1"/>
    </xf>
    <xf numFmtId="0" fontId="2" fillId="0" borderId="5" xfId="31" quotePrefix="1" applyFill="1" applyBorder="1" applyAlignment="1" applyProtection="1">
      <alignment vertical="center" wrapText="1"/>
    </xf>
    <xf numFmtId="0" fontId="2" fillId="0" borderId="6" xfId="31" quotePrefix="1" applyFill="1" applyBorder="1" applyAlignment="1" applyProtection="1">
      <alignment vertical="center" wrapText="1"/>
    </xf>
    <xf numFmtId="0" fontId="9" fillId="33" borderId="4" xfId="0" applyFont="1" applyFill="1" applyBorder="1" applyAlignment="1">
      <alignment horizontal="center" vertical="center" wrapText="1"/>
    </xf>
    <xf numFmtId="0" fontId="9" fillId="33" borderId="5" xfId="0" applyFont="1" applyFill="1" applyBorder="1" applyAlignment="1">
      <alignment horizontal="center" vertical="center" wrapText="1"/>
    </xf>
    <xf numFmtId="0" fontId="9" fillId="33" borderId="6" xfId="0" applyFont="1" applyFill="1" applyBorder="1" applyAlignment="1">
      <alignment horizontal="center" vertical="center" wrapText="1"/>
    </xf>
    <xf numFmtId="0" fontId="9" fillId="33" borderId="8" xfId="0" applyFont="1" applyFill="1" applyBorder="1" applyAlignment="1">
      <alignment horizontal="center" vertical="center" wrapText="1"/>
    </xf>
    <xf numFmtId="0" fontId="9" fillId="33" borderId="0" xfId="0" applyFont="1" applyFill="1" applyBorder="1" applyAlignment="1">
      <alignment horizontal="center" vertical="center" wrapText="1"/>
    </xf>
    <xf numFmtId="0" fontId="9" fillId="33" borderId="7" xfId="0" applyFont="1" applyFill="1" applyBorder="1" applyAlignment="1">
      <alignment horizontal="center" vertical="center" wrapText="1"/>
    </xf>
    <xf numFmtId="0" fontId="50" fillId="38" borderId="4" xfId="0" applyFont="1" applyFill="1" applyBorder="1" applyAlignment="1">
      <alignment horizontal="center" vertical="center" wrapText="1"/>
    </xf>
    <xf numFmtId="0" fontId="50" fillId="38" borderId="5" xfId="0" applyFont="1" applyFill="1" applyBorder="1" applyAlignment="1">
      <alignment horizontal="center" vertical="center" wrapText="1"/>
    </xf>
    <xf numFmtId="0" fontId="50" fillId="38" borderId="6" xfId="0" applyFont="1" applyFill="1" applyBorder="1" applyAlignment="1">
      <alignment horizontal="center" vertical="center" wrapText="1"/>
    </xf>
    <xf numFmtId="0" fontId="50" fillId="38" borderId="1" xfId="0" applyFont="1" applyFill="1" applyBorder="1" applyAlignment="1">
      <alignment horizontal="center" vertical="center" wrapText="1"/>
    </xf>
    <xf numFmtId="0" fontId="50" fillId="38" borderId="2" xfId="0" applyFont="1" applyFill="1" applyBorder="1" applyAlignment="1">
      <alignment horizontal="center" vertical="center" wrapText="1"/>
    </xf>
    <xf numFmtId="0" fontId="50" fillId="38" borderId="3" xfId="0" applyFont="1" applyFill="1" applyBorder="1" applyAlignment="1">
      <alignment horizontal="center" vertical="center" wrapText="1"/>
    </xf>
    <xf numFmtId="0" fontId="8" fillId="2" borderId="0" xfId="0" applyFont="1" applyFill="1" applyBorder="1" applyAlignment="1">
      <alignment horizontal="center" vertical="top"/>
    </xf>
    <xf numFmtId="0" fontId="50" fillId="38" borderId="8" xfId="0" applyFont="1" applyFill="1" applyBorder="1" applyAlignment="1">
      <alignment horizontal="center" vertical="center" wrapText="1"/>
    </xf>
    <xf numFmtId="0" fontId="50" fillId="38" borderId="0" xfId="0" applyFont="1" applyFill="1" applyBorder="1" applyAlignment="1">
      <alignment horizontal="center" vertical="center" wrapText="1"/>
    </xf>
    <xf numFmtId="0" fontId="11" fillId="2" borderId="8" xfId="0" applyFont="1" applyFill="1" applyBorder="1" applyAlignment="1">
      <alignment horizontal="center" vertical="center" wrapText="1"/>
    </xf>
    <xf numFmtId="0" fontId="11" fillId="2" borderId="0" xfId="0" applyFont="1" applyFill="1" applyBorder="1" applyAlignment="1">
      <alignment horizontal="center" vertical="center" wrapText="1"/>
    </xf>
    <xf numFmtId="0" fontId="11" fillId="33" borderId="8" xfId="0" applyFont="1" applyFill="1" applyBorder="1" applyAlignment="1">
      <alignment horizontal="left" vertical="top"/>
    </xf>
    <xf numFmtId="0" fontId="11" fillId="33" borderId="0" xfId="0" applyFont="1" applyFill="1" applyBorder="1" applyAlignment="1">
      <alignment horizontal="left" vertical="top"/>
    </xf>
    <xf numFmtId="0" fontId="8" fillId="32" borderId="8" xfId="0" applyFont="1" applyFill="1" applyBorder="1" applyAlignment="1">
      <alignment horizontal="justify" vertical="top" wrapText="1"/>
    </xf>
    <xf numFmtId="0" fontId="8" fillId="32" borderId="0" xfId="0" applyFont="1" applyFill="1" applyAlignment="1">
      <alignment horizontal="justify" vertical="top" wrapText="1"/>
    </xf>
    <xf numFmtId="0" fontId="8" fillId="0" borderId="8" xfId="0" applyFont="1" applyFill="1" applyBorder="1" applyAlignment="1">
      <alignment horizontal="justify" vertical="top" wrapText="1"/>
    </xf>
    <xf numFmtId="0" fontId="8" fillId="0" borderId="0" xfId="0" applyFont="1" applyFill="1" applyBorder="1" applyAlignment="1">
      <alignment horizontal="justify" vertical="top" wrapText="1"/>
    </xf>
    <xf numFmtId="0" fontId="8" fillId="32" borderId="8" xfId="0" applyFont="1" applyFill="1" applyBorder="1" applyAlignment="1">
      <alignment horizontal="left" wrapText="1"/>
    </xf>
    <xf numFmtId="0" fontId="8" fillId="32" borderId="0" xfId="0" applyFont="1" applyFill="1" applyBorder="1" applyAlignment="1">
      <alignment horizontal="left" wrapText="1"/>
    </xf>
    <xf numFmtId="0" fontId="28" fillId="0" borderId="8" xfId="0" applyFont="1" applyFill="1" applyBorder="1" applyAlignment="1">
      <alignment horizontal="left" vertical="center" wrapText="1"/>
    </xf>
    <xf numFmtId="0" fontId="28" fillId="0" borderId="0" xfId="0" applyFont="1" applyFill="1" applyBorder="1" applyAlignment="1">
      <alignment horizontal="left" vertical="center" wrapText="1"/>
    </xf>
    <xf numFmtId="0" fontId="28" fillId="0" borderId="8" xfId="0" applyFont="1" applyFill="1" applyBorder="1" applyAlignment="1">
      <alignment horizontal="justify" vertical="top" wrapText="1"/>
    </xf>
    <xf numFmtId="0" fontId="28" fillId="0" borderId="0" xfId="0" applyFont="1" applyFill="1" applyBorder="1" applyAlignment="1">
      <alignment horizontal="justify" vertical="top" wrapText="1"/>
    </xf>
    <xf numFmtId="0" fontId="8" fillId="2" borderId="0" xfId="0" applyFont="1" applyFill="1" applyBorder="1" applyAlignment="1">
      <alignment horizontal="justify" vertical="top" wrapText="1"/>
    </xf>
    <xf numFmtId="0" fontId="28" fillId="0" borderId="8" xfId="0" applyFont="1" applyFill="1" applyBorder="1" applyAlignment="1">
      <alignment horizontal="justify" vertical="center" wrapText="1"/>
    </xf>
    <xf numFmtId="0" fontId="28" fillId="0" borderId="0" xfId="0" applyFont="1" applyFill="1" applyBorder="1" applyAlignment="1">
      <alignment horizontal="justify" vertical="center" wrapText="1"/>
    </xf>
    <xf numFmtId="0" fontId="28" fillId="32" borderId="8" xfId="0" applyFont="1" applyFill="1" applyBorder="1" applyAlignment="1">
      <alignment horizontal="left" wrapText="1"/>
    </xf>
    <xf numFmtId="0" fontId="28" fillId="32" borderId="0" xfId="0" applyFont="1" applyFill="1" applyBorder="1" applyAlignment="1">
      <alignment horizontal="left" wrapText="1"/>
    </xf>
    <xf numFmtId="0" fontId="28" fillId="2" borderId="8" xfId="0" applyFont="1" applyFill="1" applyBorder="1" applyAlignment="1">
      <alignment wrapText="1"/>
    </xf>
    <xf numFmtId="0" fontId="28" fillId="2" borderId="0" xfId="0" applyFont="1" applyFill="1" applyBorder="1" applyAlignment="1">
      <alignment wrapText="1"/>
    </xf>
    <xf numFmtId="0" fontId="28" fillId="32" borderId="0" xfId="0" applyFont="1" applyFill="1" applyAlignment="1">
      <alignment horizontal="justify" vertical="top" wrapText="1"/>
    </xf>
    <xf numFmtId="0" fontId="8" fillId="32" borderId="0" xfId="0" applyFont="1" applyFill="1" applyAlignment="1">
      <alignment horizontal="left" vertical="top" wrapText="1"/>
    </xf>
    <xf numFmtId="0" fontId="28" fillId="0" borderId="8" xfId="0" applyFont="1" applyFill="1" applyBorder="1" applyAlignment="1">
      <alignment horizontal="left" vertical="top" wrapText="1"/>
    </xf>
    <xf numFmtId="0" fontId="28" fillId="0" borderId="0" xfId="0" applyFont="1" applyFill="1" applyBorder="1" applyAlignment="1">
      <alignment horizontal="left" vertical="top" wrapText="1"/>
    </xf>
    <xf numFmtId="0" fontId="28" fillId="0" borderId="0" xfId="0" applyFont="1" applyFill="1" applyAlignment="1">
      <alignment horizontal="justify" vertical="center" wrapText="1"/>
    </xf>
    <xf numFmtId="0" fontId="8" fillId="2" borderId="8" xfId="0" applyFont="1" applyFill="1" applyBorder="1" applyAlignment="1">
      <alignment horizontal="left" vertical="top" wrapText="1"/>
    </xf>
    <xf numFmtId="0" fontId="8" fillId="2" borderId="0" xfId="0" applyFont="1" applyFill="1" applyBorder="1" applyAlignment="1">
      <alignment horizontal="left" vertical="top" wrapText="1"/>
    </xf>
    <xf numFmtId="0" fontId="52" fillId="38" borderId="0" xfId="0" applyFont="1" applyFill="1" applyBorder="1" applyAlignment="1">
      <alignment horizontal="center" vertical="center"/>
    </xf>
    <xf numFmtId="0" fontId="18" fillId="34" borderId="8" xfId="0" applyFont="1" applyFill="1" applyBorder="1" applyAlignment="1">
      <alignment horizontal="center" vertical="center" wrapText="1"/>
    </xf>
    <xf numFmtId="0" fontId="18" fillId="34" borderId="0" xfId="0" applyFont="1" applyFill="1" applyBorder="1" applyAlignment="1">
      <alignment horizontal="center" vertical="center" wrapText="1"/>
    </xf>
    <xf numFmtId="0" fontId="18" fillId="34" borderId="7" xfId="0" applyFont="1" applyFill="1" applyBorder="1" applyAlignment="1">
      <alignment horizontal="center" vertical="center" wrapText="1"/>
    </xf>
    <xf numFmtId="0" fontId="18" fillId="34" borderId="1" xfId="0" applyFont="1" applyFill="1" applyBorder="1" applyAlignment="1">
      <alignment horizontal="center" vertical="center" wrapText="1"/>
    </xf>
    <xf numFmtId="0" fontId="18" fillId="34" borderId="2" xfId="0" applyFont="1" applyFill="1" applyBorder="1" applyAlignment="1">
      <alignment horizontal="center" vertical="center" wrapText="1"/>
    </xf>
    <xf numFmtId="0" fontId="18" fillId="34" borderId="3" xfId="0" applyFont="1" applyFill="1" applyBorder="1" applyAlignment="1">
      <alignment horizontal="center" vertical="center" wrapText="1"/>
    </xf>
    <xf numFmtId="0" fontId="19" fillId="0" borderId="7" xfId="45" applyFont="1" applyFill="1" applyBorder="1" applyAlignment="1">
      <alignment horizontal="center" vertical="center" wrapText="1"/>
    </xf>
    <xf numFmtId="0" fontId="19" fillId="0" borderId="0" xfId="45" applyFont="1" applyFill="1" applyBorder="1" applyAlignment="1">
      <alignment horizontal="center" vertical="center" wrapText="1"/>
    </xf>
    <xf numFmtId="0" fontId="19" fillId="0" borderId="5" xfId="45" applyFont="1" applyFill="1" applyBorder="1" applyAlignment="1">
      <alignment horizontal="left" vertical="center" indent="3"/>
    </xf>
    <xf numFmtId="0" fontId="19" fillId="0" borderId="5" xfId="45" applyFont="1" applyFill="1" applyBorder="1" applyAlignment="1">
      <alignment horizontal="left" vertical="center" indent="1"/>
    </xf>
    <xf numFmtId="0" fontId="19" fillId="0" borderId="4" xfId="45" applyFont="1" applyFill="1" applyBorder="1" applyAlignment="1" applyProtection="1">
      <alignment horizontal="left" vertical="center"/>
    </xf>
    <xf numFmtId="0" fontId="19" fillId="0" borderId="8" xfId="45" applyFont="1" applyFill="1" applyBorder="1" applyAlignment="1" applyProtection="1">
      <alignment horizontal="left" vertical="center"/>
    </xf>
    <xf numFmtId="0" fontId="19" fillId="0" borderId="9" xfId="45" applyFont="1" applyFill="1" applyBorder="1" applyAlignment="1" applyProtection="1">
      <alignment horizontal="center" vertical="center"/>
    </xf>
    <xf numFmtId="0" fontId="19" fillId="0" borderId="10" xfId="45" applyFont="1" applyFill="1" applyBorder="1" applyAlignment="1" applyProtection="1">
      <alignment horizontal="center" vertical="center"/>
    </xf>
    <xf numFmtId="0" fontId="19" fillId="0" borderId="0" xfId="59" applyFont="1" applyAlignment="1">
      <alignment horizontal="center" vertical="center"/>
    </xf>
    <xf numFmtId="0" fontId="51" fillId="38" borderId="8" xfId="59" applyFont="1" applyFill="1" applyBorder="1" applyAlignment="1">
      <alignment horizontal="center" vertical="center"/>
    </xf>
    <xf numFmtId="0" fontId="51" fillId="38" borderId="0" xfId="59" applyFont="1" applyFill="1" applyAlignment="1">
      <alignment horizontal="center" vertical="center"/>
    </xf>
    <xf numFmtId="0" fontId="18" fillId="34" borderId="8" xfId="59" applyFont="1" applyFill="1" applyBorder="1" applyAlignment="1">
      <alignment horizontal="center" vertical="center" wrapText="1"/>
    </xf>
    <xf numFmtId="0" fontId="18" fillId="34" borderId="0" xfId="59" applyFont="1" applyFill="1" applyAlignment="1">
      <alignment horizontal="center" vertical="center" wrapText="1"/>
    </xf>
    <xf numFmtId="0" fontId="18" fillId="34" borderId="7" xfId="59" applyFont="1" applyFill="1" applyBorder="1" applyAlignment="1">
      <alignment horizontal="center" vertical="center" wrapText="1"/>
    </xf>
    <xf numFmtId="0" fontId="18" fillId="34" borderId="1" xfId="59" applyFont="1" applyFill="1" applyBorder="1" applyAlignment="1">
      <alignment horizontal="center" vertical="center" wrapText="1"/>
    </xf>
    <xf numFmtId="0" fontId="18" fillId="34" borderId="2" xfId="59" applyFont="1" applyFill="1" applyBorder="1" applyAlignment="1">
      <alignment horizontal="center" vertical="center" wrapText="1"/>
    </xf>
    <xf numFmtId="0" fontId="18" fillId="34" borderId="3" xfId="59" applyFont="1" applyFill="1" applyBorder="1" applyAlignment="1">
      <alignment horizontal="center" vertical="center" wrapText="1"/>
    </xf>
    <xf numFmtId="0" fontId="19" fillId="37" borderId="11" xfId="59" applyFont="1" applyFill="1" applyBorder="1" applyAlignment="1">
      <alignment horizontal="left" vertical="center" wrapText="1"/>
    </xf>
    <xf numFmtId="0" fontId="19" fillId="37" borderId="9" xfId="59" applyFont="1" applyFill="1" applyBorder="1" applyAlignment="1">
      <alignment horizontal="left" vertical="center" wrapText="1"/>
    </xf>
    <xf numFmtId="0" fontId="19" fillId="32" borderId="4" xfId="59" applyFont="1" applyFill="1" applyBorder="1" applyAlignment="1">
      <alignment horizontal="left" vertical="center"/>
    </xf>
    <xf numFmtId="0" fontId="19" fillId="32" borderId="8" xfId="59" applyFont="1" applyFill="1" applyBorder="1" applyAlignment="1">
      <alignment horizontal="left" vertical="center"/>
    </xf>
    <xf numFmtId="0" fontId="19" fillId="32" borderId="9" xfId="59" applyFont="1" applyFill="1" applyBorder="1" applyAlignment="1">
      <alignment horizontal="center" vertical="center"/>
    </xf>
    <xf numFmtId="0" fontId="19" fillId="32" borderId="10" xfId="59" applyFont="1" applyFill="1" applyBorder="1" applyAlignment="1">
      <alignment horizontal="center" vertical="center"/>
    </xf>
    <xf numFmtId="0" fontId="19" fillId="32" borderId="0" xfId="59" applyFont="1" applyFill="1" applyAlignment="1">
      <alignment horizontal="center" vertical="center"/>
    </xf>
    <xf numFmtId="0" fontId="30" fillId="0" borderId="0" xfId="59" applyFont="1" applyAlignment="1">
      <alignment horizontal="left" vertical="center" wrapText="1"/>
    </xf>
    <xf numFmtId="0" fontId="19" fillId="32" borderId="0" xfId="59" applyFont="1" applyFill="1" applyAlignment="1">
      <alignment horizontal="center" vertical="center" wrapText="1"/>
    </xf>
    <xf numFmtId="0" fontId="19" fillId="32" borderId="7" xfId="59" applyFont="1" applyFill="1" applyBorder="1" applyAlignment="1">
      <alignment horizontal="center" vertical="center" wrapText="1"/>
    </xf>
    <xf numFmtId="0" fontId="24" fillId="0" borderId="8" xfId="59" applyFont="1" applyBorder="1" applyAlignment="1">
      <alignment horizontal="left" vertical="center" wrapText="1"/>
    </xf>
    <xf numFmtId="0" fontId="23" fillId="0" borderId="0" xfId="59" applyFont="1" applyAlignment="1">
      <alignment horizontal="left" vertical="center" wrapText="1"/>
    </xf>
    <xf numFmtId="0" fontId="23" fillId="0" borderId="7" xfId="59" applyFont="1" applyBorder="1" applyAlignment="1">
      <alignment horizontal="left" vertical="center" wrapText="1"/>
    </xf>
    <xf numFmtId="49" fontId="23" fillId="32" borderId="0" xfId="59" applyNumberFormat="1" applyFont="1" applyFill="1" applyAlignment="1">
      <alignment horizontal="left" vertical="center" wrapText="1"/>
    </xf>
    <xf numFmtId="0" fontId="19" fillId="32" borderId="5" xfId="59" applyFont="1" applyFill="1" applyBorder="1" applyAlignment="1">
      <alignment horizontal="center" vertical="center"/>
    </xf>
    <xf numFmtId="0" fontId="19" fillId="32" borderId="6" xfId="59" applyFont="1" applyFill="1" applyBorder="1" applyAlignment="1">
      <alignment horizontal="center" vertical="center"/>
    </xf>
    <xf numFmtId="0" fontId="19" fillId="0" borderId="5" xfId="59" applyFont="1" applyBorder="1" applyAlignment="1">
      <alignment horizontal="center" vertical="center"/>
    </xf>
    <xf numFmtId="0" fontId="19" fillId="0" borderId="2" xfId="59" applyFont="1" applyBorder="1" applyAlignment="1">
      <alignment horizontal="center" vertical="center"/>
    </xf>
    <xf numFmtId="0" fontId="19" fillId="32" borderId="2" xfId="59" applyFont="1" applyFill="1" applyBorder="1" applyAlignment="1">
      <alignment horizontal="center" vertical="center"/>
    </xf>
    <xf numFmtId="0" fontId="19" fillId="32" borderId="3" xfId="59" applyFont="1" applyFill="1" applyBorder="1" applyAlignment="1">
      <alignment horizontal="center" vertical="center"/>
    </xf>
    <xf numFmtId="0" fontId="19" fillId="0" borderId="9" xfId="0" applyFont="1" applyFill="1" applyBorder="1" applyAlignment="1" applyProtection="1">
      <alignment horizontal="center" vertical="center"/>
    </xf>
    <xf numFmtId="0" fontId="19" fillId="0" borderId="9" xfId="45" applyFont="1" applyFill="1" applyBorder="1" applyAlignment="1">
      <alignment horizontal="center" vertical="center"/>
    </xf>
    <xf numFmtId="0" fontId="19" fillId="37" borderId="11" xfId="0" applyFont="1" applyFill="1" applyBorder="1" applyAlignment="1">
      <alignment horizontal="left" vertical="center"/>
    </xf>
    <xf numFmtId="0" fontId="19" fillId="37" borderId="9" xfId="0" applyFont="1" applyFill="1" applyBorder="1" applyAlignment="1">
      <alignment horizontal="left" vertical="center"/>
    </xf>
    <xf numFmtId="0" fontId="19" fillId="0" borderId="0" xfId="0" applyFont="1" applyFill="1" applyBorder="1" applyAlignment="1">
      <alignment horizontal="center" vertical="center" wrapText="1"/>
    </xf>
    <xf numFmtId="0" fontId="19" fillId="0" borderId="2" xfId="0" applyFont="1" applyFill="1" applyBorder="1" applyAlignment="1">
      <alignment horizontal="center" vertical="center" wrapText="1"/>
    </xf>
    <xf numFmtId="0" fontId="19" fillId="0" borderId="5" xfId="0" applyFont="1" applyFill="1" applyBorder="1" applyAlignment="1">
      <alignment horizontal="center" vertical="center" wrapText="1"/>
    </xf>
    <xf numFmtId="0" fontId="19" fillId="0" borderId="4" xfId="0" applyFont="1" applyFill="1" applyBorder="1" applyAlignment="1" applyProtection="1">
      <alignment horizontal="center" vertical="center"/>
    </xf>
    <xf numFmtId="0" fontId="19" fillId="0" borderId="1" xfId="0" applyFont="1" applyFill="1" applyBorder="1" applyAlignment="1" applyProtection="1">
      <alignment horizontal="center" vertical="center"/>
    </xf>
    <xf numFmtId="0" fontId="23" fillId="0" borderId="8" xfId="0" applyFont="1" applyBorder="1" applyAlignment="1">
      <alignment horizontal="left" wrapText="1"/>
    </xf>
    <xf numFmtId="0" fontId="23" fillId="0" borderId="0" xfId="0" applyFont="1" applyBorder="1" applyAlignment="1">
      <alignment horizontal="left" wrapText="1"/>
    </xf>
    <xf numFmtId="0" fontId="52" fillId="38" borderId="0" xfId="0" applyFont="1" applyFill="1" applyAlignment="1">
      <alignment horizontal="center" vertical="center" wrapText="1"/>
    </xf>
    <xf numFmtId="0" fontId="19" fillId="33" borderId="11" xfId="0" applyFont="1" applyFill="1" applyBorder="1" applyAlignment="1">
      <alignment horizontal="left" vertical="center" wrapText="1"/>
    </xf>
    <xf numFmtId="0" fontId="19" fillId="33" borderId="9" xfId="0" applyFont="1" applyFill="1" applyBorder="1" applyAlignment="1">
      <alignment horizontal="left" vertical="center"/>
    </xf>
    <xf numFmtId="0" fontId="19" fillId="33" borderId="10" xfId="0" applyFont="1" applyFill="1" applyBorder="1" applyAlignment="1">
      <alignment horizontal="left" vertical="center"/>
    </xf>
    <xf numFmtId="0" fontId="19" fillId="0" borderId="11" xfId="0" applyFont="1" applyFill="1" applyBorder="1" applyAlignment="1" applyProtection="1">
      <alignment horizontal="center" vertical="center"/>
    </xf>
    <xf numFmtId="0" fontId="19" fillId="0" borderId="10" xfId="0" applyFont="1" applyFill="1" applyBorder="1" applyAlignment="1" applyProtection="1">
      <alignment horizontal="center" vertical="center"/>
    </xf>
    <xf numFmtId="0" fontId="19" fillId="0" borderId="2" xfId="0" applyFont="1" applyFill="1" applyBorder="1" applyAlignment="1" applyProtection="1">
      <alignment horizontal="center" vertical="center"/>
    </xf>
    <xf numFmtId="0" fontId="19" fillId="0" borderId="3" xfId="0" applyFont="1" applyFill="1" applyBorder="1" applyAlignment="1" applyProtection="1">
      <alignment horizontal="center" vertical="center"/>
    </xf>
    <xf numFmtId="0" fontId="19" fillId="0" borderId="5" xfId="0" applyFont="1" applyFill="1" applyBorder="1" applyAlignment="1" applyProtection="1">
      <alignment horizontal="center" vertical="center"/>
    </xf>
    <xf numFmtId="0" fontId="19" fillId="0" borderId="6" xfId="0" applyFont="1" applyFill="1" applyBorder="1" applyAlignment="1" applyProtection="1">
      <alignment horizontal="center" vertical="center"/>
    </xf>
    <xf numFmtId="0" fontId="19" fillId="33" borderId="9" xfId="0" applyFont="1" applyFill="1" applyBorder="1" applyAlignment="1">
      <alignment horizontal="left" vertical="center" wrapText="1"/>
    </xf>
    <xf numFmtId="0" fontId="19" fillId="33" borderId="10" xfId="0" applyFont="1" applyFill="1" applyBorder="1" applyAlignment="1">
      <alignment horizontal="left" vertical="center" wrapText="1"/>
    </xf>
    <xf numFmtId="0" fontId="12" fillId="0" borderId="0" xfId="0" applyFont="1" applyFill="1" applyBorder="1" applyAlignment="1">
      <alignment horizontal="center"/>
    </xf>
    <xf numFmtId="0" fontId="23" fillId="0" borderId="0" xfId="0" applyFont="1" applyBorder="1" applyAlignment="1">
      <alignment horizontal="left" vertical="center" wrapText="1"/>
    </xf>
    <xf numFmtId="0" fontId="23" fillId="0" borderId="7" xfId="0" applyFont="1" applyBorder="1" applyAlignment="1">
      <alignment horizontal="left" vertical="center" wrapText="1"/>
    </xf>
    <xf numFmtId="49" fontId="23" fillId="32" borderId="8" xfId="0" applyNumberFormat="1" applyFont="1" applyFill="1" applyBorder="1" applyAlignment="1">
      <alignment horizontal="left" vertical="center" wrapText="1"/>
    </xf>
    <xf numFmtId="49" fontId="23" fillId="32" borderId="0" xfId="0" applyNumberFormat="1" applyFont="1" applyFill="1" applyBorder="1" applyAlignment="1">
      <alignment horizontal="left" vertical="center" wrapText="1"/>
    </xf>
    <xf numFmtId="49" fontId="23" fillId="32" borderId="7" xfId="0" applyNumberFormat="1" applyFont="1" applyFill="1" applyBorder="1" applyAlignment="1">
      <alignment horizontal="left" vertical="center" wrapText="1"/>
    </xf>
    <xf numFmtId="3" fontId="24" fillId="0" borderId="0" xfId="0" applyNumberFormat="1" applyFont="1" applyFill="1" applyBorder="1" applyAlignment="1" applyProtection="1">
      <alignment horizontal="left" vertical="center"/>
    </xf>
    <xf numFmtId="3" fontId="24" fillId="0" borderId="7" xfId="0" applyNumberFormat="1" applyFont="1" applyFill="1" applyBorder="1" applyAlignment="1" applyProtection="1">
      <alignment horizontal="left" vertical="center"/>
    </xf>
    <xf numFmtId="0" fontId="19" fillId="0" borderId="8" xfId="0" applyFont="1" applyFill="1" applyBorder="1" applyAlignment="1" applyProtection="1">
      <alignment horizontal="center" vertical="center"/>
    </xf>
    <xf numFmtId="0" fontId="19" fillId="0" borderId="9" xfId="0" applyFont="1" applyFill="1" applyBorder="1" applyAlignment="1" applyProtection="1">
      <alignment horizontal="center"/>
    </xf>
    <xf numFmtId="0" fontId="19" fillId="0" borderId="10" xfId="0" applyFont="1" applyFill="1" applyBorder="1" applyAlignment="1" applyProtection="1">
      <alignment horizontal="center"/>
    </xf>
    <xf numFmtId="0" fontId="19" fillId="0" borderId="6" xfId="0" applyFont="1" applyFill="1" applyBorder="1" applyAlignment="1">
      <alignment horizontal="center" vertical="center" wrapText="1"/>
    </xf>
    <xf numFmtId="0" fontId="19" fillId="0" borderId="3" xfId="0" applyFont="1" applyFill="1" applyBorder="1" applyAlignment="1">
      <alignment horizontal="center" vertical="center" wrapText="1"/>
    </xf>
    <xf numFmtId="0" fontId="52" fillId="38" borderId="7" xfId="0" applyFont="1" applyFill="1" applyBorder="1" applyAlignment="1">
      <alignment horizontal="center" vertical="center"/>
    </xf>
    <xf numFmtId="0" fontId="18" fillId="37" borderId="11" xfId="0" applyFont="1" applyFill="1" applyBorder="1" applyAlignment="1">
      <alignment horizontal="left" vertical="center" wrapText="1"/>
    </xf>
    <xf numFmtId="0" fontId="18" fillId="37" borderId="9" xfId="0" applyFont="1" applyFill="1" applyBorder="1" applyAlignment="1">
      <alignment horizontal="left" vertical="center"/>
    </xf>
    <xf numFmtId="0" fontId="18" fillId="37" borderId="10" xfId="0" applyFont="1" applyFill="1" applyBorder="1" applyAlignment="1">
      <alignment horizontal="left" vertical="center"/>
    </xf>
    <xf numFmtId="0" fontId="23" fillId="0" borderId="0" xfId="0" applyFont="1" applyBorder="1" applyAlignment="1">
      <alignment horizontal="left" vertical="center"/>
    </xf>
    <xf numFmtId="0" fontId="23" fillId="0" borderId="7" xfId="0" applyFont="1" applyBorder="1" applyAlignment="1">
      <alignment horizontal="left" vertical="center"/>
    </xf>
    <xf numFmtId="0" fontId="21" fillId="0" borderId="9" xfId="0" applyFont="1" applyFill="1" applyBorder="1" applyAlignment="1">
      <alignment horizontal="center"/>
    </xf>
    <xf numFmtId="0" fontId="27" fillId="34" borderId="8" xfId="0" applyFont="1" applyFill="1" applyBorder="1" applyAlignment="1">
      <alignment horizontal="left" vertical="center" wrapText="1"/>
    </xf>
    <xf numFmtId="0" fontId="27" fillId="34" borderId="0" xfId="0" applyFont="1" applyFill="1" applyBorder="1" applyAlignment="1">
      <alignment horizontal="left" vertical="center" wrapText="1"/>
    </xf>
    <xf numFmtId="0" fontId="27" fillId="34" borderId="7" xfId="0" applyFont="1" applyFill="1" applyBorder="1" applyAlignment="1">
      <alignment horizontal="left" vertical="center" wrapText="1"/>
    </xf>
    <xf numFmtId="0" fontId="27" fillId="34" borderId="1" xfId="0" applyFont="1" applyFill="1" applyBorder="1" applyAlignment="1">
      <alignment horizontal="left" vertical="center" wrapText="1"/>
    </xf>
    <xf numFmtId="0" fontId="27" fillId="34" borderId="2" xfId="0" applyFont="1" applyFill="1" applyBorder="1" applyAlignment="1">
      <alignment horizontal="left" vertical="center" wrapText="1"/>
    </xf>
    <xf numFmtId="0" fontId="27" fillId="34" borderId="3" xfId="0" applyFont="1" applyFill="1" applyBorder="1" applyAlignment="1">
      <alignment horizontal="left" vertical="center" wrapText="1"/>
    </xf>
    <xf numFmtId="0" fontId="52" fillId="38" borderId="0" xfId="0" applyFont="1" applyFill="1" applyBorder="1" applyAlignment="1">
      <alignment horizontal="left" vertical="center"/>
    </xf>
    <xf numFmtId="0" fontId="52" fillId="38" borderId="7" xfId="0" applyFont="1" applyFill="1" applyBorder="1" applyAlignment="1">
      <alignment horizontal="left" vertical="center"/>
    </xf>
    <xf numFmtId="0" fontId="46" fillId="32" borderId="9" xfId="0" applyFont="1" applyFill="1" applyBorder="1" applyAlignment="1">
      <alignment horizontal="center" vertical="center" wrapText="1"/>
    </xf>
    <xf numFmtId="0" fontId="19" fillId="32" borderId="4" xfId="45" applyFont="1" applyFill="1" applyBorder="1" applyAlignment="1">
      <alignment horizontal="center" vertical="center" wrapText="1"/>
    </xf>
    <xf numFmtId="0" fontId="19" fillId="32" borderId="8" xfId="45" applyFont="1" applyFill="1" applyBorder="1" applyAlignment="1">
      <alignment horizontal="center" vertical="center" wrapText="1"/>
    </xf>
    <xf numFmtId="0" fontId="19" fillId="32" borderId="1" xfId="45" applyFont="1" applyFill="1" applyBorder="1" applyAlignment="1">
      <alignment horizontal="center" vertical="center" wrapText="1"/>
    </xf>
    <xf numFmtId="0" fontId="52" fillId="38" borderId="0" xfId="45" applyFont="1" applyFill="1" applyAlignment="1">
      <alignment horizontal="center" vertical="center"/>
    </xf>
    <xf numFmtId="0" fontId="18" fillId="34" borderId="8" xfId="45" applyFont="1" applyFill="1" applyBorder="1" applyAlignment="1">
      <alignment horizontal="center" vertical="center" wrapText="1"/>
    </xf>
    <xf numFmtId="0" fontId="18" fillId="34" borderId="0" xfId="45" applyFont="1" applyFill="1" applyAlignment="1">
      <alignment horizontal="center" vertical="center" wrapText="1"/>
    </xf>
    <xf numFmtId="0" fontId="18" fillId="34" borderId="7" xfId="45" applyFont="1" applyFill="1" applyBorder="1" applyAlignment="1">
      <alignment horizontal="center" vertical="center" wrapText="1"/>
    </xf>
    <xf numFmtId="0" fontId="18" fillId="34" borderId="1" xfId="45" applyFont="1" applyFill="1" applyBorder="1" applyAlignment="1">
      <alignment horizontal="center" vertical="center" wrapText="1"/>
    </xf>
    <xf numFmtId="0" fontId="18" fillId="34" borderId="2" xfId="45" applyFont="1" applyFill="1" applyBorder="1" applyAlignment="1">
      <alignment horizontal="center" vertical="center" wrapText="1"/>
    </xf>
    <xf numFmtId="0" fontId="18" fillId="34" borderId="3" xfId="45" applyFont="1" applyFill="1" applyBorder="1" applyAlignment="1">
      <alignment horizontal="center" vertical="center" wrapText="1"/>
    </xf>
    <xf numFmtId="0" fontId="19" fillId="37" borderId="4" xfId="45" applyFont="1" applyFill="1" applyBorder="1" applyAlignment="1">
      <alignment horizontal="left" vertical="center" wrapText="1"/>
    </xf>
    <xf numFmtId="0" fontId="19" fillId="37" borderId="5" xfId="45" applyFont="1" applyFill="1" applyBorder="1" applyAlignment="1">
      <alignment horizontal="left" vertical="center" wrapText="1"/>
    </xf>
    <xf numFmtId="0" fontId="19" fillId="37" borderId="6" xfId="45" applyFont="1" applyFill="1" applyBorder="1" applyAlignment="1">
      <alignment horizontal="left" vertical="center" wrapText="1"/>
    </xf>
    <xf numFmtId="0" fontId="46" fillId="32" borderId="4" xfId="45" applyFont="1" applyFill="1" applyBorder="1" applyAlignment="1">
      <alignment horizontal="center" vertical="center" wrapText="1"/>
    </xf>
    <xf numFmtId="0" fontId="46" fillId="32" borderId="1" xfId="45" applyFont="1" applyFill="1" applyBorder="1" applyAlignment="1">
      <alignment horizontal="center" vertical="center" wrapText="1"/>
    </xf>
    <xf numFmtId="0" fontId="46" fillId="32" borderId="5" xfId="45" applyFont="1" applyFill="1" applyBorder="1" applyAlignment="1">
      <alignment horizontal="center" vertical="center" wrapText="1"/>
    </xf>
    <xf numFmtId="0" fontId="46" fillId="32" borderId="2" xfId="45" applyFont="1" applyFill="1" applyBorder="1" applyAlignment="1">
      <alignment horizontal="center" vertical="center" wrapText="1"/>
    </xf>
    <xf numFmtId="0" fontId="46" fillId="36" borderId="5" xfId="43" applyFont="1" applyFill="1" applyBorder="1" applyAlignment="1">
      <alignment horizontal="center" vertical="center" wrapText="1"/>
    </xf>
    <xf numFmtId="167" fontId="46" fillId="36" borderId="5" xfId="43" applyNumberFormat="1" applyFont="1" applyFill="1" applyBorder="1" applyAlignment="1">
      <alignment horizontal="center" vertical="center" wrapText="1"/>
    </xf>
    <xf numFmtId="167" fontId="46" fillId="36" borderId="6" xfId="43" applyNumberFormat="1" applyFont="1" applyFill="1" applyBorder="1" applyAlignment="1">
      <alignment horizontal="center" vertical="center" wrapText="1"/>
    </xf>
    <xf numFmtId="0" fontId="23" fillId="0" borderId="8" xfId="45" applyFont="1" applyBorder="1" applyAlignment="1">
      <alignment horizontal="left" vertical="center"/>
    </xf>
    <xf numFmtId="0" fontId="23" fillId="0" borderId="0" xfId="45" applyFont="1" applyAlignment="1">
      <alignment horizontal="left" vertical="center"/>
    </xf>
    <xf numFmtId="3" fontId="23" fillId="0" borderId="8" xfId="45" applyNumberFormat="1" applyFont="1" applyBorder="1" applyAlignment="1">
      <alignment horizontal="left" vertical="center" wrapText="1"/>
    </xf>
    <xf numFmtId="3" fontId="23" fillId="0" borderId="0" xfId="45" applyNumberFormat="1" applyFont="1" applyAlignment="1">
      <alignment horizontal="left" vertical="center" wrapText="1"/>
    </xf>
    <xf numFmtId="3" fontId="24" fillId="0" borderId="8" xfId="45" applyNumberFormat="1" applyFont="1" applyBorder="1" applyAlignment="1">
      <alignment horizontal="left" vertical="center"/>
    </xf>
    <xf numFmtId="3" fontId="24" fillId="0" borderId="0" xfId="45" applyNumberFormat="1" applyFont="1" applyAlignment="1">
      <alignment horizontal="left" vertical="center"/>
    </xf>
    <xf numFmtId="0" fontId="23" fillId="32" borderId="0" xfId="44" applyFont="1" applyFill="1" applyAlignment="1">
      <alignment horizontal="justify" vertical="center" wrapText="1"/>
    </xf>
    <xf numFmtId="0" fontId="19" fillId="32" borderId="4" xfId="0" applyFont="1" applyFill="1" applyBorder="1" applyAlignment="1">
      <alignment horizontal="center" vertical="center" wrapText="1"/>
    </xf>
    <xf numFmtId="0" fontId="19" fillId="32" borderId="1" xfId="0" applyFont="1" applyFill="1" applyBorder="1" applyAlignment="1">
      <alignment horizontal="center" vertical="center" wrapText="1"/>
    </xf>
    <xf numFmtId="3" fontId="24" fillId="0" borderId="0" xfId="45" applyNumberFormat="1" applyFont="1" applyBorder="1" applyAlignment="1">
      <alignment horizontal="left" vertical="center"/>
    </xf>
    <xf numFmtId="0" fontId="27" fillId="34" borderId="8" xfId="0" applyFont="1" applyFill="1" applyBorder="1" applyAlignment="1">
      <alignment horizontal="center" vertical="center" wrapText="1"/>
    </xf>
    <xf numFmtId="0" fontId="27" fillId="34" borderId="0" xfId="0" applyFont="1" applyFill="1" applyBorder="1" applyAlignment="1">
      <alignment horizontal="center" vertical="center" wrapText="1"/>
    </xf>
    <xf numFmtId="0" fontId="19" fillId="0" borderId="4" xfId="0" applyFont="1" applyBorder="1" applyAlignment="1">
      <alignment horizontal="center" vertical="center"/>
    </xf>
    <xf numFmtId="0" fontId="19" fillId="0" borderId="1" xfId="0" applyFont="1" applyBorder="1" applyAlignment="1">
      <alignment horizontal="center" vertical="center"/>
    </xf>
    <xf numFmtId="0" fontId="19" fillId="0" borderId="5" xfId="0" applyFont="1" applyBorder="1" applyAlignment="1">
      <alignment horizontal="center" vertical="center"/>
    </xf>
    <xf numFmtId="0" fontId="19" fillId="0" borderId="6" xfId="0" applyFont="1" applyBorder="1" applyAlignment="1">
      <alignment horizontal="center" vertical="center"/>
    </xf>
    <xf numFmtId="0" fontId="19" fillId="0" borderId="8" xfId="0" applyFont="1" applyBorder="1" applyAlignment="1">
      <alignment horizontal="center" vertical="center"/>
    </xf>
    <xf numFmtId="0" fontId="19" fillId="0" borderId="2" xfId="0" applyFont="1" applyBorder="1" applyAlignment="1">
      <alignment horizontal="center" vertical="center"/>
    </xf>
    <xf numFmtId="0" fontId="19" fillId="0" borderId="3" xfId="0" applyFont="1" applyBorder="1" applyAlignment="1">
      <alignment horizontal="center" vertical="center"/>
    </xf>
    <xf numFmtId="0" fontId="19" fillId="0" borderId="9" xfId="0" applyFont="1" applyBorder="1" applyAlignment="1">
      <alignment horizontal="center" vertical="center"/>
    </xf>
    <xf numFmtId="0" fontId="19" fillId="0" borderId="10" xfId="0" applyFont="1" applyBorder="1" applyAlignment="1">
      <alignment horizontal="center" vertical="center"/>
    </xf>
    <xf numFmtId="0" fontId="19" fillId="0" borderId="11" xfId="0" applyFont="1" applyBorder="1" applyAlignment="1">
      <alignment horizontal="center" vertical="center"/>
    </xf>
  </cellXfs>
  <cellStyles count="64">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Cálculo 2" xfId="19" xr:uid="{00000000-0005-0000-0000-000012000000}"/>
    <cellStyle name="Celda vinculada" xfId="20" builtinId="24" customBuiltin="1"/>
    <cellStyle name="Encabezado 4" xfId="21" builtinId="19" customBuiltin="1"/>
    <cellStyle name="Énfasis1" xfId="22" builtinId="29" customBuiltin="1"/>
    <cellStyle name="Énfasis2" xfId="23" builtinId="33" customBuiltin="1"/>
    <cellStyle name="Énfasis3" xfId="24" builtinId="37" customBuiltin="1"/>
    <cellStyle name="Énfasis4" xfId="25" builtinId="41" customBuiltin="1"/>
    <cellStyle name="Énfasis5" xfId="26" builtinId="45" customBuiltin="1"/>
    <cellStyle name="Énfasis6" xfId="27" builtinId="49" customBuiltin="1"/>
    <cellStyle name="Entrada" xfId="28" builtinId="20" customBuiltin="1"/>
    <cellStyle name="Euro" xfId="29" xr:uid="{00000000-0005-0000-0000-00001C000000}"/>
    <cellStyle name="Euro 2" xfId="30" xr:uid="{00000000-0005-0000-0000-00001D000000}"/>
    <cellStyle name="Hipervínculo" xfId="31" builtinId="8"/>
    <cellStyle name="Hipervínculo 2" xfId="32" xr:uid="{00000000-0005-0000-0000-00001F000000}"/>
    <cellStyle name="Incorrecto" xfId="33" builtinId="27" customBuiltin="1"/>
    <cellStyle name="Millares" xfId="34" builtinId="3"/>
    <cellStyle name="Millares [0] 2" xfId="35" xr:uid="{00000000-0005-0000-0000-000022000000}"/>
    <cellStyle name="Millares [0] 3" xfId="36" xr:uid="{00000000-0005-0000-0000-000023000000}"/>
    <cellStyle name="Millares [0] 4" xfId="37" xr:uid="{00000000-0005-0000-0000-000024000000}"/>
    <cellStyle name="Millares [0] 4 2" xfId="63" xr:uid="{83AC60F5-729B-469C-B4EA-424AB4A98EE1}"/>
    <cellStyle name="Millares 2" xfId="38" xr:uid="{00000000-0005-0000-0000-000025000000}"/>
    <cellStyle name="Millares 3" xfId="39" xr:uid="{00000000-0005-0000-0000-000026000000}"/>
    <cellStyle name="Millares 4" xfId="40" xr:uid="{00000000-0005-0000-0000-000027000000}"/>
    <cellStyle name="Millares 4 2" xfId="41" xr:uid="{00000000-0005-0000-0000-000028000000}"/>
    <cellStyle name="Millares 4 3" xfId="61" xr:uid="{F0B82D7F-31FD-4C47-A645-9EFF7FF4602E}"/>
    <cellStyle name="Neutral" xfId="42" builtinId="28" customBuiltin="1"/>
    <cellStyle name="Normal" xfId="0" builtinId="0"/>
    <cellStyle name="Normal 2" xfId="43" xr:uid="{00000000-0005-0000-0000-00002B000000}"/>
    <cellStyle name="Normal 2 3" xfId="44" xr:uid="{00000000-0005-0000-0000-00002C000000}"/>
    <cellStyle name="Normal 3" xfId="45" xr:uid="{00000000-0005-0000-0000-00002D000000}"/>
    <cellStyle name="Normal 3 2" xfId="46" xr:uid="{00000000-0005-0000-0000-00002E000000}"/>
    <cellStyle name="Normal 3 3" xfId="60" xr:uid="{B93609C5-35F9-47B0-9782-AFFD4033C248}"/>
    <cellStyle name="Normal 4" xfId="47" xr:uid="{00000000-0005-0000-0000-00002F000000}"/>
    <cellStyle name="Normal 5" xfId="59" xr:uid="{670EEB3A-CB1A-43D1-A4B8-0B935ACF78D6}"/>
    <cellStyle name="Notas 2" xfId="48" xr:uid="{00000000-0005-0000-0000-000030000000}"/>
    <cellStyle name="Porcentaje" xfId="49" builtinId="5"/>
    <cellStyle name="Porcentaje 2" xfId="50" xr:uid="{00000000-0005-0000-0000-000032000000}"/>
    <cellStyle name="Porcentaje 3" xfId="51" xr:uid="{00000000-0005-0000-0000-000033000000}"/>
    <cellStyle name="Porcentaje 4" xfId="52" xr:uid="{00000000-0005-0000-0000-000034000000}"/>
    <cellStyle name="Porcentaje 4 2" xfId="62" xr:uid="{62AA4BAF-E72F-4297-8916-9584789B4AB6}"/>
    <cellStyle name="Porcentaje 5" xfId="53" xr:uid="{00000000-0005-0000-0000-000035000000}"/>
    <cellStyle name="Porcentaje 5 2" xfId="54" xr:uid="{00000000-0005-0000-0000-000036000000}"/>
    <cellStyle name="Porcentaje 6" xfId="55" xr:uid="{00000000-0005-0000-0000-000037000000}"/>
    <cellStyle name="Salida 2" xfId="56" xr:uid="{00000000-0005-0000-0000-000038000000}"/>
    <cellStyle name="Título" xfId="57" builtinId="15" customBuiltin="1"/>
    <cellStyle name="Total" xfId="58" builtinId="25" customBuiltin="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DDDDDD"/>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0.jpeg"/><Relationship Id="rId2" Type="http://schemas.openxmlformats.org/officeDocument/2006/relationships/image" Target="../media/image9.png"/><Relationship Id="rId1" Type="http://schemas.openxmlformats.org/officeDocument/2006/relationships/image" Target="../media/image1.png"/><Relationship Id="rId4" Type="http://schemas.openxmlformats.org/officeDocument/2006/relationships/image" Target="../media/image13.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17.png"/><Relationship Id="rId1" Type="http://schemas.openxmlformats.org/officeDocument/2006/relationships/image" Target="../media/image2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17.png"/><Relationship Id="rId1" Type="http://schemas.openxmlformats.org/officeDocument/2006/relationships/image" Target="../media/image23.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image" Target="../media/image25.png"/><Relationship Id="rId1" Type="http://schemas.openxmlformats.org/officeDocument/2006/relationships/image" Target="../media/image24.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image" Target="../media/image25.png"/><Relationship Id="rId1" Type="http://schemas.openxmlformats.org/officeDocument/2006/relationships/image" Target="../media/image24.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17.png"/><Relationship Id="rId1" Type="http://schemas.openxmlformats.org/officeDocument/2006/relationships/image" Target="../media/image1.png"/><Relationship Id="rId4" Type="http://schemas.openxmlformats.org/officeDocument/2006/relationships/image" Target="../media/image13.jpeg"/></Relationships>
</file>

<file path=xl/drawings/_rels/drawing2.x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3.png"/><Relationship Id="rId1" Type="http://schemas.openxmlformats.org/officeDocument/2006/relationships/image" Target="../media/image6.png"/><Relationship Id="rId5" Type="http://schemas.openxmlformats.org/officeDocument/2006/relationships/image" Target="../media/image4.png"/><Relationship Id="rId4" Type="http://schemas.openxmlformats.org/officeDocument/2006/relationships/image" Target="../media/image8.emf"/></Relationships>
</file>

<file path=xl/drawings/_rels/drawing3.xml.rels><?xml version="1.0" encoding="UTF-8" standalone="yes"?>
<Relationships xmlns="http://schemas.openxmlformats.org/package/2006/relationships"><Relationship Id="rId3" Type="http://schemas.openxmlformats.org/officeDocument/2006/relationships/image" Target="../media/image10.jpeg"/><Relationship Id="rId2" Type="http://schemas.openxmlformats.org/officeDocument/2006/relationships/image" Target="../media/image9.png"/><Relationship Id="rId1" Type="http://schemas.openxmlformats.org/officeDocument/2006/relationships/image" Target="../media/image1.png"/><Relationship Id="rId6" Type="http://schemas.openxmlformats.org/officeDocument/2006/relationships/image" Target="../media/image13.jpeg"/><Relationship Id="rId5" Type="http://schemas.openxmlformats.org/officeDocument/2006/relationships/image" Target="../media/image12.jpeg"/><Relationship Id="rId4" Type="http://schemas.openxmlformats.org/officeDocument/2006/relationships/image" Target="../media/image11.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image" Target="../media/image14.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15.jpeg"/><Relationship Id="rId2" Type="http://schemas.openxmlformats.org/officeDocument/2006/relationships/image" Target="../media/image9.png"/><Relationship Id="rId1" Type="http://schemas.openxmlformats.org/officeDocument/2006/relationships/image" Target="../media/image1.png"/><Relationship Id="rId4" Type="http://schemas.openxmlformats.org/officeDocument/2006/relationships/image" Target="../media/image13.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image" Target="../media/image16.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image" Target="../media/image17.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image" Target="../media/image17.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19.jpeg"/><Relationship Id="rId2" Type="http://schemas.openxmlformats.org/officeDocument/2006/relationships/image" Target="../media/image17.png"/><Relationship Id="rId1" Type="http://schemas.openxmlformats.org/officeDocument/2006/relationships/image" Target="../media/image18.png"/><Relationship Id="rId4" Type="http://schemas.openxmlformats.org/officeDocument/2006/relationships/image" Target="../media/image13.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wmf"/></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40006</xdr:rowOff>
    </xdr:from>
    <xdr:to>
      <xdr:col>9</xdr:col>
      <xdr:colOff>19260</xdr:colOff>
      <xdr:row>1</xdr:row>
      <xdr:rowOff>65206</xdr:rowOff>
    </xdr:to>
    <xdr:pic>
      <xdr:nvPicPr>
        <xdr:cNvPr id="24695100" name="Imagen 2" descr="linea">
          <a:extLst>
            <a:ext uri="{FF2B5EF4-FFF2-40B4-BE49-F238E27FC236}">
              <a16:creationId xmlns:a16="http://schemas.microsoft.com/office/drawing/2014/main" id="{00000000-0008-0000-0000-00003CD17801}"/>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885826"/>
          <a:ext cx="10512000" cy="25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436704</xdr:colOff>
      <xdr:row>0</xdr:row>
      <xdr:rowOff>38099</xdr:rowOff>
    </xdr:from>
    <xdr:to>
      <xdr:col>3</xdr:col>
      <xdr:colOff>402985</xdr:colOff>
      <xdr:row>0</xdr:row>
      <xdr:rowOff>807720</xdr:rowOff>
    </xdr:to>
    <xdr:pic>
      <xdr:nvPicPr>
        <xdr:cNvPr id="24695103" name="2 Imagen">
          <a:extLst>
            <a:ext uri="{FF2B5EF4-FFF2-40B4-BE49-F238E27FC236}">
              <a16:creationId xmlns:a16="http://schemas.microsoft.com/office/drawing/2014/main" id="{00000000-0008-0000-0000-00003FD178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50264" y="38099"/>
          <a:ext cx="956881" cy="7696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0</xdr:row>
      <xdr:rowOff>171450</xdr:rowOff>
    </xdr:from>
    <xdr:to>
      <xdr:col>1</xdr:col>
      <xdr:colOff>600986</xdr:colOff>
      <xdr:row>0</xdr:row>
      <xdr:rowOff>720735</xdr:rowOff>
    </xdr:to>
    <xdr:pic>
      <xdr:nvPicPr>
        <xdr:cNvPr id="6" name="Imagen 7">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1450" y="171450"/>
          <a:ext cx="1420136" cy="549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167640</xdr:colOff>
      <xdr:row>0</xdr:row>
      <xdr:rowOff>0</xdr:rowOff>
    </xdr:from>
    <xdr:to>
      <xdr:col>8</xdr:col>
      <xdr:colOff>2527759</xdr:colOff>
      <xdr:row>1</xdr:row>
      <xdr:rowOff>20955</xdr:rowOff>
    </xdr:to>
    <xdr:pic>
      <xdr:nvPicPr>
        <xdr:cNvPr id="4" name="Imagen 3">
          <a:extLst>
            <a:ext uri="{FF2B5EF4-FFF2-40B4-BE49-F238E27FC236}">
              <a16:creationId xmlns:a16="http://schemas.microsoft.com/office/drawing/2014/main" id="{5CA41E9E-1012-48C4-84CA-8D5B307007D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139940" y="0"/>
          <a:ext cx="3350719" cy="86868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0</xdr:colOff>
      <xdr:row>1</xdr:row>
      <xdr:rowOff>25200</xdr:rowOff>
    </xdr:to>
    <xdr:pic>
      <xdr:nvPicPr>
        <xdr:cNvPr id="24697148" name="Imagen 5" descr="linea">
          <a:extLst>
            <a:ext uri="{FF2B5EF4-FFF2-40B4-BE49-F238E27FC236}">
              <a16:creationId xmlns:a16="http://schemas.microsoft.com/office/drawing/2014/main" id="{00000000-0008-0000-0900-00003CD97801}"/>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14917"/>
          <a:ext cx="8942917" cy="25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133350</xdr:rowOff>
    </xdr:from>
    <xdr:to>
      <xdr:col>0</xdr:col>
      <xdr:colOff>1641008</xdr:colOff>
      <xdr:row>0</xdr:row>
      <xdr:rowOff>667597</xdr:rowOff>
    </xdr:to>
    <xdr:pic>
      <xdr:nvPicPr>
        <xdr:cNvPr id="24697149" name="Imagen 6">
          <a:extLst>
            <a:ext uri="{FF2B5EF4-FFF2-40B4-BE49-F238E27FC236}">
              <a16:creationId xmlns:a16="http://schemas.microsoft.com/office/drawing/2014/main" id="{00000000-0008-0000-0900-00003DD978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350" y="133350"/>
          <a:ext cx="1507658" cy="522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783166</xdr:colOff>
      <xdr:row>1</xdr:row>
      <xdr:rowOff>127000</xdr:rowOff>
    </xdr:from>
    <xdr:to>
      <xdr:col>20</xdr:col>
      <xdr:colOff>745382</xdr:colOff>
      <xdr:row>60</xdr:row>
      <xdr:rowOff>22649</xdr:rowOff>
    </xdr:to>
    <xdr:pic>
      <xdr:nvPicPr>
        <xdr:cNvPr id="3" name="Imagen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726083" y="941917"/>
          <a:ext cx="7111681" cy="10054590"/>
        </a:xfrm>
        <a:prstGeom prst="rect">
          <a:avLst/>
        </a:prstGeom>
      </xdr:spPr>
    </xdr:pic>
    <xdr:clientData/>
  </xdr:twoCellAnchor>
  <xdr:twoCellAnchor editAs="oneCell">
    <xdr:from>
      <xdr:col>7</xdr:col>
      <xdr:colOff>262460</xdr:colOff>
      <xdr:row>0</xdr:row>
      <xdr:rowOff>101603</xdr:rowOff>
    </xdr:from>
    <xdr:to>
      <xdr:col>10</xdr:col>
      <xdr:colOff>162127</xdr:colOff>
      <xdr:row>0</xdr:row>
      <xdr:rowOff>726969</xdr:rowOff>
    </xdr:to>
    <xdr:pic>
      <xdr:nvPicPr>
        <xdr:cNvPr id="2" name="Imagen 1">
          <a:extLst>
            <a:ext uri="{FF2B5EF4-FFF2-40B4-BE49-F238E27FC236}">
              <a16:creationId xmlns:a16="http://schemas.microsoft.com/office/drawing/2014/main" id="{4AB364CE-2CF9-4FC5-ABFB-167A86DBE01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189127" y="101603"/>
          <a:ext cx="2736000" cy="62536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xdr:row>
      <xdr:rowOff>0</xdr:rowOff>
    </xdr:from>
    <xdr:to>
      <xdr:col>7</xdr:col>
      <xdr:colOff>0</xdr:colOff>
      <xdr:row>1</xdr:row>
      <xdr:rowOff>60960</xdr:rowOff>
    </xdr:to>
    <xdr:pic>
      <xdr:nvPicPr>
        <xdr:cNvPr id="24687597" name="Imagen 5" descr="linea">
          <a:extLst>
            <a:ext uri="{FF2B5EF4-FFF2-40B4-BE49-F238E27FC236}">
              <a16:creationId xmlns:a16="http://schemas.microsoft.com/office/drawing/2014/main" id="{00000000-0008-0000-0A00-0000EDB37801}"/>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07720"/>
          <a:ext cx="705612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1089660</xdr:colOff>
      <xdr:row>0</xdr:row>
      <xdr:rowOff>266700</xdr:rowOff>
    </xdr:from>
    <xdr:to>
      <xdr:col>0</xdr:col>
      <xdr:colOff>1584960</xdr:colOff>
      <xdr:row>0</xdr:row>
      <xdr:rowOff>769620</xdr:rowOff>
    </xdr:to>
    <xdr:pic>
      <xdr:nvPicPr>
        <xdr:cNvPr id="24687598" name="Imagen 6">
          <a:extLst>
            <a:ext uri="{FF2B5EF4-FFF2-40B4-BE49-F238E27FC236}">
              <a16:creationId xmlns:a16="http://schemas.microsoft.com/office/drawing/2014/main" id="{00000000-0008-0000-0A00-0000EEB378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89660" y="266700"/>
          <a:ext cx="49530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1272540</xdr:colOff>
      <xdr:row>0</xdr:row>
      <xdr:rowOff>190500</xdr:rowOff>
    </xdr:from>
    <xdr:to>
      <xdr:col>7</xdr:col>
      <xdr:colOff>7620</xdr:colOff>
      <xdr:row>0</xdr:row>
      <xdr:rowOff>762000</xdr:rowOff>
    </xdr:to>
    <xdr:pic>
      <xdr:nvPicPr>
        <xdr:cNvPr id="24687599" name="Imagen 7">
          <a:extLst>
            <a:ext uri="{FF2B5EF4-FFF2-40B4-BE49-F238E27FC236}">
              <a16:creationId xmlns:a16="http://schemas.microsoft.com/office/drawing/2014/main" id="{00000000-0008-0000-0A00-0000EFB3780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53000" y="190500"/>
          <a:ext cx="211074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7</xdr:col>
      <xdr:colOff>0</xdr:colOff>
      <xdr:row>1</xdr:row>
      <xdr:rowOff>60960</xdr:rowOff>
    </xdr:to>
    <xdr:pic>
      <xdr:nvPicPr>
        <xdr:cNvPr id="24688621" name="Imagen 5" descr="linea">
          <a:extLst>
            <a:ext uri="{FF2B5EF4-FFF2-40B4-BE49-F238E27FC236}">
              <a16:creationId xmlns:a16="http://schemas.microsoft.com/office/drawing/2014/main" id="{00000000-0008-0000-0B00-0000EDB77801}"/>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07720"/>
          <a:ext cx="736092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1089660</xdr:colOff>
      <xdr:row>0</xdr:row>
      <xdr:rowOff>266700</xdr:rowOff>
    </xdr:from>
    <xdr:to>
      <xdr:col>0</xdr:col>
      <xdr:colOff>1584960</xdr:colOff>
      <xdr:row>0</xdr:row>
      <xdr:rowOff>769620</xdr:rowOff>
    </xdr:to>
    <xdr:pic>
      <xdr:nvPicPr>
        <xdr:cNvPr id="24688622" name="Imagen 6">
          <a:extLst>
            <a:ext uri="{FF2B5EF4-FFF2-40B4-BE49-F238E27FC236}">
              <a16:creationId xmlns:a16="http://schemas.microsoft.com/office/drawing/2014/main" id="{00000000-0008-0000-0B00-0000EEB778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89660" y="266700"/>
          <a:ext cx="49530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1272540</xdr:colOff>
      <xdr:row>0</xdr:row>
      <xdr:rowOff>190500</xdr:rowOff>
    </xdr:from>
    <xdr:to>
      <xdr:col>6</xdr:col>
      <xdr:colOff>1005840</xdr:colOff>
      <xdr:row>0</xdr:row>
      <xdr:rowOff>762000</xdr:rowOff>
    </xdr:to>
    <xdr:pic>
      <xdr:nvPicPr>
        <xdr:cNvPr id="24688623" name="Imagen 7">
          <a:extLst>
            <a:ext uri="{FF2B5EF4-FFF2-40B4-BE49-F238E27FC236}">
              <a16:creationId xmlns:a16="http://schemas.microsoft.com/office/drawing/2014/main" id="{00000000-0008-0000-0B00-0000EFB7780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53000" y="190500"/>
          <a:ext cx="227838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xdr:row>
      <xdr:rowOff>41909</xdr:rowOff>
    </xdr:from>
    <xdr:to>
      <xdr:col>22</xdr:col>
      <xdr:colOff>0</xdr:colOff>
      <xdr:row>1</xdr:row>
      <xdr:rowOff>67109</xdr:rowOff>
    </xdr:to>
    <xdr:pic>
      <xdr:nvPicPr>
        <xdr:cNvPr id="24689645" name="Imagen 5" descr="linea">
          <a:extLst>
            <a:ext uri="{FF2B5EF4-FFF2-40B4-BE49-F238E27FC236}">
              <a16:creationId xmlns:a16="http://schemas.microsoft.com/office/drawing/2014/main" id="{00000000-0008-0000-0C00-0000EDBB7801}"/>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46242"/>
          <a:ext cx="18309167" cy="25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116419</xdr:colOff>
      <xdr:row>0</xdr:row>
      <xdr:rowOff>130385</xdr:rowOff>
    </xdr:from>
    <xdr:to>
      <xdr:col>0</xdr:col>
      <xdr:colOff>1612478</xdr:colOff>
      <xdr:row>0</xdr:row>
      <xdr:rowOff>717761</xdr:rowOff>
    </xdr:to>
    <xdr:pic>
      <xdr:nvPicPr>
        <xdr:cNvPr id="24689646" name="Imagen 6">
          <a:extLst>
            <a:ext uri="{FF2B5EF4-FFF2-40B4-BE49-F238E27FC236}">
              <a16:creationId xmlns:a16="http://schemas.microsoft.com/office/drawing/2014/main" id="{00000000-0008-0000-0C00-0000EEBB78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419" y="130385"/>
          <a:ext cx="1494154" cy="5892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25401</xdr:colOff>
      <xdr:row>0</xdr:row>
      <xdr:rowOff>110067</xdr:rowOff>
    </xdr:from>
    <xdr:to>
      <xdr:col>21</xdr:col>
      <xdr:colOff>433067</xdr:colOff>
      <xdr:row>0</xdr:row>
      <xdr:rowOff>735433</xdr:rowOff>
    </xdr:to>
    <xdr:pic>
      <xdr:nvPicPr>
        <xdr:cNvPr id="2" name="Imagen 1">
          <a:extLst>
            <a:ext uri="{FF2B5EF4-FFF2-40B4-BE49-F238E27FC236}">
              <a16:creationId xmlns:a16="http://schemas.microsoft.com/office/drawing/2014/main" id="{2E78BD95-41FE-46B8-8F50-DBF658FEBFA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5510934" y="110067"/>
          <a:ext cx="2736000" cy="62536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891540</xdr:rowOff>
    </xdr:from>
    <xdr:to>
      <xdr:col>22</xdr:col>
      <xdr:colOff>7620</xdr:colOff>
      <xdr:row>1</xdr:row>
      <xdr:rowOff>15240</xdr:rowOff>
    </xdr:to>
    <xdr:pic>
      <xdr:nvPicPr>
        <xdr:cNvPr id="24690669" name="Imagen 5" descr="linea">
          <a:extLst>
            <a:ext uri="{FF2B5EF4-FFF2-40B4-BE49-F238E27FC236}">
              <a16:creationId xmlns:a16="http://schemas.microsoft.com/office/drawing/2014/main" id="{00000000-0008-0000-0D00-0000EDBF7801}"/>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07720"/>
          <a:ext cx="1880616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143508</xdr:colOff>
      <xdr:row>0</xdr:row>
      <xdr:rowOff>131234</xdr:rowOff>
    </xdr:from>
    <xdr:to>
      <xdr:col>1</xdr:col>
      <xdr:colOff>37344</xdr:colOff>
      <xdr:row>0</xdr:row>
      <xdr:rowOff>723476</xdr:rowOff>
    </xdr:to>
    <xdr:pic>
      <xdr:nvPicPr>
        <xdr:cNvPr id="24690670" name="Imagen 6">
          <a:extLst>
            <a:ext uri="{FF2B5EF4-FFF2-40B4-BE49-F238E27FC236}">
              <a16:creationId xmlns:a16="http://schemas.microsoft.com/office/drawing/2014/main" id="{00000000-0008-0000-0D00-0000EEBF78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508" y="131234"/>
          <a:ext cx="1587169" cy="5922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0</xdr:colOff>
      <xdr:row>0</xdr:row>
      <xdr:rowOff>76203</xdr:rowOff>
    </xdr:from>
    <xdr:to>
      <xdr:col>21</xdr:col>
      <xdr:colOff>441534</xdr:colOff>
      <xdr:row>0</xdr:row>
      <xdr:rowOff>701569</xdr:rowOff>
    </xdr:to>
    <xdr:pic>
      <xdr:nvPicPr>
        <xdr:cNvPr id="2" name="Imagen 1">
          <a:extLst>
            <a:ext uri="{FF2B5EF4-FFF2-40B4-BE49-F238E27FC236}">
              <a16:creationId xmlns:a16="http://schemas.microsoft.com/office/drawing/2014/main" id="{D690907C-79CA-40B8-AD8B-9770B9F75D8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5477067" y="76203"/>
          <a:ext cx="2736000" cy="62536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809625</xdr:rowOff>
    </xdr:from>
    <xdr:to>
      <xdr:col>24</xdr:col>
      <xdr:colOff>9525</xdr:colOff>
      <xdr:row>1</xdr:row>
      <xdr:rowOff>19908</xdr:rowOff>
    </xdr:to>
    <xdr:pic>
      <xdr:nvPicPr>
        <xdr:cNvPr id="24698172" name="Imagen 5" descr="linea">
          <a:extLst>
            <a:ext uri="{FF2B5EF4-FFF2-40B4-BE49-F238E27FC236}">
              <a16:creationId xmlns:a16="http://schemas.microsoft.com/office/drawing/2014/main" id="{00000000-0008-0000-0E00-00003CDD7801}"/>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09625"/>
          <a:ext cx="18308108" cy="25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0</xdr:row>
      <xdr:rowOff>152400</xdr:rowOff>
    </xdr:from>
    <xdr:to>
      <xdr:col>0</xdr:col>
      <xdr:colOff>1536686</xdr:colOff>
      <xdr:row>0</xdr:row>
      <xdr:rowOff>687917</xdr:rowOff>
    </xdr:to>
    <xdr:pic>
      <xdr:nvPicPr>
        <xdr:cNvPr id="24698173" name="Imagen 6">
          <a:extLst>
            <a:ext uri="{FF2B5EF4-FFF2-40B4-BE49-F238E27FC236}">
              <a16:creationId xmlns:a16="http://schemas.microsoft.com/office/drawing/2014/main" id="{00000000-0008-0000-0E00-00003DDD78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52400"/>
          <a:ext cx="1382381" cy="5355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134777</xdr:colOff>
      <xdr:row>0</xdr:row>
      <xdr:rowOff>15239</xdr:rowOff>
    </xdr:from>
    <xdr:to>
      <xdr:col>2</xdr:col>
      <xdr:colOff>628015</xdr:colOff>
      <xdr:row>1</xdr:row>
      <xdr:rowOff>2377</xdr:rowOff>
    </xdr:to>
    <xdr:pic>
      <xdr:nvPicPr>
        <xdr:cNvPr id="24698175" name="4 Imagen">
          <a:extLst>
            <a:ext uri="{FF2B5EF4-FFF2-40B4-BE49-F238E27FC236}">
              <a16:creationId xmlns:a16="http://schemas.microsoft.com/office/drawing/2014/main" id="{00000000-0008-0000-0E00-00003FDD780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24444" y="15239"/>
          <a:ext cx="1206131" cy="7996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80685</xdr:colOff>
      <xdr:row>0</xdr:row>
      <xdr:rowOff>89650</xdr:rowOff>
    </xdr:from>
    <xdr:to>
      <xdr:col>23</xdr:col>
      <xdr:colOff>692050</xdr:colOff>
      <xdr:row>0</xdr:row>
      <xdr:rowOff>715016</xdr:rowOff>
    </xdr:to>
    <xdr:pic>
      <xdr:nvPicPr>
        <xdr:cNvPr id="2" name="Imagen 1">
          <a:extLst>
            <a:ext uri="{FF2B5EF4-FFF2-40B4-BE49-F238E27FC236}">
              <a16:creationId xmlns:a16="http://schemas.microsoft.com/office/drawing/2014/main" id="{3051F3E9-9DF9-4950-AB12-7774D16EA7E2}"/>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6459203" y="89650"/>
          <a:ext cx="2736000" cy="6253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47625</xdr:rowOff>
    </xdr:from>
    <xdr:to>
      <xdr:col>13</xdr:col>
      <xdr:colOff>0</xdr:colOff>
      <xdr:row>2</xdr:row>
      <xdr:rowOff>72825</xdr:rowOff>
    </xdr:to>
    <xdr:pic>
      <xdr:nvPicPr>
        <xdr:cNvPr id="24693389" name="Imagen 3" descr="linea">
          <a:extLst>
            <a:ext uri="{FF2B5EF4-FFF2-40B4-BE49-F238E27FC236}">
              <a16:creationId xmlns:a16="http://schemas.microsoft.com/office/drawing/2014/main" id="{00000000-0008-0000-0100-00008DCA7801}"/>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0594"/>
          <a:ext cx="8358188" cy="25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167640</xdr:colOff>
      <xdr:row>0</xdr:row>
      <xdr:rowOff>190601</xdr:rowOff>
    </xdr:from>
    <xdr:to>
      <xdr:col>2</xdr:col>
      <xdr:colOff>311426</xdr:colOff>
      <xdr:row>1</xdr:row>
      <xdr:rowOff>33131</xdr:rowOff>
    </xdr:to>
    <xdr:pic>
      <xdr:nvPicPr>
        <xdr:cNvPr id="24693390" name="Imagen 7">
          <a:extLst>
            <a:ext uri="{FF2B5EF4-FFF2-40B4-BE49-F238E27FC236}">
              <a16:creationId xmlns:a16="http://schemas.microsoft.com/office/drawing/2014/main" id="{00000000-0008-0000-0100-00008ECA78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7640" y="190601"/>
          <a:ext cx="1429247" cy="544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579120</xdr:colOff>
      <xdr:row>23</xdr:row>
      <xdr:rowOff>236220</xdr:rowOff>
    </xdr:from>
    <xdr:to>
      <xdr:col>10</xdr:col>
      <xdr:colOff>0</xdr:colOff>
      <xdr:row>38</xdr:row>
      <xdr:rowOff>99059</xdr:rowOff>
    </xdr:to>
    <xdr:pic>
      <xdr:nvPicPr>
        <xdr:cNvPr id="24693392" name="Imagen 5">
          <a:extLst>
            <a:ext uri="{FF2B5EF4-FFF2-40B4-BE49-F238E27FC236}">
              <a16:creationId xmlns:a16="http://schemas.microsoft.com/office/drawing/2014/main" id="{00000000-0008-0000-0100-000090CA780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55470" y="7684770"/>
          <a:ext cx="4526280" cy="4566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4</xdr:col>
          <xdr:colOff>464820</xdr:colOff>
          <xdr:row>60</xdr:row>
          <xdr:rowOff>30480</xdr:rowOff>
        </xdr:from>
        <xdr:to>
          <xdr:col>7</xdr:col>
          <xdr:colOff>350520</xdr:colOff>
          <xdr:row>60</xdr:row>
          <xdr:rowOff>609600</xdr:rowOff>
        </xdr:to>
        <xdr:sp macro="" textlink="">
          <xdr:nvSpPr>
            <xdr:cNvPr id="24625291" name="Object 2187" hidden="1">
              <a:extLst>
                <a:ext uri="{63B3BB69-23CF-44E3-9099-C40C66FF867C}">
                  <a14:compatExt spid="_x0000_s24625291"/>
                </a:ext>
                <a:ext uri="{FF2B5EF4-FFF2-40B4-BE49-F238E27FC236}">
                  <a16:creationId xmlns:a16="http://schemas.microsoft.com/office/drawing/2014/main" id="{00000000-0008-0000-0100-00008BC0770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1</xdr:col>
      <xdr:colOff>569595</xdr:colOff>
      <xdr:row>62</xdr:row>
      <xdr:rowOff>595754</xdr:rowOff>
    </xdr:from>
    <xdr:to>
      <xdr:col>10</xdr:col>
      <xdr:colOff>570341</xdr:colOff>
      <xdr:row>63</xdr:row>
      <xdr:rowOff>216175</xdr:rowOff>
    </xdr:to>
    <xdr:pic>
      <xdr:nvPicPr>
        <xdr:cNvPr id="24693393" name="Imagen 8">
          <a:extLst>
            <a:ext uri="{FF2B5EF4-FFF2-40B4-BE49-F238E27FC236}">
              <a16:creationId xmlns:a16="http://schemas.microsoft.com/office/drawing/2014/main" id="{00000000-0008-0000-0100-000091CA780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07356" y="24201189"/>
          <a:ext cx="5740594" cy="3244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514524</xdr:colOff>
      <xdr:row>0</xdr:row>
      <xdr:rowOff>0</xdr:rowOff>
    </xdr:from>
    <xdr:to>
      <xdr:col>13</xdr:col>
      <xdr:colOff>20953</xdr:colOff>
      <xdr:row>1</xdr:row>
      <xdr:rowOff>167640</xdr:rowOff>
    </xdr:to>
    <xdr:pic>
      <xdr:nvPicPr>
        <xdr:cNvPr id="4" name="Imagen 3">
          <a:extLst>
            <a:ext uri="{FF2B5EF4-FFF2-40B4-BE49-F238E27FC236}">
              <a16:creationId xmlns:a16="http://schemas.microsoft.com/office/drawing/2014/main" id="{37BA114E-0302-169F-36E9-1E0A7B77D6C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981749" y="0"/>
          <a:ext cx="3335479" cy="8724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37</xdr:col>
      <xdr:colOff>28575</xdr:colOff>
      <xdr:row>1</xdr:row>
      <xdr:rowOff>25200</xdr:rowOff>
    </xdr:to>
    <xdr:pic>
      <xdr:nvPicPr>
        <xdr:cNvPr id="24698906" name="Imagen 5" descr="linea">
          <a:extLst>
            <a:ext uri="{FF2B5EF4-FFF2-40B4-BE49-F238E27FC236}">
              <a16:creationId xmlns:a16="http://schemas.microsoft.com/office/drawing/2014/main" id="{00000000-0008-0000-0200-00001AE07801}"/>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14917"/>
          <a:ext cx="27492325" cy="25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327659</xdr:colOff>
      <xdr:row>0</xdr:row>
      <xdr:rowOff>152399</xdr:rowOff>
    </xdr:from>
    <xdr:to>
      <xdr:col>0</xdr:col>
      <xdr:colOff>1836900</xdr:colOff>
      <xdr:row>0</xdr:row>
      <xdr:rowOff>705272</xdr:rowOff>
    </xdr:to>
    <xdr:pic>
      <xdr:nvPicPr>
        <xdr:cNvPr id="24698907" name="Imagen 6">
          <a:extLst>
            <a:ext uri="{FF2B5EF4-FFF2-40B4-BE49-F238E27FC236}">
              <a16:creationId xmlns:a16="http://schemas.microsoft.com/office/drawing/2014/main" id="{00000000-0008-0000-0200-00001BE078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7659" y="152399"/>
          <a:ext cx="1507336" cy="5566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36</xdr:row>
      <xdr:rowOff>0</xdr:rowOff>
    </xdr:from>
    <xdr:to>
      <xdr:col>11</xdr:col>
      <xdr:colOff>496867</xdr:colOff>
      <xdr:row>88</xdr:row>
      <xdr:rowOff>152400</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286000" y="7412182"/>
          <a:ext cx="7111681" cy="10058400"/>
        </a:xfrm>
        <a:prstGeom prst="rect">
          <a:avLst/>
        </a:prstGeom>
      </xdr:spPr>
    </xdr:pic>
    <xdr:clientData/>
  </xdr:twoCellAnchor>
  <xdr:twoCellAnchor editAs="oneCell">
    <xdr:from>
      <xdr:col>13</xdr:col>
      <xdr:colOff>0</xdr:colOff>
      <xdr:row>36</xdr:row>
      <xdr:rowOff>0</xdr:rowOff>
    </xdr:from>
    <xdr:to>
      <xdr:col>22</xdr:col>
      <xdr:colOff>606568</xdr:colOff>
      <xdr:row>88</xdr:row>
      <xdr:rowOff>152400</xdr:rowOff>
    </xdr:to>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252364" y="7412182"/>
          <a:ext cx="7111681" cy="10058400"/>
        </a:xfrm>
        <a:prstGeom prst="rect">
          <a:avLst/>
        </a:prstGeom>
      </xdr:spPr>
    </xdr:pic>
    <xdr:clientData/>
  </xdr:twoCellAnchor>
  <xdr:twoCellAnchor editAs="oneCell">
    <xdr:from>
      <xdr:col>23</xdr:col>
      <xdr:colOff>0</xdr:colOff>
      <xdr:row>36</xdr:row>
      <xdr:rowOff>0</xdr:rowOff>
    </xdr:from>
    <xdr:to>
      <xdr:col>33</xdr:col>
      <xdr:colOff>551899</xdr:colOff>
      <xdr:row>88</xdr:row>
      <xdr:rowOff>152400</xdr:rowOff>
    </xdr:to>
    <xdr:pic>
      <xdr:nvPicPr>
        <xdr:cNvPr id="7" name="Imagen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8028227" y="7412182"/>
          <a:ext cx="7111681" cy="10058400"/>
        </a:xfrm>
        <a:prstGeom prst="rect">
          <a:avLst/>
        </a:prstGeom>
      </xdr:spPr>
    </xdr:pic>
    <xdr:clientData/>
  </xdr:twoCellAnchor>
  <xdr:twoCellAnchor editAs="oneCell">
    <xdr:from>
      <xdr:col>33</xdr:col>
      <xdr:colOff>143932</xdr:colOff>
      <xdr:row>0</xdr:row>
      <xdr:rowOff>101599</xdr:rowOff>
    </xdr:from>
    <xdr:to>
      <xdr:col>37</xdr:col>
      <xdr:colOff>1266</xdr:colOff>
      <xdr:row>0</xdr:row>
      <xdr:rowOff>726965</xdr:rowOff>
    </xdr:to>
    <xdr:pic>
      <xdr:nvPicPr>
        <xdr:cNvPr id="2" name="Imagen 1">
          <a:extLst>
            <a:ext uri="{FF2B5EF4-FFF2-40B4-BE49-F238E27FC236}">
              <a16:creationId xmlns:a16="http://schemas.microsoft.com/office/drawing/2014/main" id="{120188B4-8C79-4746-A492-030BED30DFC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4697265" y="101599"/>
          <a:ext cx="2736000" cy="62536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0</xdr:rowOff>
    </xdr:from>
    <xdr:to>
      <xdr:col>34</xdr:col>
      <xdr:colOff>0</xdr:colOff>
      <xdr:row>1</xdr:row>
      <xdr:rowOff>25200</xdr:rowOff>
    </xdr:to>
    <xdr:pic>
      <xdr:nvPicPr>
        <xdr:cNvPr id="2" name="Imagen 5" descr="linea">
          <a:extLst>
            <a:ext uri="{FF2B5EF4-FFF2-40B4-BE49-F238E27FC236}">
              <a16:creationId xmlns:a16="http://schemas.microsoft.com/office/drawing/2014/main" id="{00000000-0008-0000-03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07720"/>
          <a:ext cx="20939760" cy="25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207857</xdr:colOff>
      <xdr:row>0</xdr:row>
      <xdr:rowOff>143087</xdr:rowOff>
    </xdr:from>
    <xdr:to>
      <xdr:col>0</xdr:col>
      <xdr:colOff>1658620</xdr:colOff>
      <xdr:row>0</xdr:row>
      <xdr:rowOff>676275</xdr:rowOff>
    </xdr:to>
    <xdr:pic>
      <xdr:nvPicPr>
        <xdr:cNvPr id="4" name="Imagen 6">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7857" y="143087"/>
          <a:ext cx="1446953" cy="5350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880536</xdr:colOff>
      <xdr:row>0</xdr:row>
      <xdr:rowOff>93133</xdr:rowOff>
    </xdr:from>
    <xdr:to>
      <xdr:col>33</xdr:col>
      <xdr:colOff>94403</xdr:colOff>
      <xdr:row>0</xdr:row>
      <xdr:rowOff>718499</xdr:rowOff>
    </xdr:to>
    <xdr:pic>
      <xdr:nvPicPr>
        <xdr:cNvPr id="5" name="Imagen 4">
          <a:extLst>
            <a:ext uri="{FF2B5EF4-FFF2-40B4-BE49-F238E27FC236}">
              <a16:creationId xmlns:a16="http://schemas.microsoft.com/office/drawing/2014/main" id="{026591DF-4619-498D-A971-65E4BEE719B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8203336" y="93133"/>
          <a:ext cx="2736000" cy="62536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0</xdr:rowOff>
    </xdr:from>
    <xdr:to>
      <xdr:col>22</xdr:col>
      <xdr:colOff>9525</xdr:colOff>
      <xdr:row>1</xdr:row>
      <xdr:rowOff>25200</xdr:rowOff>
    </xdr:to>
    <xdr:pic>
      <xdr:nvPicPr>
        <xdr:cNvPr id="24694254" name="Imagen 5" descr="linea">
          <a:extLst>
            <a:ext uri="{FF2B5EF4-FFF2-40B4-BE49-F238E27FC236}">
              <a16:creationId xmlns:a16="http://schemas.microsoft.com/office/drawing/2014/main" id="{00000000-0008-0000-0400-0000EECD7801}"/>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14917"/>
          <a:ext cx="15408275" cy="25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285750</xdr:colOff>
      <xdr:row>0</xdr:row>
      <xdr:rowOff>123825</xdr:rowOff>
    </xdr:from>
    <xdr:to>
      <xdr:col>0</xdr:col>
      <xdr:colOff>1835311</xdr:colOff>
      <xdr:row>0</xdr:row>
      <xdr:rowOff>702161</xdr:rowOff>
    </xdr:to>
    <xdr:pic>
      <xdr:nvPicPr>
        <xdr:cNvPr id="24694255" name="Imagen 6">
          <a:extLst>
            <a:ext uri="{FF2B5EF4-FFF2-40B4-BE49-F238E27FC236}">
              <a16:creationId xmlns:a16="http://schemas.microsoft.com/office/drawing/2014/main" id="{00000000-0008-0000-0400-0000EFCD78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0" y="123825"/>
          <a:ext cx="1547656" cy="582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36</xdr:row>
      <xdr:rowOff>0</xdr:rowOff>
    </xdr:from>
    <xdr:to>
      <xdr:col>10</xdr:col>
      <xdr:colOff>858177</xdr:colOff>
      <xdr:row>94</xdr:row>
      <xdr:rowOff>17664</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12818" y="7187045"/>
          <a:ext cx="7111681" cy="10058400"/>
        </a:xfrm>
        <a:prstGeom prst="rect">
          <a:avLst/>
        </a:prstGeom>
      </xdr:spPr>
    </xdr:pic>
    <xdr:clientData/>
  </xdr:twoCellAnchor>
  <xdr:twoCellAnchor editAs="oneCell">
    <xdr:from>
      <xdr:col>18</xdr:col>
      <xdr:colOff>654419</xdr:colOff>
      <xdr:row>0</xdr:row>
      <xdr:rowOff>116541</xdr:rowOff>
    </xdr:from>
    <xdr:to>
      <xdr:col>21</xdr:col>
      <xdr:colOff>172089</xdr:colOff>
      <xdr:row>0</xdr:row>
      <xdr:rowOff>741907</xdr:rowOff>
    </xdr:to>
    <xdr:pic>
      <xdr:nvPicPr>
        <xdr:cNvPr id="2" name="Imagen 1">
          <a:extLst>
            <a:ext uri="{FF2B5EF4-FFF2-40B4-BE49-F238E27FC236}">
              <a16:creationId xmlns:a16="http://schemas.microsoft.com/office/drawing/2014/main" id="{00B46EC3-0EF4-4E22-ABC9-4F942E6C0E6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4334560" y="116541"/>
          <a:ext cx="2736000" cy="62536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23</xdr:col>
      <xdr:colOff>781050</xdr:colOff>
      <xdr:row>1</xdr:row>
      <xdr:rowOff>25200</xdr:rowOff>
    </xdr:to>
    <xdr:pic>
      <xdr:nvPicPr>
        <xdr:cNvPr id="24682477" name="Imagen 5" descr="linea">
          <a:extLst>
            <a:ext uri="{FF2B5EF4-FFF2-40B4-BE49-F238E27FC236}">
              <a16:creationId xmlns:a16="http://schemas.microsoft.com/office/drawing/2014/main" id="{00000000-0008-0000-0500-0000ED9F7801}"/>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2000"/>
          <a:ext cx="19809883" cy="25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149039</xdr:colOff>
      <xdr:row>0</xdr:row>
      <xdr:rowOff>91440</xdr:rowOff>
    </xdr:from>
    <xdr:to>
      <xdr:col>0</xdr:col>
      <xdr:colOff>1617457</xdr:colOff>
      <xdr:row>0</xdr:row>
      <xdr:rowOff>668767</xdr:rowOff>
    </xdr:to>
    <xdr:pic>
      <xdr:nvPicPr>
        <xdr:cNvPr id="24682478" name="Imagen 6">
          <a:extLst>
            <a:ext uri="{FF2B5EF4-FFF2-40B4-BE49-F238E27FC236}">
              <a16:creationId xmlns:a16="http://schemas.microsoft.com/office/drawing/2014/main" id="{00000000-0008-0000-0500-0000EE9F78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9039" y="91440"/>
          <a:ext cx="1464608" cy="5735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330195</xdr:colOff>
      <xdr:row>0</xdr:row>
      <xdr:rowOff>67734</xdr:rowOff>
    </xdr:from>
    <xdr:to>
      <xdr:col>23</xdr:col>
      <xdr:colOff>763262</xdr:colOff>
      <xdr:row>0</xdr:row>
      <xdr:rowOff>693100</xdr:rowOff>
    </xdr:to>
    <xdr:pic>
      <xdr:nvPicPr>
        <xdr:cNvPr id="2" name="Imagen 1">
          <a:extLst>
            <a:ext uri="{FF2B5EF4-FFF2-40B4-BE49-F238E27FC236}">
              <a16:creationId xmlns:a16="http://schemas.microsoft.com/office/drawing/2014/main" id="{A4002D8A-DDE7-4F3E-AC39-8A4CBF179F4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7229662" y="67734"/>
          <a:ext cx="2736000" cy="62536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0</xdr:rowOff>
    </xdr:from>
    <xdr:to>
      <xdr:col>24</xdr:col>
      <xdr:colOff>9525</xdr:colOff>
      <xdr:row>1</xdr:row>
      <xdr:rowOff>25200</xdr:rowOff>
    </xdr:to>
    <xdr:pic>
      <xdr:nvPicPr>
        <xdr:cNvPr id="24683501" name="Imagen 5" descr="linea">
          <a:extLst>
            <a:ext uri="{FF2B5EF4-FFF2-40B4-BE49-F238E27FC236}">
              <a16:creationId xmlns:a16="http://schemas.microsoft.com/office/drawing/2014/main" id="{00000000-0008-0000-0600-0000EDA37801}"/>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2000"/>
          <a:ext cx="21811192" cy="25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0</xdr:row>
      <xdr:rowOff>95250</xdr:rowOff>
    </xdr:from>
    <xdr:to>
      <xdr:col>0</xdr:col>
      <xdr:colOff>1477093</xdr:colOff>
      <xdr:row>0</xdr:row>
      <xdr:rowOff>631190</xdr:rowOff>
    </xdr:to>
    <xdr:pic>
      <xdr:nvPicPr>
        <xdr:cNvPr id="24683502" name="Imagen 6">
          <a:extLst>
            <a:ext uri="{FF2B5EF4-FFF2-40B4-BE49-F238E27FC236}">
              <a16:creationId xmlns:a16="http://schemas.microsoft.com/office/drawing/2014/main" id="{00000000-0008-0000-0600-0000EEA378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0025" y="95250"/>
          <a:ext cx="1278973" cy="539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465666</xdr:colOff>
      <xdr:row>0</xdr:row>
      <xdr:rowOff>76203</xdr:rowOff>
    </xdr:from>
    <xdr:to>
      <xdr:col>23</xdr:col>
      <xdr:colOff>780200</xdr:colOff>
      <xdr:row>0</xdr:row>
      <xdr:rowOff>701569</xdr:rowOff>
    </xdr:to>
    <xdr:pic>
      <xdr:nvPicPr>
        <xdr:cNvPr id="2" name="Imagen 1">
          <a:extLst>
            <a:ext uri="{FF2B5EF4-FFF2-40B4-BE49-F238E27FC236}">
              <a16:creationId xmlns:a16="http://schemas.microsoft.com/office/drawing/2014/main" id="{0EB90796-F544-465D-B3F4-2C3E3C26E32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9066933" y="76203"/>
          <a:ext cx="2736000" cy="62536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23</xdr:col>
      <xdr:colOff>781050</xdr:colOff>
      <xdr:row>1</xdr:row>
      <xdr:rowOff>25200</xdr:rowOff>
    </xdr:to>
    <xdr:pic>
      <xdr:nvPicPr>
        <xdr:cNvPr id="24684525" name="Imagen 5" descr="linea">
          <a:extLst>
            <a:ext uri="{FF2B5EF4-FFF2-40B4-BE49-F238E27FC236}">
              <a16:creationId xmlns:a16="http://schemas.microsoft.com/office/drawing/2014/main" id="{00000000-0008-0000-0700-0000EDA77801}"/>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2000"/>
          <a:ext cx="22286383" cy="25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0</xdr:row>
      <xdr:rowOff>95250</xdr:rowOff>
    </xdr:from>
    <xdr:to>
      <xdr:col>0</xdr:col>
      <xdr:colOff>1558770</xdr:colOff>
      <xdr:row>0</xdr:row>
      <xdr:rowOff>631190</xdr:rowOff>
    </xdr:to>
    <xdr:pic>
      <xdr:nvPicPr>
        <xdr:cNvPr id="24684526" name="Imagen 6">
          <a:extLst>
            <a:ext uri="{FF2B5EF4-FFF2-40B4-BE49-F238E27FC236}">
              <a16:creationId xmlns:a16="http://schemas.microsoft.com/office/drawing/2014/main" id="{00000000-0008-0000-0700-0000EEA778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95250"/>
          <a:ext cx="1434945" cy="539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474139</xdr:colOff>
      <xdr:row>0</xdr:row>
      <xdr:rowOff>67733</xdr:rowOff>
    </xdr:from>
    <xdr:to>
      <xdr:col>23</xdr:col>
      <xdr:colOff>771739</xdr:colOff>
      <xdr:row>0</xdr:row>
      <xdr:rowOff>693099</xdr:rowOff>
    </xdr:to>
    <xdr:pic>
      <xdr:nvPicPr>
        <xdr:cNvPr id="2" name="Imagen 1">
          <a:extLst>
            <a:ext uri="{FF2B5EF4-FFF2-40B4-BE49-F238E27FC236}">
              <a16:creationId xmlns:a16="http://schemas.microsoft.com/office/drawing/2014/main" id="{767A7F0F-64A7-48A9-B67B-129643272E2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9558006" y="67733"/>
          <a:ext cx="2736000" cy="62536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xdr:row>
      <xdr:rowOff>0</xdr:rowOff>
    </xdr:from>
    <xdr:to>
      <xdr:col>8</xdr:col>
      <xdr:colOff>28575</xdr:colOff>
      <xdr:row>1</xdr:row>
      <xdr:rowOff>25200</xdr:rowOff>
    </xdr:to>
    <xdr:pic>
      <xdr:nvPicPr>
        <xdr:cNvPr id="24696124" name="Imagen 5" descr="linea">
          <a:extLst>
            <a:ext uri="{FF2B5EF4-FFF2-40B4-BE49-F238E27FC236}">
              <a16:creationId xmlns:a16="http://schemas.microsoft.com/office/drawing/2014/main" id="{00000000-0008-0000-0800-00003CD57801}"/>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2000"/>
          <a:ext cx="9384242" cy="25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209550</xdr:colOff>
      <xdr:row>0</xdr:row>
      <xdr:rowOff>114300</xdr:rowOff>
    </xdr:from>
    <xdr:to>
      <xdr:col>0</xdr:col>
      <xdr:colOff>1677692</xdr:colOff>
      <xdr:row>0</xdr:row>
      <xdr:rowOff>628227</xdr:rowOff>
    </xdr:to>
    <xdr:pic>
      <xdr:nvPicPr>
        <xdr:cNvPr id="24696125" name="Imagen 6">
          <a:extLst>
            <a:ext uri="{FF2B5EF4-FFF2-40B4-BE49-F238E27FC236}">
              <a16:creationId xmlns:a16="http://schemas.microsoft.com/office/drawing/2014/main" id="{00000000-0008-0000-0800-00003DD578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50" y="114300"/>
          <a:ext cx="1468142" cy="5101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2</xdr:row>
      <xdr:rowOff>0</xdr:rowOff>
    </xdr:from>
    <xdr:to>
      <xdr:col>17</xdr:col>
      <xdr:colOff>761681</xdr:colOff>
      <xdr:row>61</xdr:row>
      <xdr:rowOff>11853</xdr:rowOff>
    </xdr:to>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149417" y="931333"/>
          <a:ext cx="7111681" cy="10058400"/>
        </a:xfrm>
        <a:prstGeom prst="rect">
          <a:avLst/>
        </a:prstGeom>
      </xdr:spPr>
    </xdr:pic>
    <xdr:clientData/>
  </xdr:twoCellAnchor>
  <xdr:twoCellAnchor editAs="oneCell">
    <xdr:from>
      <xdr:col>5</xdr:col>
      <xdr:colOff>76201</xdr:colOff>
      <xdr:row>0</xdr:row>
      <xdr:rowOff>76200</xdr:rowOff>
    </xdr:from>
    <xdr:to>
      <xdr:col>7</xdr:col>
      <xdr:colOff>932601</xdr:colOff>
      <xdr:row>0</xdr:row>
      <xdr:rowOff>701566</xdr:rowOff>
    </xdr:to>
    <xdr:pic>
      <xdr:nvPicPr>
        <xdr:cNvPr id="4" name="Imagen 3">
          <a:extLst>
            <a:ext uri="{FF2B5EF4-FFF2-40B4-BE49-F238E27FC236}">
              <a16:creationId xmlns:a16="http://schemas.microsoft.com/office/drawing/2014/main" id="{D72059DB-686E-4AC0-B648-E23B03E46CD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646334" y="76200"/>
          <a:ext cx="2736000" cy="62536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1_Anexos_ENAM_2022_I_2022%2008%20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Ficha técnica"/>
      <sheetName val="Cuadro 1"/>
      <sheetName val="Cuadro 1.1"/>
      <sheetName val="Cuadro 2"/>
      <sheetName val="Cuadro 3"/>
      <sheetName val="Cuadro 4"/>
      <sheetName val="Cuadro 5"/>
      <sheetName val="Cuadro 6"/>
      <sheetName val="Cuadro 7"/>
      <sheetName val="Cuadro 8 (1)"/>
      <sheetName val="Cuadro 9(1)"/>
      <sheetName val="Cuadro 8"/>
      <sheetName val="Cuadro 9"/>
      <sheetName val="Históricos"/>
    </sheetNames>
    <sheetDataSet>
      <sheetData sheetId="0"/>
      <sheetData sheetId="1"/>
      <sheetData sheetId="2">
        <row r="3">
          <cell r="A3" t="str">
            <v>ENCUESTA NACIONAL DE ARROZ MECANIZADO, ENAM I SEMESTRE 2022</v>
          </cell>
          <cell r="B3"/>
          <cell r="C3"/>
          <cell r="D3"/>
          <cell r="E3"/>
          <cell r="F3"/>
          <cell r="G3"/>
          <cell r="H3"/>
          <cell r="I3"/>
          <cell r="J3"/>
          <cell r="K3"/>
          <cell r="L3"/>
          <cell r="M3"/>
          <cell r="N3"/>
          <cell r="O3"/>
          <cell r="P3"/>
          <cell r="Q3"/>
          <cell r="R3"/>
          <cell r="S3"/>
          <cell r="T3"/>
          <cell r="U3"/>
          <cell r="V3"/>
          <cell r="W3"/>
          <cell r="X3"/>
          <cell r="Y3"/>
          <cell r="Z3"/>
          <cell r="AA3"/>
          <cell r="AB3"/>
          <cell r="AC3"/>
          <cell r="AD3"/>
          <cell r="AE3"/>
          <cell r="AF3"/>
          <cell r="AG3"/>
          <cell r="AH3"/>
          <cell r="AI3"/>
          <cell r="AJ3"/>
          <cell r="AK3"/>
        </row>
        <row r="4">
          <cell r="A4"/>
          <cell r="B4"/>
          <cell r="C4"/>
          <cell r="D4"/>
          <cell r="E4"/>
          <cell r="F4"/>
          <cell r="G4"/>
          <cell r="H4"/>
          <cell r="I4"/>
          <cell r="J4"/>
          <cell r="K4"/>
          <cell r="L4"/>
          <cell r="M4"/>
          <cell r="N4"/>
          <cell r="O4"/>
          <cell r="P4"/>
          <cell r="Q4"/>
          <cell r="R4"/>
          <cell r="S4"/>
          <cell r="T4"/>
          <cell r="U4"/>
          <cell r="V4"/>
          <cell r="W4"/>
          <cell r="X4"/>
          <cell r="Y4"/>
          <cell r="Z4"/>
          <cell r="AA4"/>
          <cell r="AB4"/>
          <cell r="AC4"/>
          <cell r="AD4"/>
          <cell r="AE4"/>
          <cell r="AF4"/>
          <cell r="AG4"/>
          <cell r="AH4"/>
          <cell r="AI4"/>
          <cell r="AJ4"/>
          <cell r="AK4"/>
        </row>
        <row r="33">
          <cell r="A33" t="str">
            <v>Actualizado el 10 de agosto de 2022</v>
          </cell>
        </row>
      </sheetData>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hyperlink" Target="https://www.dane.gov.co/index.php/estadisticas-por-tema/agropecuario/encuesta-de-arroz-mecanizado" TargetMode="External"/><Relationship Id="rId6" Type="http://schemas.openxmlformats.org/officeDocument/2006/relationships/image" Target="../media/image5.w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A1:M33"/>
  <sheetViews>
    <sheetView tabSelected="1" zoomScaleNormal="100" workbookViewId="0">
      <selection activeCell="A5" sqref="A5:I7"/>
    </sheetView>
  </sheetViews>
  <sheetFormatPr baseColWidth="10" defaultColWidth="11.44140625" defaultRowHeight="15" x14ac:dyDescent="0.35"/>
  <cols>
    <col min="1" max="1" width="14.44140625" style="9" customWidth="1"/>
    <col min="2" max="2" width="12" style="1" customWidth="1"/>
    <col min="3" max="4" width="14.44140625" style="1" customWidth="1"/>
    <col min="5" max="5" width="17.44140625" style="1" customWidth="1"/>
    <col min="6" max="8" width="14.44140625" style="1" customWidth="1"/>
    <col min="9" max="9" width="36.88671875" style="1" customWidth="1"/>
    <col min="10" max="16384" width="11.44140625" style="1"/>
  </cols>
  <sheetData>
    <row r="1" spans="1:13" ht="66.599999999999994" customHeight="1" x14ac:dyDescent="0.35">
      <c r="A1" s="612"/>
      <c r="B1" s="612"/>
      <c r="C1" s="612"/>
      <c r="D1" s="612"/>
      <c r="E1" s="612"/>
      <c r="F1" s="612"/>
      <c r="G1" s="612"/>
      <c r="H1" s="612"/>
      <c r="I1" s="612"/>
    </row>
    <row r="2" spans="1:13" ht="15" customHeight="1" x14ac:dyDescent="0.35">
      <c r="A2" s="18"/>
      <c r="B2" s="18"/>
      <c r="C2" s="18"/>
      <c r="D2" s="18"/>
      <c r="E2" s="18"/>
      <c r="F2" s="18"/>
      <c r="G2" s="18"/>
    </row>
    <row r="3" spans="1:13" ht="21.75" customHeight="1" x14ac:dyDescent="0.35">
      <c r="A3" s="628" t="s">
        <v>245</v>
      </c>
      <c r="B3" s="629"/>
      <c r="C3" s="629"/>
      <c r="D3" s="629"/>
      <c r="E3" s="629"/>
      <c r="F3" s="629"/>
      <c r="G3" s="629"/>
      <c r="H3" s="629"/>
      <c r="I3" s="630"/>
    </row>
    <row r="4" spans="1:13" ht="12" customHeight="1" x14ac:dyDescent="0.35">
      <c r="A4" s="631"/>
      <c r="B4" s="632"/>
      <c r="C4" s="632"/>
      <c r="D4" s="632"/>
      <c r="E4" s="632"/>
      <c r="F4" s="632"/>
      <c r="G4" s="632"/>
      <c r="H4" s="632"/>
      <c r="I4" s="633"/>
    </row>
    <row r="5" spans="1:13" ht="14.25" customHeight="1" x14ac:dyDescent="0.35">
      <c r="A5" s="622" t="s">
        <v>118</v>
      </c>
      <c r="B5" s="623"/>
      <c r="C5" s="623"/>
      <c r="D5" s="623"/>
      <c r="E5" s="623"/>
      <c r="F5" s="623"/>
      <c r="G5" s="623"/>
      <c r="H5" s="623"/>
      <c r="I5" s="624"/>
    </row>
    <row r="6" spans="1:13" ht="15" customHeight="1" x14ac:dyDescent="0.35">
      <c r="A6" s="625"/>
      <c r="B6" s="626"/>
      <c r="C6" s="626"/>
      <c r="D6" s="626"/>
      <c r="E6" s="626"/>
      <c r="F6" s="626"/>
      <c r="G6" s="626"/>
      <c r="H6" s="626"/>
      <c r="I6" s="627"/>
    </row>
    <row r="7" spans="1:13" ht="14.25" customHeight="1" x14ac:dyDescent="0.35">
      <c r="A7" s="625"/>
      <c r="B7" s="626"/>
      <c r="C7" s="626"/>
      <c r="D7" s="626"/>
      <c r="E7" s="626"/>
      <c r="F7" s="626"/>
      <c r="G7" s="626"/>
      <c r="H7" s="626"/>
      <c r="I7" s="627"/>
    </row>
    <row r="8" spans="1:13" s="3" customFormat="1" ht="27" customHeight="1" x14ac:dyDescent="0.25">
      <c r="A8" s="20" t="s">
        <v>5</v>
      </c>
      <c r="B8" s="180" t="s">
        <v>126</v>
      </c>
      <c r="C8" s="21"/>
      <c r="D8" s="21"/>
      <c r="E8" s="21"/>
      <c r="F8" s="21"/>
      <c r="G8" s="21"/>
      <c r="H8" s="21"/>
      <c r="I8" s="22"/>
      <c r="J8" s="2"/>
      <c r="K8" s="2"/>
      <c r="L8" s="2"/>
      <c r="M8" s="2"/>
    </row>
    <row r="9" spans="1:13" s="15" customFormat="1" ht="8.25" customHeight="1" x14ac:dyDescent="0.25">
      <c r="A9" s="185"/>
      <c r="B9" s="16"/>
      <c r="C9" s="16"/>
      <c r="D9" s="16"/>
      <c r="E9" s="16"/>
      <c r="F9" s="16"/>
      <c r="G9" s="16"/>
      <c r="H9" s="16"/>
      <c r="I9" s="17"/>
      <c r="J9" s="19"/>
      <c r="K9" s="19"/>
      <c r="L9" s="19"/>
      <c r="M9" s="19"/>
    </row>
    <row r="10" spans="1:13" s="3" customFormat="1" ht="27" customHeight="1" x14ac:dyDescent="0.25">
      <c r="A10" s="20" t="s">
        <v>0</v>
      </c>
      <c r="B10" s="442" t="s">
        <v>229</v>
      </c>
      <c r="C10" s="387"/>
      <c r="D10" s="387"/>
      <c r="E10" s="387"/>
      <c r="F10" s="387"/>
      <c r="G10" s="387"/>
      <c r="H10" s="387"/>
      <c r="I10" s="388"/>
      <c r="J10" s="2"/>
      <c r="K10" s="2"/>
      <c r="L10" s="2"/>
      <c r="M10" s="2"/>
    </row>
    <row r="11" spans="1:13" s="15" customFormat="1" ht="8.25" customHeight="1" x14ac:dyDescent="0.25">
      <c r="A11" s="185"/>
      <c r="B11" s="16"/>
      <c r="C11" s="16"/>
      <c r="D11" s="16"/>
      <c r="E11" s="16"/>
      <c r="F11" s="16"/>
      <c r="G11" s="16"/>
      <c r="H11" s="16"/>
      <c r="I11" s="17"/>
      <c r="J11" s="19"/>
      <c r="K11" s="19"/>
      <c r="L11" s="19"/>
      <c r="M11" s="19"/>
    </row>
    <row r="12" spans="1:13" s="3" customFormat="1" ht="27" customHeight="1" x14ac:dyDescent="0.25">
      <c r="A12" s="20" t="s">
        <v>2</v>
      </c>
      <c r="B12" s="613" t="s">
        <v>230</v>
      </c>
      <c r="C12" s="613"/>
      <c r="D12" s="613"/>
      <c r="E12" s="613"/>
      <c r="F12" s="613"/>
      <c r="G12" s="613"/>
      <c r="H12" s="613"/>
      <c r="I12" s="614"/>
      <c r="J12" s="2"/>
      <c r="K12" s="2"/>
      <c r="L12" s="2"/>
      <c r="M12" s="2"/>
    </row>
    <row r="13" spans="1:13" s="15" customFormat="1" ht="8.25" customHeight="1" x14ac:dyDescent="0.25">
      <c r="A13" s="185"/>
      <c r="B13" s="16"/>
      <c r="C13" s="16"/>
      <c r="D13" s="16"/>
      <c r="E13" s="16"/>
      <c r="F13" s="16"/>
      <c r="G13" s="16"/>
      <c r="H13" s="16"/>
      <c r="I13" s="17"/>
      <c r="J13" s="19"/>
      <c r="K13" s="19"/>
      <c r="L13" s="19"/>
      <c r="M13" s="19"/>
    </row>
    <row r="14" spans="1:13" s="3" customFormat="1" ht="27" customHeight="1" x14ac:dyDescent="0.25">
      <c r="A14" s="20" t="s">
        <v>1</v>
      </c>
      <c r="B14" s="613" t="s">
        <v>231</v>
      </c>
      <c r="C14" s="613"/>
      <c r="D14" s="613"/>
      <c r="E14" s="613"/>
      <c r="F14" s="613"/>
      <c r="G14" s="613"/>
      <c r="H14" s="613"/>
      <c r="I14" s="614"/>
      <c r="J14" s="2"/>
      <c r="K14" s="2"/>
      <c r="L14" s="2"/>
      <c r="M14" s="2"/>
    </row>
    <row r="15" spans="1:13" s="15" customFormat="1" ht="8.25" customHeight="1" x14ac:dyDescent="0.25">
      <c r="A15" s="185"/>
      <c r="B15" s="16"/>
      <c r="C15" s="16"/>
      <c r="D15" s="16"/>
      <c r="E15" s="16"/>
      <c r="F15" s="16"/>
      <c r="G15" s="16"/>
      <c r="H15" s="16"/>
      <c r="I15" s="17"/>
      <c r="J15" s="19"/>
      <c r="K15" s="19"/>
      <c r="L15" s="19"/>
      <c r="M15" s="19"/>
    </row>
    <row r="16" spans="1:13" s="3" customFormat="1" ht="27" customHeight="1" x14ac:dyDescent="0.25">
      <c r="A16" s="20">
        <v>4</v>
      </c>
      <c r="B16" s="613" t="s">
        <v>293</v>
      </c>
      <c r="C16" s="613"/>
      <c r="D16" s="613"/>
      <c r="E16" s="613"/>
      <c r="F16" s="613"/>
      <c r="G16" s="613"/>
      <c r="H16" s="613"/>
      <c r="I16" s="614"/>
      <c r="J16" s="2"/>
      <c r="K16" s="2"/>
      <c r="L16" s="2"/>
      <c r="M16" s="2"/>
    </row>
    <row r="17" spans="1:13" s="15" customFormat="1" ht="8.25" customHeight="1" x14ac:dyDescent="0.25">
      <c r="A17" s="185"/>
      <c r="B17" s="16"/>
      <c r="C17" s="16"/>
      <c r="D17" s="16"/>
      <c r="E17" s="16"/>
      <c r="F17" s="16"/>
      <c r="G17" s="16"/>
      <c r="H17" s="16"/>
      <c r="I17" s="17"/>
      <c r="J17" s="19"/>
      <c r="K17" s="19"/>
      <c r="L17" s="19"/>
      <c r="M17" s="19"/>
    </row>
    <row r="18" spans="1:13" s="3" customFormat="1" ht="27" customHeight="1" x14ac:dyDescent="0.25">
      <c r="A18" s="20">
        <v>5</v>
      </c>
      <c r="B18" s="616" t="s">
        <v>122</v>
      </c>
      <c r="C18" s="616"/>
      <c r="D18" s="616"/>
      <c r="E18" s="616"/>
      <c r="F18" s="616"/>
      <c r="G18" s="616"/>
      <c r="H18" s="616"/>
      <c r="I18" s="617"/>
      <c r="J18" s="2"/>
      <c r="K18" s="2"/>
      <c r="L18" s="2"/>
      <c r="M18" s="2"/>
    </row>
    <row r="19" spans="1:13" s="15" customFormat="1" ht="8.25" customHeight="1" x14ac:dyDescent="0.25">
      <c r="A19" s="185"/>
      <c r="B19" s="16"/>
      <c r="C19" s="16"/>
      <c r="D19" s="16"/>
      <c r="E19" s="16"/>
      <c r="F19" s="16"/>
      <c r="G19" s="16"/>
      <c r="H19" s="16"/>
      <c r="I19" s="17"/>
      <c r="J19" s="19"/>
      <c r="K19" s="19"/>
      <c r="L19" s="19"/>
      <c r="M19" s="19"/>
    </row>
    <row r="20" spans="1:13" s="3" customFormat="1" ht="27" customHeight="1" x14ac:dyDescent="0.25">
      <c r="A20" s="20">
        <v>6</v>
      </c>
      <c r="B20" s="616" t="s">
        <v>123</v>
      </c>
      <c r="C20" s="616"/>
      <c r="D20" s="616"/>
      <c r="E20" s="616"/>
      <c r="F20" s="616"/>
      <c r="G20" s="616"/>
      <c r="H20" s="616"/>
      <c r="I20" s="617"/>
      <c r="J20" s="2"/>
      <c r="K20" s="2"/>
      <c r="L20" s="2"/>
      <c r="M20" s="2"/>
    </row>
    <row r="21" spans="1:13" s="15" customFormat="1" ht="8.25" customHeight="1" x14ac:dyDescent="0.25">
      <c r="A21" s="185"/>
      <c r="B21" s="16"/>
      <c r="C21" s="16"/>
      <c r="D21" s="16"/>
      <c r="E21" s="16"/>
      <c r="F21" s="16"/>
      <c r="G21" s="16"/>
      <c r="H21" s="16"/>
      <c r="I21" s="17"/>
      <c r="J21" s="19"/>
      <c r="K21" s="19"/>
      <c r="L21" s="19"/>
      <c r="M21" s="19"/>
    </row>
    <row r="22" spans="1:13" s="3" customFormat="1" ht="27" customHeight="1" x14ac:dyDescent="0.25">
      <c r="A22" s="20">
        <v>7</v>
      </c>
      <c r="B22" s="616" t="s">
        <v>124</v>
      </c>
      <c r="C22" s="616"/>
      <c r="D22" s="616"/>
      <c r="E22" s="616"/>
      <c r="F22" s="616"/>
      <c r="G22" s="616"/>
      <c r="H22" s="616"/>
      <c r="I22" s="617"/>
      <c r="J22" s="2"/>
      <c r="K22" s="2"/>
      <c r="L22" s="2"/>
      <c r="M22" s="2"/>
    </row>
    <row r="23" spans="1:13" s="15" customFormat="1" ht="8.25" customHeight="1" x14ac:dyDescent="0.25">
      <c r="A23" s="185"/>
      <c r="B23" s="16"/>
      <c r="C23" s="16"/>
      <c r="D23" s="16"/>
      <c r="E23" s="16"/>
      <c r="F23" s="16"/>
      <c r="G23" s="16"/>
      <c r="H23" s="16"/>
      <c r="I23" s="17"/>
      <c r="J23" s="19"/>
      <c r="K23" s="19"/>
      <c r="L23" s="19"/>
      <c r="M23" s="19"/>
    </row>
    <row r="24" spans="1:13" s="3" customFormat="1" ht="27" customHeight="1" x14ac:dyDescent="0.25">
      <c r="A24" s="20">
        <v>8</v>
      </c>
      <c r="B24" s="616" t="s">
        <v>116</v>
      </c>
      <c r="C24" s="616"/>
      <c r="D24" s="616"/>
      <c r="E24" s="616"/>
      <c r="F24" s="616"/>
      <c r="G24" s="616"/>
      <c r="H24" s="616"/>
      <c r="I24" s="617"/>
      <c r="J24" s="2"/>
      <c r="K24" s="2"/>
      <c r="L24" s="2"/>
      <c r="M24" s="2"/>
    </row>
    <row r="25" spans="1:13" s="3" customFormat="1" ht="8.25" customHeight="1" x14ac:dyDescent="0.25">
      <c r="A25" s="185"/>
      <c r="B25" s="16"/>
      <c r="C25" s="16"/>
      <c r="D25" s="16"/>
      <c r="E25" s="16"/>
      <c r="F25" s="16"/>
      <c r="G25" s="16"/>
      <c r="H25" s="16"/>
      <c r="I25" s="17"/>
      <c r="J25" s="2"/>
      <c r="K25" s="2"/>
      <c r="L25" s="2"/>
      <c r="M25" s="2"/>
    </row>
    <row r="26" spans="1:13" s="3" customFormat="1" ht="31.2" customHeight="1" x14ac:dyDescent="0.25">
      <c r="A26" s="20">
        <v>9</v>
      </c>
      <c r="B26" s="618" t="s">
        <v>298</v>
      </c>
      <c r="C26" s="618"/>
      <c r="D26" s="618"/>
      <c r="E26" s="618"/>
      <c r="F26" s="618"/>
      <c r="G26" s="618"/>
      <c r="H26" s="618"/>
      <c r="I26" s="619"/>
      <c r="J26" s="2"/>
      <c r="K26" s="2"/>
      <c r="L26" s="2"/>
      <c r="M26" s="2"/>
    </row>
    <row r="27" spans="1:13" s="3" customFormat="1" ht="8.25" customHeight="1" x14ac:dyDescent="0.25">
      <c r="A27" s="389"/>
      <c r="B27" s="618"/>
      <c r="C27" s="618"/>
      <c r="D27" s="618"/>
      <c r="E27" s="618"/>
      <c r="F27" s="618"/>
      <c r="G27" s="618"/>
      <c r="H27" s="618"/>
      <c r="I27" s="619"/>
      <c r="J27" s="2"/>
      <c r="K27" s="2"/>
      <c r="L27" s="2"/>
      <c r="M27" s="2"/>
    </row>
    <row r="28" spans="1:13" s="3" customFormat="1" ht="31.2" customHeight="1" x14ac:dyDescent="0.25">
      <c r="A28" s="20">
        <v>10</v>
      </c>
      <c r="B28" s="620" t="s">
        <v>294</v>
      </c>
      <c r="C28" s="620"/>
      <c r="D28" s="620"/>
      <c r="E28" s="620"/>
      <c r="F28" s="620"/>
      <c r="G28" s="620"/>
      <c r="H28" s="620"/>
      <c r="I28" s="621"/>
      <c r="J28" s="2"/>
      <c r="K28" s="2"/>
      <c r="L28" s="2"/>
      <c r="M28" s="2"/>
    </row>
    <row r="29" spans="1:13" s="3" customFormat="1" ht="8.25" customHeight="1" x14ac:dyDescent="0.25">
      <c r="A29" s="389"/>
      <c r="B29" s="618"/>
      <c r="C29" s="618"/>
      <c r="D29" s="618"/>
      <c r="E29" s="618"/>
      <c r="F29" s="618"/>
      <c r="G29" s="618"/>
      <c r="H29" s="618"/>
      <c r="I29" s="619"/>
      <c r="J29" s="2"/>
      <c r="K29" s="2"/>
      <c r="L29" s="2"/>
      <c r="M29" s="2"/>
    </row>
    <row r="30" spans="1:13" s="3" customFormat="1" ht="27" customHeight="1" x14ac:dyDescent="0.25">
      <c r="A30" s="20">
        <v>11</v>
      </c>
      <c r="B30" s="615" t="s">
        <v>125</v>
      </c>
      <c r="C30" s="616"/>
      <c r="D30" s="616"/>
      <c r="E30" s="616"/>
      <c r="F30" s="616"/>
      <c r="G30" s="616"/>
      <c r="H30" s="616"/>
      <c r="I30" s="617"/>
      <c r="J30" s="2"/>
      <c r="K30" s="2"/>
      <c r="L30" s="2"/>
      <c r="M30" s="2"/>
    </row>
    <row r="31" spans="1:13" s="3" customFormat="1" ht="8.25" customHeight="1" x14ac:dyDescent="0.25">
      <c r="A31" s="185"/>
      <c r="B31" s="16"/>
      <c r="C31" s="16"/>
      <c r="D31" s="16"/>
      <c r="E31" s="16"/>
      <c r="F31" s="16"/>
      <c r="G31" s="16"/>
      <c r="H31" s="16"/>
      <c r="I31" s="17"/>
      <c r="J31" s="2"/>
      <c r="K31" s="2"/>
      <c r="L31" s="2"/>
      <c r="M31" s="2"/>
    </row>
    <row r="32" spans="1:13" x14ac:dyDescent="0.35">
      <c r="A32" s="4"/>
      <c r="B32" s="5"/>
      <c r="C32" s="5"/>
      <c r="D32" s="5"/>
      <c r="E32" s="5"/>
      <c r="F32" s="5"/>
      <c r="G32" s="5"/>
      <c r="H32" s="5"/>
      <c r="I32" s="6"/>
    </row>
    <row r="33" spans="1:7" x14ac:dyDescent="0.35">
      <c r="A33" s="7"/>
      <c r="B33" s="8"/>
      <c r="C33" s="8"/>
      <c r="D33" s="8"/>
      <c r="E33" s="8"/>
      <c r="F33" s="8"/>
      <c r="G33" s="8"/>
    </row>
  </sheetData>
  <mergeCells count="13">
    <mergeCell ref="A1:I1"/>
    <mergeCell ref="B12:I12"/>
    <mergeCell ref="B14:I14"/>
    <mergeCell ref="B30:I30"/>
    <mergeCell ref="B16:I16"/>
    <mergeCell ref="B18:I18"/>
    <mergeCell ref="B20:I20"/>
    <mergeCell ref="B22:I22"/>
    <mergeCell ref="B24:I24"/>
    <mergeCell ref="B26:I27"/>
    <mergeCell ref="B28:I29"/>
    <mergeCell ref="A5:I7"/>
    <mergeCell ref="A3:I4"/>
  </mergeCells>
  <phoneticPr fontId="4" type="noConversion"/>
  <hyperlinks>
    <hyperlink ref="B8" location="'Ficha técnica'!A1" display="Ficha técnica" xr:uid="{00000000-0004-0000-0000-000000000000}"/>
    <hyperlink ref="B18" location="'Cuadro 4'!A1" display="Cuadro 4. Serie del área sembrada con arroz mecanizado, según mes de siembra (Primeros semestres 2000 - 2018)" xr:uid="{00000000-0004-0000-0000-000001000000}"/>
    <hyperlink ref="B20" location="'Cuadro 5'!A1" display="Cuadro 5. Serie del área sembrada con arroz mecanizado, según sistema de producción (Primeros semestres 2000 - 2018)" xr:uid="{00000000-0004-0000-0000-000002000000}"/>
    <hyperlink ref="B22" location="'Cuadro 6'!A1" display="Cuadro 6. Área sembrada, cosechada, producción y rendimientos de arroz mecanizado, según sistema de producción" xr:uid="{00000000-0004-0000-0000-000003000000}"/>
    <hyperlink ref="B24" location="'Cuadro 7'!A1" display="Cuadro 7. Área sembrada con arroz mecanizado, según zonas arroceras (participación, variación y contribución)" xr:uid="{00000000-0004-0000-0000-000004000000}"/>
    <hyperlink ref="B30" location="Históricos!A1" display="SERIES HISTÓRICAS ENAM (2000 - 2018)" xr:uid="{00000000-0004-0000-0000-000005000000}"/>
    <hyperlink ref="B18:I18" location="'Cuadro 4'!A1" display="Cuadro 4. Serie del área sembrada de arroz mecanizado, según mes de siembra" xr:uid="{00000000-0004-0000-0000-000006000000}"/>
    <hyperlink ref="B20:I20" location="'Cuadro 5'!A1" display="Cuadro 5. Serie del área sembrada de arroz mecanizado, según sistema de producción" xr:uid="{00000000-0004-0000-0000-000007000000}"/>
    <hyperlink ref="B22:I22" location="'Cuadro 6'!A1" display="Cuadro 6. Serie de rendimientos de arroz mecanizado, según sistema de producción" xr:uid="{00000000-0004-0000-0000-000008000000}"/>
    <hyperlink ref="B24:I24" location="'Cuadro 7'!A1" display="Cuadro 7. Área sembrada de arroz mecanizado, según zonas arroceras (participación, variación y contribución)" xr:uid="{00000000-0004-0000-0000-000009000000}"/>
    <hyperlink ref="B30:I30" location="Históricos!A1" display="Series históricas - área sembrada, producción y rendimiento, según semestre y total anual" xr:uid="{00000000-0004-0000-0000-00000A000000}"/>
    <hyperlink ref="B10" location="'Cuadro 1'!A1" display="Cuadro 1. Área sembrada, cosechada, producción y rendimiento de arroz mecanizado según departamentos (c.v.e., ±IC95%, límite inferior, límite superior y variación)" xr:uid="{00000000-0004-0000-0000-00000B000000}"/>
    <hyperlink ref="B12:I12" location="'Cuadro 1.1'!A1" display="Cuadro 1.1 Área sembrada perdida según zona arrocera (c.v.e., ±IC95%, límite superior y límite inferior)" xr:uid="{00000000-0004-0000-0000-00000C000000}"/>
    <hyperlink ref="B14:I14" location="'Cuadro 2'!A1" display="Cuadro 2. Área sembrada y producción de arroz mecanizado, según departamentos (c.v.e., participación, variación y contribución)  " xr:uid="{00000000-0004-0000-0000-00000D000000}"/>
    <hyperlink ref="B16:I16" location="'Cuadro 3'!A1" display="Cuadro 3. Serie del área sembrada de arroz mecanizado, según zonas arroceras (primer semestre 2000 - 2021)" xr:uid="{00000000-0004-0000-0000-00000E000000}"/>
    <hyperlink ref="B26:I27" location="'Cuadro 8'!A1" display="'Cuadro 8'!A1" xr:uid="{00000000-0004-0000-0000-00000F000000}"/>
    <hyperlink ref="B28:I29" location="'Cuadro 9'!A1" display="'Cuadro 9'!A1" xr:uid="{00000000-0004-0000-0000-000010000000}"/>
  </hyperlinks>
  <pageMargins left="0.7" right="0.7" top="0.75" bottom="0.75" header="0.3" footer="0.3"/>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I32"/>
  <sheetViews>
    <sheetView showGridLines="0" zoomScale="90" zoomScaleNormal="90" workbookViewId="0">
      <selection activeCell="A11" sqref="A11:A13"/>
    </sheetView>
  </sheetViews>
  <sheetFormatPr baseColWidth="10" defaultRowHeight="13.2" x14ac:dyDescent="0.25"/>
  <cols>
    <col min="1" max="1" width="24.33203125" customWidth="1"/>
    <col min="2" max="2" width="2.6640625" customWidth="1"/>
    <col min="3" max="3" width="14.6640625" customWidth="1"/>
    <col min="4" max="4" width="16.6640625" customWidth="1"/>
    <col min="5" max="5" width="2.6640625" customWidth="1"/>
    <col min="6" max="6" width="15.33203125" customWidth="1"/>
    <col min="7" max="7" width="10" customWidth="1"/>
    <col min="8" max="8" width="16.6640625" customWidth="1"/>
    <col min="9" max="9" width="11.88671875" customWidth="1"/>
    <col min="10" max="10" width="12.88671875" customWidth="1"/>
    <col min="11" max="11" width="2.6640625" customWidth="1"/>
  </cols>
  <sheetData>
    <row r="1" spans="1:13" s="11" customFormat="1" ht="63.75" customHeight="1" x14ac:dyDescent="0.3">
      <c r="A1" s="732"/>
      <c r="B1" s="732"/>
      <c r="C1" s="732"/>
      <c r="D1" s="732"/>
      <c r="E1" s="732"/>
      <c r="F1" s="732"/>
      <c r="G1" s="732"/>
      <c r="H1" s="732"/>
      <c r="I1" s="732"/>
      <c r="J1" s="732"/>
      <c r="K1" s="732"/>
      <c r="L1" s="12"/>
    </row>
    <row r="2" spans="1:13" s="26" customFormat="1" x14ac:dyDescent="0.3">
      <c r="A2" s="10"/>
      <c r="B2" s="10"/>
      <c r="C2" s="10"/>
      <c r="D2" s="11"/>
      <c r="E2" s="11"/>
      <c r="F2" s="11"/>
      <c r="G2" s="11"/>
      <c r="H2" s="11"/>
      <c r="I2" s="11"/>
      <c r="J2" s="11"/>
      <c r="K2" s="11"/>
      <c r="L2" s="11"/>
    </row>
    <row r="3" spans="1:13" s="26" customFormat="1" ht="11.4" x14ac:dyDescent="0.2">
      <c r="A3" s="665" t="str">
        <f>+'Cuadro 1'!A3:AK4</f>
        <v>ENCUESTA NACIONAL DE ARROZ MECANIZADO, ENAM I SEMESTRE 2022</v>
      </c>
      <c r="B3" s="665"/>
      <c r="C3" s="665"/>
      <c r="D3" s="665"/>
      <c r="E3" s="665"/>
      <c r="F3" s="665"/>
      <c r="G3" s="665"/>
      <c r="H3" s="665"/>
      <c r="I3" s="665"/>
      <c r="J3" s="665"/>
      <c r="K3" s="745"/>
    </row>
    <row r="4" spans="1:13" s="26" customFormat="1" ht="17.100000000000001" customHeight="1" x14ac:dyDescent="0.2">
      <c r="A4" s="665"/>
      <c r="B4" s="665"/>
      <c r="C4" s="665"/>
      <c r="D4" s="665"/>
      <c r="E4" s="665"/>
      <c r="F4" s="665"/>
      <c r="G4" s="665"/>
      <c r="H4" s="665"/>
      <c r="I4" s="665"/>
      <c r="J4" s="665"/>
      <c r="K4" s="745"/>
    </row>
    <row r="5" spans="1:13" s="26" customFormat="1" ht="11.1" customHeight="1" x14ac:dyDescent="0.2">
      <c r="A5" s="666" t="s">
        <v>266</v>
      </c>
      <c r="B5" s="667"/>
      <c r="C5" s="667"/>
      <c r="D5" s="667"/>
      <c r="E5" s="667"/>
      <c r="F5" s="667"/>
      <c r="G5" s="667"/>
      <c r="H5" s="667"/>
      <c r="I5" s="667"/>
      <c r="J5" s="667"/>
      <c r="K5" s="668"/>
    </row>
    <row r="6" spans="1:13" s="26" customFormat="1" ht="12" customHeight="1" x14ac:dyDescent="0.2">
      <c r="A6" s="666"/>
      <c r="B6" s="667"/>
      <c r="C6" s="667"/>
      <c r="D6" s="667"/>
      <c r="E6" s="667"/>
      <c r="F6" s="667"/>
      <c r="G6" s="667"/>
      <c r="H6" s="667"/>
      <c r="I6" s="667"/>
      <c r="J6" s="667"/>
      <c r="K6" s="668"/>
    </row>
    <row r="7" spans="1:13" s="26" customFormat="1" ht="12" customHeight="1" x14ac:dyDescent="0.2">
      <c r="A7" s="666"/>
      <c r="B7" s="667"/>
      <c r="C7" s="667"/>
      <c r="D7" s="667"/>
      <c r="E7" s="667"/>
      <c r="F7" s="667"/>
      <c r="G7" s="667"/>
      <c r="H7" s="667"/>
      <c r="I7" s="667"/>
      <c r="J7" s="667"/>
      <c r="K7" s="668"/>
    </row>
    <row r="8" spans="1:13" s="26" customFormat="1" ht="12" customHeight="1" x14ac:dyDescent="0.2">
      <c r="A8" s="669"/>
      <c r="B8" s="670"/>
      <c r="C8" s="670"/>
      <c r="D8" s="670"/>
      <c r="E8" s="670"/>
      <c r="F8" s="670"/>
      <c r="G8" s="670"/>
      <c r="H8" s="670"/>
      <c r="I8" s="670"/>
      <c r="J8" s="670"/>
      <c r="K8" s="671"/>
    </row>
    <row r="9" spans="1:13" s="26" customFormat="1" ht="13.8" x14ac:dyDescent="0.3">
      <c r="A9" s="610" t="s">
        <v>301</v>
      </c>
      <c r="B9" s="611"/>
      <c r="C9" s="611"/>
      <c r="D9" s="611"/>
      <c r="E9" s="611"/>
      <c r="F9" s="611"/>
      <c r="G9" s="611"/>
      <c r="H9" s="611"/>
      <c r="I9" s="611"/>
      <c r="J9" s="611"/>
      <c r="K9" s="611"/>
    </row>
    <row r="10" spans="1:13" s="26" customFormat="1" ht="28.5" customHeight="1" x14ac:dyDescent="0.2">
      <c r="A10" s="746" t="s">
        <v>220</v>
      </c>
      <c r="B10" s="747"/>
      <c r="C10" s="747"/>
      <c r="D10" s="747"/>
      <c r="E10" s="747"/>
      <c r="F10" s="747"/>
      <c r="G10" s="747"/>
      <c r="H10" s="747"/>
      <c r="I10" s="747"/>
      <c r="J10" s="747"/>
      <c r="K10" s="748"/>
    </row>
    <row r="11" spans="1:13" s="26" customFormat="1" ht="13.5" customHeight="1" x14ac:dyDescent="0.3">
      <c r="A11" s="716" t="s">
        <v>26</v>
      </c>
      <c r="B11" s="86"/>
      <c r="C11" s="741" t="s">
        <v>10</v>
      </c>
      <c r="D11" s="741"/>
      <c r="E11" s="741"/>
      <c r="F11" s="741"/>
      <c r="G11" s="741"/>
      <c r="H11" s="741"/>
      <c r="I11" s="741"/>
      <c r="J11" s="741"/>
      <c r="K11" s="742"/>
    </row>
    <row r="12" spans="1:13" s="26" customFormat="1" ht="13.5" customHeight="1" x14ac:dyDescent="0.2">
      <c r="A12" s="740"/>
      <c r="B12" s="140"/>
      <c r="C12" s="710" t="s">
        <v>195</v>
      </c>
      <c r="D12" s="710"/>
      <c r="E12" s="68"/>
      <c r="F12" s="710" t="s">
        <v>244</v>
      </c>
      <c r="G12" s="710"/>
      <c r="H12" s="710"/>
      <c r="I12" s="715" t="s">
        <v>197</v>
      </c>
      <c r="J12" s="713" t="s">
        <v>38</v>
      </c>
      <c r="K12" s="743"/>
    </row>
    <row r="13" spans="1:13" s="26" customFormat="1" ht="13.5" customHeight="1" x14ac:dyDescent="0.2">
      <c r="A13" s="717"/>
      <c r="B13" s="218"/>
      <c r="C13" s="103" t="s">
        <v>120</v>
      </c>
      <c r="D13" s="315" t="s">
        <v>121</v>
      </c>
      <c r="E13" s="104"/>
      <c r="F13" s="103" t="s">
        <v>120</v>
      </c>
      <c r="G13" s="103" t="s">
        <v>227</v>
      </c>
      <c r="H13" s="315" t="s">
        <v>121</v>
      </c>
      <c r="I13" s="714" t="s">
        <v>3</v>
      </c>
      <c r="J13" s="714" t="s">
        <v>4</v>
      </c>
      <c r="K13" s="744"/>
    </row>
    <row r="14" spans="1:13" s="26" customFormat="1" x14ac:dyDescent="0.3">
      <c r="A14" s="93" t="s">
        <v>21</v>
      </c>
      <c r="B14" s="148"/>
      <c r="C14" s="51">
        <f>+'Cuadro 3'!W11</f>
        <v>392647.80739318253</v>
      </c>
      <c r="D14" s="214">
        <f>+C14/C$14*100</f>
        <v>100</v>
      </c>
      <c r="E14" s="150"/>
      <c r="F14" s="51">
        <f>+'Cuadro 3'!X11</f>
        <v>357693.75005470001</v>
      </c>
      <c r="G14" s="214">
        <v>0.7792889479051136</v>
      </c>
      <c r="H14" s="214">
        <f>+F14/F$14*100</f>
        <v>100</v>
      </c>
      <c r="I14" s="324">
        <f>+(F14/C14)-1</f>
        <v>-8.9021399534980339E-2</v>
      </c>
      <c r="J14" s="217"/>
      <c r="K14" s="152"/>
    </row>
    <row r="15" spans="1:13" s="26" customFormat="1" x14ac:dyDescent="0.3">
      <c r="A15" s="65"/>
      <c r="B15" s="143"/>
      <c r="C15" s="144"/>
      <c r="D15" s="153"/>
      <c r="E15" s="144"/>
      <c r="F15" s="144"/>
      <c r="G15" s="323"/>
      <c r="H15" s="153"/>
      <c r="I15" s="325"/>
      <c r="J15" s="146"/>
      <c r="K15" s="147"/>
    </row>
    <row r="16" spans="1:13" s="26" customFormat="1" x14ac:dyDescent="0.3">
      <c r="A16" s="66" t="s">
        <v>33</v>
      </c>
      <c r="B16" s="148"/>
      <c r="C16" s="51">
        <f>+'Cuadro 3'!W13</f>
        <v>65586.486881182573</v>
      </c>
      <c r="D16" s="214">
        <f t="shared" ref="D16:D20" si="0">+C16/C$14*100</f>
        <v>16.703642716513826</v>
      </c>
      <c r="E16" s="150"/>
      <c r="F16" s="51">
        <f>+'Cuadro 3'!X13</f>
        <v>58885.202762999994</v>
      </c>
      <c r="G16" s="214">
        <v>1.9709538437746101</v>
      </c>
      <c r="H16" s="214">
        <f t="shared" ref="H16:H20" si="1">+F16/F$14*100</f>
        <v>16.462463421291265</v>
      </c>
      <c r="I16" s="324">
        <f t="shared" ref="I16:I20" si="2">+(F16/C16)-1</f>
        <v>-0.10217476856662133</v>
      </c>
      <c r="J16" s="151">
        <f>+((C16-F16)/($C$14-$F$14))*$I$14*100</f>
        <v>-1.7066908287793301</v>
      </c>
      <c r="K16" s="152"/>
      <c r="M16" s="31"/>
    </row>
    <row r="17" spans="1:35" s="26" customFormat="1" x14ac:dyDescent="0.3">
      <c r="A17" s="65" t="s">
        <v>34</v>
      </c>
      <c r="B17" s="143"/>
      <c r="C17" s="49">
        <f>+'Cuadro 3'!W14</f>
        <v>19090.131132000002</v>
      </c>
      <c r="D17" s="215">
        <f t="shared" si="0"/>
        <v>4.8618967870318128</v>
      </c>
      <c r="E17" s="144"/>
      <c r="F17" s="49">
        <f>+'Cuadro 3'!X14</f>
        <v>18465.910564999998</v>
      </c>
      <c r="G17" s="215">
        <v>2.7626405079368856</v>
      </c>
      <c r="H17" s="215">
        <f t="shared" si="1"/>
        <v>5.1624918137865459</v>
      </c>
      <c r="I17" s="325">
        <f t="shared" si="2"/>
        <v>-3.2698600270673284E-2</v>
      </c>
      <c r="J17" s="154">
        <f t="shared" ref="J17:J20" si="3">+((C17-F17)/($C$14-$F$14))*$I$14*100</f>
        <v>-0.158977219596424</v>
      </c>
      <c r="K17" s="147"/>
    </row>
    <row r="18" spans="1:35" s="26" customFormat="1" x14ac:dyDescent="0.3">
      <c r="A18" s="66" t="s">
        <v>35</v>
      </c>
      <c r="B18" s="148"/>
      <c r="C18" s="51">
        <f>+'Cuadro 3'!W15</f>
        <v>47195.971404999997</v>
      </c>
      <c r="D18" s="214">
        <f t="shared" si="0"/>
        <v>12.019924857937575</v>
      </c>
      <c r="E18" s="150"/>
      <c r="F18" s="51">
        <f>+'Cuadro 3'!X15</f>
        <v>31036.555441</v>
      </c>
      <c r="G18" s="214">
        <v>7.5693026278468647</v>
      </c>
      <c r="H18" s="214">
        <f t="shared" si="1"/>
        <v>8.676851478745089</v>
      </c>
      <c r="I18" s="324">
        <f t="shared" si="2"/>
        <v>-0.34238973121947536</v>
      </c>
      <c r="J18" s="151">
        <f t="shared" si="3"/>
        <v>-4.1154988413875353</v>
      </c>
      <c r="K18" s="152"/>
    </row>
    <row r="19" spans="1:35" s="26" customFormat="1" x14ac:dyDescent="0.3">
      <c r="A19" s="65" t="s">
        <v>36</v>
      </c>
      <c r="B19" s="143"/>
      <c r="C19" s="49">
        <f>+'Cuadro 3'!W16</f>
        <v>14497.967975</v>
      </c>
      <c r="D19" s="215">
        <f t="shared" si="0"/>
        <v>3.6923593362848672</v>
      </c>
      <c r="E19" s="144"/>
      <c r="F19" s="49">
        <f>+'Cuadro 3'!X16</f>
        <v>9058.1142856999995</v>
      </c>
      <c r="G19" s="215">
        <v>8.8577335466239315</v>
      </c>
      <c r="H19" s="215">
        <f t="shared" si="1"/>
        <v>2.5323658253225823</v>
      </c>
      <c r="I19" s="325">
        <f t="shared" si="2"/>
        <v>-0.3752149058875266</v>
      </c>
      <c r="J19" s="154">
        <f t="shared" si="3"/>
        <v>-1.3854282608670563</v>
      </c>
      <c r="K19" s="147"/>
    </row>
    <row r="20" spans="1:35" s="26" customFormat="1" x14ac:dyDescent="0.3">
      <c r="A20" s="67" t="s">
        <v>37</v>
      </c>
      <c r="B20" s="155"/>
      <c r="C20" s="52">
        <f>+'Cuadro 3'!W17</f>
        <v>246277.25</v>
      </c>
      <c r="D20" s="216">
        <f t="shared" si="0"/>
        <v>62.722176302231922</v>
      </c>
      <c r="E20" s="156"/>
      <c r="F20" s="52">
        <f>+'Cuadro 3'!X17</f>
        <v>240247.96700000003</v>
      </c>
      <c r="G20" s="401" t="s">
        <v>141</v>
      </c>
      <c r="H20" s="216">
        <f t="shared" si="1"/>
        <v>67.165827460854516</v>
      </c>
      <c r="I20" s="326">
        <f t="shared" si="2"/>
        <v>-2.4481688828342674E-2</v>
      </c>
      <c r="J20" s="157">
        <f t="shared" si="3"/>
        <v>-1.5355448028676932</v>
      </c>
      <c r="K20" s="158"/>
    </row>
    <row r="21" spans="1:35" s="30" customFormat="1" x14ac:dyDescent="0.2">
      <c r="A21" s="131"/>
      <c r="B21" s="131"/>
      <c r="C21" s="131"/>
      <c r="D21" s="131"/>
      <c r="E21" s="131"/>
      <c r="F21" s="131"/>
      <c r="G21" s="131"/>
      <c r="H21" s="131"/>
      <c r="I21" s="131"/>
      <c r="J21" s="131"/>
      <c r="K21" s="131"/>
    </row>
    <row r="22" spans="1:35" s="30" customFormat="1" x14ac:dyDescent="0.2">
      <c r="A22" s="131"/>
      <c r="B22" s="131"/>
      <c r="C22" s="131"/>
      <c r="D22" s="131"/>
      <c r="E22" s="131"/>
      <c r="F22" s="131"/>
      <c r="G22" s="131"/>
      <c r="H22" s="131"/>
      <c r="I22" s="131"/>
      <c r="J22" s="131"/>
      <c r="K22" s="131"/>
    </row>
    <row r="23" spans="1:35" s="26" customFormat="1" ht="2.1" customHeight="1" x14ac:dyDescent="0.3">
      <c r="A23" s="56"/>
      <c r="B23" s="56"/>
      <c r="C23" s="56"/>
      <c r="D23" s="56"/>
      <c r="E23" s="56"/>
      <c r="F23" s="56"/>
      <c r="G23" s="56"/>
      <c r="H23" s="56"/>
      <c r="I23" s="56"/>
      <c r="J23" s="56"/>
      <c r="K23" s="57"/>
    </row>
    <row r="24" spans="1:35" s="29" customFormat="1" ht="15.75" customHeight="1" x14ac:dyDescent="0.25">
      <c r="A24" s="749" t="s">
        <v>218</v>
      </c>
      <c r="B24" s="749"/>
      <c r="C24" s="749"/>
      <c r="D24" s="749"/>
      <c r="E24" s="749"/>
      <c r="F24" s="749"/>
      <c r="G24" s="749"/>
      <c r="H24" s="749"/>
      <c r="I24" s="749"/>
      <c r="J24" s="749"/>
      <c r="K24" s="750"/>
    </row>
    <row r="25" spans="1:35" s="29" customFormat="1" ht="15.75" customHeight="1" x14ac:dyDescent="0.25">
      <c r="A25" s="733" t="s">
        <v>217</v>
      </c>
      <c r="B25" s="733"/>
      <c r="C25" s="733"/>
      <c r="D25" s="733"/>
      <c r="E25" s="733"/>
      <c r="F25" s="733"/>
      <c r="G25" s="733"/>
      <c r="H25" s="733"/>
      <c r="I25" s="733"/>
      <c r="J25" s="733"/>
      <c r="K25" s="734"/>
    </row>
    <row r="26" spans="1:35" s="29" customFormat="1" ht="25.95" customHeight="1" x14ac:dyDescent="0.25">
      <c r="A26" s="735" t="s">
        <v>269</v>
      </c>
      <c r="B26" s="736"/>
      <c r="C26" s="736"/>
      <c r="D26" s="736"/>
      <c r="E26" s="736"/>
      <c r="F26" s="736"/>
      <c r="G26" s="736"/>
      <c r="H26" s="736"/>
      <c r="I26" s="736"/>
      <c r="J26" s="736"/>
      <c r="K26" s="737"/>
    </row>
    <row r="27" spans="1:35" s="29" customFormat="1" ht="15.75" customHeight="1" x14ac:dyDescent="0.25">
      <c r="A27" s="59" t="s">
        <v>89</v>
      </c>
      <c r="B27" s="60"/>
      <c r="C27" s="60"/>
      <c r="D27" s="60"/>
      <c r="E27" s="60"/>
      <c r="F27" s="60"/>
      <c r="G27" s="60"/>
      <c r="H27" s="60"/>
      <c r="I27" s="60"/>
      <c r="J27" s="60"/>
      <c r="K27" s="159"/>
    </row>
    <row r="28" spans="1:35" s="29" customFormat="1" ht="15.75" customHeight="1" x14ac:dyDescent="0.25">
      <c r="A28" s="735" t="s">
        <v>238</v>
      </c>
      <c r="B28" s="736"/>
      <c r="C28" s="736"/>
      <c r="D28" s="736"/>
      <c r="E28" s="736"/>
      <c r="F28" s="736"/>
      <c r="G28" s="736"/>
      <c r="H28" s="736"/>
      <c r="I28" s="736"/>
      <c r="J28" s="736"/>
      <c r="K28" s="736"/>
      <c r="L28" s="383"/>
      <c r="M28" s="384"/>
      <c r="N28" s="384"/>
      <c r="O28" s="384"/>
      <c r="P28" s="384"/>
      <c r="Q28" s="384"/>
      <c r="R28" s="384"/>
      <c r="S28" s="384"/>
      <c r="T28" s="384"/>
      <c r="U28" s="384"/>
      <c r="V28" s="384"/>
      <c r="W28" s="384"/>
      <c r="X28" s="384"/>
      <c r="Y28" s="384"/>
      <c r="Z28" s="384"/>
      <c r="AA28" s="384"/>
      <c r="AB28" s="384"/>
      <c r="AC28" s="384"/>
      <c r="AD28" s="384"/>
      <c r="AE28" s="384"/>
      <c r="AF28" s="384"/>
      <c r="AG28" s="384"/>
      <c r="AH28" s="384"/>
      <c r="AI28" s="385"/>
    </row>
    <row r="29" spans="1:35" s="29" customFormat="1" ht="15.75" customHeight="1" x14ac:dyDescent="0.25">
      <c r="A29" s="738" t="str">
        <f>+'Cuadro 1'!A33</f>
        <v>Actualizado el 10 de agosto de 2022</v>
      </c>
      <c r="B29" s="738"/>
      <c r="C29" s="738"/>
      <c r="D29" s="738"/>
      <c r="E29" s="738"/>
      <c r="F29" s="738"/>
      <c r="G29" s="738"/>
      <c r="H29" s="738"/>
      <c r="I29" s="738"/>
      <c r="J29" s="738"/>
      <c r="K29" s="739"/>
    </row>
    <row r="30" spans="1:35" s="26" customFormat="1" ht="2.1" customHeight="1" x14ac:dyDescent="0.3">
      <c r="A30" s="62"/>
      <c r="B30" s="62"/>
      <c r="C30" s="62"/>
      <c r="D30" s="62"/>
      <c r="E30" s="62"/>
      <c r="F30" s="62"/>
      <c r="G30" s="62"/>
      <c r="H30" s="62"/>
      <c r="I30" s="62"/>
      <c r="J30" s="62"/>
      <c r="K30" s="63"/>
    </row>
    <row r="31" spans="1:35" s="30" customFormat="1" x14ac:dyDescent="0.2">
      <c r="A31" s="131"/>
      <c r="B31" s="131"/>
      <c r="C31" s="131"/>
      <c r="D31" s="131"/>
      <c r="E31" s="131"/>
      <c r="F31" s="131"/>
      <c r="G31" s="131"/>
      <c r="H31" s="131"/>
      <c r="I31" s="131"/>
      <c r="J31" s="131"/>
      <c r="K31" s="131"/>
    </row>
    <row r="32" spans="1:35" s="26" customFormat="1" ht="15" x14ac:dyDescent="0.35">
      <c r="A32" s="183"/>
      <c r="B32" s="54"/>
      <c r="C32" s="54"/>
      <c r="D32" s="54"/>
      <c r="E32" s="54"/>
      <c r="F32" s="54"/>
      <c r="G32" s="54"/>
      <c r="H32" s="54"/>
      <c r="I32" s="54"/>
      <c r="J32" s="54"/>
      <c r="K32" s="54"/>
    </row>
  </sheetData>
  <mergeCells count="16">
    <mergeCell ref="A1:K1"/>
    <mergeCell ref="A3:K4"/>
    <mergeCell ref="A5:K8"/>
    <mergeCell ref="A10:K10"/>
    <mergeCell ref="A24:K24"/>
    <mergeCell ref="A25:K25"/>
    <mergeCell ref="F12:H12"/>
    <mergeCell ref="A26:K26"/>
    <mergeCell ref="A29:K29"/>
    <mergeCell ref="A11:A13"/>
    <mergeCell ref="C11:K11"/>
    <mergeCell ref="C12:D12"/>
    <mergeCell ref="I12:I13"/>
    <mergeCell ref="J12:J13"/>
    <mergeCell ref="K12:K13"/>
    <mergeCell ref="A28:K28"/>
  </mergeCells>
  <hyperlinks>
    <hyperlink ref="A9" location="Índice!A1" display="Índice" xr:uid="{EB97D8A9-5E57-4616-B07D-ED84190A6773}"/>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25"/>
  <sheetViews>
    <sheetView showGridLines="0" zoomScaleNormal="100" workbookViewId="0">
      <selection activeCell="I15" sqref="I15"/>
    </sheetView>
  </sheetViews>
  <sheetFormatPr baseColWidth="10" defaultRowHeight="13.2" x14ac:dyDescent="0.25"/>
  <cols>
    <col min="1" max="1" width="29" customWidth="1"/>
    <col min="2" max="2" width="2.6640625" customWidth="1"/>
    <col min="3" max="3" width="12.33203125" customWidth="1"/>
    <col min="4" max="4" width="12.6640625" customWidth="1"/>
    <col min="5" max="5" width="15.5546875" customWidth="1"/>
    <col min="6" max="6" width="13.6640625" customWidth="1"/>
    <col min="7" max="7" width="17" customWidth="1"/>
  </cols>
  <sheetData>
    <row r="1" spans="1:9" s="11" customFormat="1" ht="63.75" customHeight="1" x14ac:dyDescent="0.3">
      <c r="A1" s="732"/>
      <c r="B1" s="732"/>
      <c r="C1" s="732"/>
      <c r="D1" s="732"/>
      <c r="E1" s="732"/>
      <c r="F1" s="732"/>
      <c r="G1" s="732"/>
      <c r="H1" s="12"/>
    </row>
    <row r="2" spans="1:9" s="26" customFormat="1" x14ac:dyDescent="0.3">
      <c r="A2" s="10"/>
      <c r="B2" s="10"/>
      <c r="C2" s="10"/>
      <c r="D2" s="10"/>
      <c r="E2" s="11"/>
      <c r="F2" s="11"/>
      <c r="G2" s="11"/>
      <c r="H2" s="11"/>
    </row>
    <row r="3" spans="1:9" s="26" customFormat="1" ht="11.4" x14ac:dyDescent="0.2">
      <c r="A3" s="758" t="str">
        <f>+'Cuadro 1'!A3:AK4</f>
        <v>ENCUESTA NACIONAL DE ARROZ MECANIZADO, ENAM I SEMESTRE 2022</v>
      </c>
      <c r="B3" s="758"/>
      <c r="C3" s="758"/>
      <c r="D3" s="758"/>
      <c r="E3" s="758"/>
      <c r="F3" s="758"/>
      <c r="G3" s="759"/>
    </row>
    <row r="4" spans="1:9" s="26" customFormat="1" ht="17.100000000000001" customHeight="1" x14ac:dyDescent="0.2">
      <c r="A4" s="758"/>
      <c r="B4" s="758"/>
      <c r="C4" s="758"/>
      <c r="D4" s="758"/>
      <c r="E4" s="758"/>
      <c r="F4" s="758"/>
      <c r="G4" s="759"/>
    </row>
    <row r="5" spans="1:9" s="26" customFormat="1" ht="11.1" customHeight="1" x14ac:dyDescent="0.2">
      <c r="A5" s="752" t="s">
        <v>99</v>
      </c>
      <c r="B5" s="753"/>
      <c r="C5" s="753"/>
      <c r="D5" s="753"/>
      <c r="E5" s="753"/>
      <c r="F5" s="753"/>
      <c r="G5" s="754"/>
    </row>
    <row r="6" spans="1:9" s="26" customFormat="1" ht="12" customHeight="1" x14ac:dyDescent="0.2">
      <c r="A6" s="752"/>
      <c r="B6" s="753"/>
      <c r="C6" s="753"/>
      <c r="D6" s="753"/>
      <c r="E6" s="753"/>
      <c r="F6" s="753"/>
      <c r="G6" s="754"/>
    </row>
    <row r="7" spans="1:9" s="26" customFormat="1" ht="12" customHeight="1" x14ac:dyDescent="0.2">
      <c r="A7" s="752"/>
      <c r="B7" s="753"/>
      <c r="C7" s="753"/>
      <c r="D7" s="753"/>
      <c r="E7" s="753"/>
      <c r="F7" s="753"/>
      <c r="G7" s="754"/>
    </row>
    <row r="8" spans="1:9" s="26" customFormat="1" ht="12" customHeight="1" x14ac:dyDescent="0.2">
      <c r="A8" s="755"/>
      <c r="B8" s="756"/>
      <c r="C8" s="756"/>
      <c r="D8" s="756"/>
      <c r="E8" s="756"/>
      <c r="F8" s="756"/>
      <c r="G8" s="757"/>
    </row>
    <row r="9" spans="1:9" s="26" customFormat="1" x14ac:dyDescent="0.3">
      <c r="A9" s="751"/>
      <c r="B9" s="751"/>
      <c r="C9" s="751"/>
      <c r="D9" s="751"/>
      <c r="E9" s="751"/>
      <c r="F9" s="751"/>
      <c r="G9" s="751"/>
    </row>
    <row r="10" spans="1:9" s="26" customFormat="1" ht="31.5" customHeight="1" x14ac:dyDescent="0.2">
      <c r="A10" s="746" t="s">
        <v>109</v>
      </c>
      <c r="B10" s="747"/>
      <c r="C10" s="747"/>
      <c r="D10" s="747"/>
      <c r="E10" s="747"/>
      <c r="F10" s="747"/>
      <c r="G10" s="748"/>
    </row>
    <row r="11" spans="1:9" s="26" customFormat="1" ht="43.5" customHeight="1" x14ac:dyDescent="0.2">
      <c r="A11" s="760" t="s">
        <v>100</v>
      </c>
      <c r="B11" s="760"/>
      <c r="C11" s="193" t="s">
        <v>101</v>
      </c>
      <c r="D11" s="193" t="s">
        <v>102</v>
      </c>
      <c r="E11" s="193" t="s">
        <v>103</v>
      </c>
      <c r="F11" s="193" t="s">
        <v>104</v>
      </c>
      <c r="G11" s="194" t="s">
        <v>105</v>
      </c>
    </row>
    <row r="12" spans="1:9" s="26" customFormat="1" x14ac:dyDescent="0.3">
      <c r="A12" s="64" t="s">
        <v>21</v>
      </c>
      <c r="B12" s="141"/>
      <c r="C12" s="48">
        <v>81170314.100000009</v>
      </c>
      <c r="D12" s="48">
        <v>15493000</v>
      </c>
      <c r="E12" s="192">
        <v>5.2390114048906238</v>
      </c>
      <c r="F12" s="48">
        <v>14675000</v>
      </c>
      <c r="G12" s="142">
        <v>5.5310406839346218</v>
      </c>
    </row>
    <row r="13" spans="1:9" s="26" customFormat="1" x14ac:dyDescent="0.3">
      <c r="A13" s="65"/>
      <c r="B13" s="143"/>
      <c r="C13" s="144"/>
      <c r="D13" s="144"/>
      <c r="E13" s="145"/>
      <c r="F13" s="144"/>
      <c r="G13" s="147"/>
    </row>
    <row r="14" spans="1:9" s="26" customFormat="1" x14ac:dyDescent="0.3">
      <c r="A14" s="66" t="s">
        <v>106</v>
      </c>
      <c r="B14" s="148"/>
      <c r="C14" s="51">
        <v>59019296.799999997</v>
      </c>
      <c r="D14" s="51">
        <v>12052000</v>
      </c>
      <c r="E14" s="149">
        <v>4.8972175142250798</v>
      </c>
      <c r="F14" s="51">
        <v>11322000</v>
      </c>
      <c r="G14" s="152">
        <v>5.2126588145472432</v>
      </c>
      <c r="I14" s="31"/>
    </row>
    <row r="15" spans="1:9" s="26" customFormat="1" x14ac:dyDescent="0.3">
      <c r="A15" s="195" t="s">
        <v>107</v>
      </c>
      <c r="B15" s="196"/>
      <c r="C15" s="197">
        <v>22151017.300000001</v>
      </c>
      <c r="D15" s="197">
        <v>3442000</v>
      </c>
      <c r="E15" s="198">
        <v>6.4357993273373229</v>
      </c>
      <c r="F15" s="197">
        <v>3353000</v>
      </c>
      <c r="G15" s="199">
        <v>6.6061062072924788</v>
      </c>
    </row>
    <row r="16" spans="1:9" s="30" customFormat="1" x14ac:dyDescent="0.2">
      <c r="A16" s="131"/>
      <c r="B16" s="131"/>
      <c r="C16" s="131"/>
      <c r="D16" s="131"/>
      <c r="E16" s="131"/>
      <c r="F16" s="131"/>
      <c r="G16" s="131"/>
    </row>
    <row r="17" spans="1:7" s="30" customFormat="1" x14ac:dyDescent="0.2">
      <c r="A17" s="131"/>
      <c r="B17" s="131"/>
      <c r="C17" s="131"/>
      <c r="D17" s="131"/>
      <c r="E17" s="131"/>
      <c r="F17" s="131"/>
      <c r="G17" s="131"/>
    </row>
    <row r="18" spans="1:7" s="26" customFormat="1" ht="2.1" customHeight="1" x14ac:dyDescent="0.3">
      <c r="A18" s="56"/>
      <c r="B18" s="56"/>
      <c r="C18" s="56"/>
      <c r="D18" s="56"/>
      <c r="E18" s="56"/>
      <c r="F18" s="56"/>
      <c r="G18" s="57"/>
    </row>
    <row r="19" spans="1:7" s="29" customFormat="1" ht="17.100000000000001" customHeight="1" x14ac:dyDescent="0.25">
      <c r="A19" s="749" t="s">
        <v>95</v>
      </c>
      <c r="B19" s="749"/>
      <c r="C19" s="749"/>
      <c r="D19" s="749"/>
      <c r="E19" s="749"/>
      <c r="F19" s="749"/>
      <c r="G19" s="750"/>
    </row>
    <row r="20" spans="1:7" s="29" customFormat="1" ht="17.100000000000001" customHeight="1" x14ac:dyDescent="0.25">
      <c r="A20" s="733" t="s">
        <v>90</v>
      </c>
      <c r="B20" s="733"/>
      <c r="C20" s="733"/>
      <c r="D20" s="733"/>
      <c r="E20" s="733"/>
      <c r="F20" s="733"/>
      <c r="G20" s="734"/>
    </row>
    <row r="21" spans="1:7" s="29" customFormat="1" ht="17.100000000000001" customHeight="1" x14ac:dyDescent="0.25">
      <c r="A21" s="738"/>
      <c r="B21" s="738"/>
      <c r="C21" s="738"/>
      <c r="D21" s="738"/>
      <c r="E21" s="738"/>
      <c r="F21" s="738"/>
      <c r="G21" s="739"/>
    </row>
    <row r="22" spans="1:7" s="29" customFormat="1" ht="17.100000000000001" customHeight="1" x14ac:dyDescent="0.25">
      <c r="A22" s="738" t="s">
        <v>96</v>
      </c>
      <c r="B22" s="738"/>
      <c r="C22" s="738"/>
      <c r="D22" s="738"/>
      <c r="E22" s="738"/>
      <c r="F22" s="738"/>
      <c r="G22" s="739"/>
    </row>
    <row r="23" spans="1:7" s="26" customFormat="1" ht="2.1" customHeight="1" x14ac:dyDescent="0.3">
      <c r="A23" s="62"/>
      <c r="B23" s="62"/>
      <c r="C23" s="62"/>
      <c r="D23" s="62"/>
      <c r="E23" s="62"/>
      <c r="F23" s="62"/>
      <c r="G23" s="63"/>
    </row>
    <row r="24" spans="1:7" s="30" customFormat="1" x14ac:dyDescent="0.2">
      <c r="A24" s="131"/>
      <c r="B24" s="131"/>
      <c r="C24" s="131"/>
      <c r="D24" s="131"/>
      <c r="E24" s="131"/>
      <c r="F24" s="131"/>
      <c r="G24" s="131"/>
    </row>
    <row r="25" spans="1:7" s="26" customFormat="1" ht="15" x14ac:dyDescent="0.35">
      <c r="A25" s="183"/>
      <c r="B25" s="54"/>
      <c r="C25" s="54"/>
      <c r="D25" s="54"/>
      <c r="E25" s="54"/>
      <c r="F25" s="54"/>
      <c r="G25" s="54"/>
    </row>
  </sheetData>
  <mergeCells count="10">
    <mergeCell ref="A22:G22"/>
    <mergeCell ref="A9:G9"/>
    <mergeCell ref="A20:G20"/>
    <mergeCell ref="A21:G21"/>
    <mergeCell ref="A1:G1"/>
    <mergeCell ref="A5:G8"/>
    <mergeCell ref="A3:G4"/>
    <mergeCell ref="A10:G10"/>
    <mergeCell ref="A11:B11"/>
    <mergeCell ref="A19:G19"/>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25"/>
  <sheetViews>
    <sheetView showGridLines="0" topLeftCell="A4" zoomScaleNormal="100" workbookViewId="0">
      <selection activeCell="I12" sqref="I12"/>
    </sheetView>
  </sheetViews>
  <sheetFormatPr baseColWidth="10" defaultRowHeight="13.2" x14ac:dyDescent="0.25"/>
  <cols>
    <col min="1" max="1" width="29" customWidth="1"/>
    <col min="2" max="2" width="2.6640625" customWidth="1"/>
    <col min="3" max="3" width="12.33203125" customWidth="1"/>
    <col min="4" max="4" width="12.6640625" customWidth="1"/>
    <col min="5" max="5" width="15.5546875" customWidth="1"/>
    <col min="6" max="6" width="18.5546875" customWidth="1"/>
    <col min="7" max="7" width="16.5546875" customWidth="1"/>
  </cols>
  <sheetData>
    <row r="1" spans="1:9" s="11" customFormat="1" ht="63.75" customHeight="1" x14ac:dyDescent="0.3">
      <c r="A1" s="732"/>
      <c r="B1" s="732"/>
      <c r="C1" s="732"/>
      <c r="D1" s="732"/>
      <c r="E1" s="732"/>
      <c r="F1" s="732"/>
      <c r="G1" s="732"/>
      <c r="H1" s="12"/>
    </row>
    <row r="2" spans="1:9" s="26" customFormat="1" x14ac:dyDescent="0.3">
      <c r="A2" s="10"/>
      <c r="B2" s="10"/>
      <c r="C2" s="10"/>
      <c r="D2" s="10"/>
      <c r="E2" s="11"/>
      <c r="F2" s="11"/>
      <c r="G2" s="11"/>
      <c r="H2" s="11"/>
    </row>
    <row r="3" spans="1:9" s="26" customFormat="1" ht="11.4" x14ac:dyDescent="0.2">
      <c r="A3" s="758" t="str">
        <f>+'Cuadro 1'!A3:AK4</f>
        <v>ENCUESTA NACIONAL DE ARROZ MECANIZADO, ENAM I SEMESTRE 2022</v>
      </c>
      <c r="B3" s="758"/>
      <c r="C3" s="758"/>
      <c r="D3" s="758"/>
      <c r="E3" s="758"/>
      <c r="F3" s="758"/>
      <c r="G3" s="759"/>
    </row>
    <row r="4" spans="1:9" s="26" customFormat="1" ht="17.100000000000001" customHeight="1" x14ac:dyDescent="0.2">
      <c r="A4" s="758"/>
      <c r="B4" s="758"/>
      <c r="C4" s="758"/>
      <c r="D4" s="758"/>
      <c r="E4" s="758"/>
      <c r="F4" s="758"/>
      <c r="G4" s="759"/>
    </row>
    <row r="5" spans="1:9" s="26" customFormat="1" ht="11.1" customHeight="1" x14ac:dyDescent="0.2">
      <c r="A5" s="752" t="s">
        <v>108</v>
      </c>
      <c r="B5" s="753"/>
      <c r="C5" s="753"/>
      <c r="D5" s="753"/>
      <c r="E5" s="753"/>
      <c r="F5" s="753"/>
      <c r="G5" s="754"/>
    </row>
    <row r="6" spans="1:9" s="26" customFormat="1" ht="12" customHeight="1" x14ac:dyDescent="0.2">
      <c r="A6" s="752"/>
      <c r="B6" s="753"/>
      <c r="C6" s="753"/>
      <c r="D6" s="753"/>
      <c r="E6" s="753"/>
      <c r="F6" s="753"/>
      <c r="G6" s="754"/>
    </row>
    <row r="7" spans="1:9" s="26" customFormat="1" ht="12" customHeight="1" x14ac:dyDescent="0.2">
      <c r="A7" s="752"/>
      <c r="B7" s="753"/>
      <c r="C7" s="753"/>
      <c r="D7" s="753"/>
      <c r="E7" s="753"/>
      <c r="F7" s="753"/>
      <c r="G7" s="754"/>
    </row>
    <row r="8" spans="1:9" s="26" customFormat="1" ht="12" customHeight="1" x14ac:dyDescent="0.2">
      <c r="A8" s="755"/>
      <c r="B8" s="756"/>
      <c r="C8" s="756"/>
      <c r="D8" s="756"/>
      <c r="E8" s="756"/>
      <c r="F8" s="756"/>
      <c r="G8" s="757"/>
    </row>
    <row r="9" spans="1:9" s="26" customFormat="1" x14ac:dyDescent="0.3">
      <c r="A9" s="751"/>
      <c r="B9" s="751"/>
      <c r="C9" s="751"/>
      <c r="D9" s="751"/>
      <c r="E9" s="751"/>
      <c r="F9" s="751"/>
      <c r="G9" s="751"/>
    </row>
    <row r="10" spans="1:9" s="26" customFormat="1" ht="31.5" customHeight="1" x14ac:dyDescent="0.2">
      <c r="A10" s="746" t="s">
        <v>110</v>
      </c>
      <c r="B10" s="747"/>
      <c r="C10" s="747"/>
      <c r="D10" s="747"/>
      <c r="E10" s="747"/>
      <c r="F10" s="747"/>
      <c r="G10" s="748"/>
    </row>
    <row r="11" spans="1:9" s="26" customFormat="1" ht="63" customHeight="1" x14ac:dyDescent="0.2">
      <c r="A11" s="760" t="s">
        <v>100</v>
      </c>
      <c r="B11" s="760"/>
      <c r="C11" s="193" t="s">
        <v>111</v>
      </c>
      <c r="D11" s="193" t="s">
        <v>112</v>
      </c>
      <c r="E11" s="193" t="s">
        <v>113</v>
      </c>
      <c r="F11" s="193" t="s">
        <v>114</v>
      </c>
      <c r="G11" s="194" t="s">
        <v>115</v>
      </c>
    </row>
    <row r="12" spans="1:9" s="26" customFormat="1" x14ac:dyDescent="0.3">
      <c r="A12" s="64" t="s">
        <v>21</v>
      </c>
      <c r="B12" s="141"/>
      <c r="C12" s="48">
        <v>81170314</v>
      </c>
      <c r="D12" s="48">
        <v>49987000</v>
      </c>
      <c r="E12" s="192">
        <v>1.623819347165532</v>
      </c>
      <c r="F12" s="48">
        <v>48687000</v>
      </c>
      <c r="G12" s="142">
        <v>1.6671827991601309</v>
      </c>
    </row>
    <row r="13" spans="1:9" s="26" customFormat="1" x14ac:dyDescent="0.3">
      <c r="A13" s="65"/>
      <c r="B13" s="143"/>
      <c r="C13" s="144"/>
      <c r="D13" s="144"/>
      <c r="E13" s="145"/>
      <c r="F13" s="144"/>
      <c r="G13" s="147"/>
    </row>
    <row r="14" spans="1:9" s="26" customFormat="1" x14ac:dyDescent="0.3">
      <c r="A14" s="66" t="s">
        <v>106</v>
      </c>
      <c r="B14" s="148"/>
      <c r="C14" s="51">
        <v>59019297</v>
      </c>
      <c r="D14" s="51">
        <v>38449000</v>
      </c>
      <c r="E14" s="149">
        <v>1.5350081611025599</v>
      </c>
      <c r="F14" s="51">
        <v>37289000</v>
      </c>
      <c r="G14" s="152">
        <v>1.5827699307890608</v>
      </c>
      <c r="I14" s="31"/>
    </row>
    <row r="15" spans="1:9" s="26" customFormat="1" x14ac:dyDescent="0.3">
      <c r="A15" s="195" t="s">
        <v>107</v>
      </c>
      <c r="B15" s="196"/>
      <c r="C15" s="197">
        <v>22151017</v>
      </c>
      <c r="D15" s="197">
        <v>11538000</v>
      </c>
      <c r="E15" s="198">
        <v>1.9197597212515531</v>
      </c>
      <c r="F15" s="197">
        <v>11398000</v>
      </c>
      <c r="G15" s="199">
        <v>1.9433278791054645</v>
      </c>
    </row>
    <row r="16" spans="1:9" s="30" customFormat="1" x14ac:dyDescent="0.2">
      <c r="A16" s="131"/>
      <c r="B16" s="131"/>
      <c r="C16" s="131"/>
      <c r="D16" s="131"/>
      <c r="E16" s="131"/>
      <c r="F16" s="131"/>
      <c r="G16" s="131"/>
    </row>
    <row r="17" spans="1:7" s="30" customFormat="1" x14ac:dyDescent="0.2">
      <c r="A17" s="131"/>
      <c r="B17" s="131"/>
      <c r="C17" s="131"/>
      <c r="D17" s="131"/>
      <c r="E17" s="131"/>
      <c r="F17" s="131"/>
      <c r="G17" s="131"/>
    </row>
    <row r="18" spans="1:7" s="26" customFormat="1" ht="2.1" customHeight="1" x14ac:dyDescent="0.3">
      <c r="A18" s="56"/>
      <c r="B18" s="56"/>
      <c r="C18" s="56"/>
      <c r="D18" s="56"/>
      <c r="E18" s="56"/>
      <c r="F18" s="56"/>
      <c r="G18" s="57"/>
    </row>
    <row r="19" spans="1:7" s="29" customFormat="1" ht="17.100000000000001" customHeight="1" x14ac:dyDescent="0.25">
      <c r="A19" s="749" t="s">
        <v>95</v>
      </c>
      <c r="B19" s="749"/>
      <c r="C19" s="749"/>
      <c r="D19" s="749"/>
      <c r="E19" s="749"/>
      <c r="F19" s="749"/>
      <c r="G19" s="750"/>
    </row>
    <row r="20" spans="1:7" s="29" customFormat="1" ht="17.100000000000001" customHeight="1" x14ac:dyDescent="0.25">
      <c r="A20" s="733" t="s">
        <v>90</v>
      </c>
      <c r="B20" s="733"/>
      <c r="C20" s="733"/>
      <c r="D20" s="733"/>
      <c r="E20" s="733"/>
      <c r="F20" s="733"/>
      <c r="G20" s="734"/>
    </row>
    <row r="21" spans="1:7" s="29" customFormat="1" ht="17.100000000000001" customHeight="1" x14ac:dyDescent="0.25">
      <c r="A21" s="738"/>
      <c r="B21" s="738"/>
      <c r="C21" s="738"/>
      <c r="D21" s="738"/>
      <c r="E21" s="738"/>
      <c r="F21" s="738"/>
      <c r="G21" s="739"/>
    </row>
    <row r="22" spans="1:7" s="29" customFormat="1" ht="17.100000000000001" customHeight="1" x14ac:dyDescent="0.25">
      <c r="A22" s="738" t="s">
        <v>96</v>
      </c>
      <c r="B22" s="738"/>
      <c r="C22" s="738"/>
      <c r="D22" s="738"/>
      <c r="E22" s="738"/>
      <c r="F22" s="738"/>
      <c r="G22" s="739"/>
    </row>
    <row r="23" spans="1:7" s="26" customFormat="1" ht="2.1" customHeight="1" x14ac:dyDescent="0.3">
      <c r="A23" s="62"/>
      <c r="B23" s="62"/>
      <c r="C23" s="62"/>
      <c r="D23" s="62"/>
      <c r="E23" s="62"/>
      <c r="F23" s="62"/>
      <c r="G23" s="63"/>
    </row>
    <row r="24" spans="1:7" s="30" customFormat="1" x14ac:dyDescent="0.2">
      <c r="A24" s="131"/>
      <c r="B24" s="131"/>
      <c r="C24" s="131"/>
      <c r="D24" s="131"/>
      <c r="E24" s="131"/>
      <c r="F24" s="131"/>
      <c r="G24" s="131"/>
    </row>
    <row r="25" spans="1:7" s="26" customFormat="1" ht="15" x14ac:dyDescent="0.35">
      <c r="A25" s="183"/>
      <c r="B25" s="54"/>
      <c r="C25" s="54"/>
      <c r="D25" s="54"/>
      <c r="E25" s="54"/>
      <c r="F25" s="54"/>
      <c r="G25" s="54"/>
    </row>
  </sheetData>
  <mergeCells count="10">
    <mergeCell ref="A19:G19"/>
    <mergeCell ref="A20:G20"/>
    <mergeCell ref="A21:G21"/>
    <mergeCell ref="A22:G22"/>
    <mergeCell ref="A1:G1"/>
    <mergeCell ref="A3:G4"/>
    <mergeCell ref="A5:G8"/>
    <mergeCell ref="A9:G9"/>
    <mergeCell ref="A10:G10"/>
    <mergeCell ref="A11:B11"/>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V123"/>
  <sheetViews>
    <sheetView showGridLines="0" zoomScale="90" zoomScaleNormal="90" workbookViewId="0">
      <pane xSplit="2" topLeftCell="C1" activePane="topRight" state="frozen"/>
      <selection pane="topRight" activeCell="A11" sqref="A11:A12"/>
    </sheetView>
  </sheetViews>
  <sheetFormatPr baseColWidth="10" defaultColWidth="11.44140625" defaultRowHeight="13.2" x14ac:dyDescent="0.25"/>
  <cols>
    <col min="1" max="1" width="24.6640625" style="23" customWidth="1"/>
    <col min="2" max="2" width="38.6640625" style="23" customWidth="1"/>
    <col min="3" max="3" width="14.88671875" style="23" customWidth="1"/>
    <col min="4" max="5" width="9.5546875" style="23" customWidth="1"/>
    <col min="6" max="6" width="6.6640625" style="479" customWidth="1"/>
    <col min="7" max="7" width="14.88671875" style="23" customWidth="1"/>
    <col min="8" max="9" width="9.5546875" style="23" customWidth="1"/>
    <col min="10" max="10" width="6.6640625" style="479" customWidth="1"/>
    <col min="11" max="11" width="14.88671875" style="23" customWidth="1"/>
    <col min="12" max="13" width="9.5546875" style="23" customWidth="1"/>
    <col min="14" max="14" width="6.6640625" style="479" customWidth="1"/>
    <col min="15" max="15" width="14.88671875" style="23" customWidth="1"/>
    <col min="16" max="17" width="9.5546875" style="23" customWidth="1"/>
    <col min="18" max="18" width="6.6640625" style="479" customWidth="1"/>
    <col min="19" max="19" width="14.88671875" style="23" customWidth="1"/>
    <col min="20" max="21" width="9.5546875" style="23" customWidth="1"/>
    <col min="22" max="22" width="6.6640625" style="479" customWidth="1"/>
    <col min="23" max="16384" width="11.44140625" style="23"/>
  </cols>
  <sheetData>
    <row r="1" spans="1:22" s="255" customFormat="1" ht="63" customHeight="1" x14ac:dyDescent="0.3">
      <c r="A1" s="466"/>
      <c r="B1" s="466"/>
      <c r="C1" s="466"/>
      <c r="D1" s="466"/>
      <c r="E1" s="466"/>
      <c r="F1" s="473"/>
      <c r="G1" s="466"/>
      <c r="J1" s="473"/>
      <c r="N1" s="473"/>
      <c r="R1" s="473"/>
      <c r="V1" s="473"/>
    </row>
    <row r="2" spans="1:22" s="256" customFormat="1" x14ac:dyDescent="0.3">
      <c r="A2" s="254"/>
      <c r="B2" s="254"/>
      <c r="C2" s="254"/>
      <c r="D2" s="254"/>
      <c r="E2" s="255"/>
      <c r="F2" s="473"/>
      <c r="G2" s="255"/>
      <c r="H2" s="255"/>
      <c r="J2" s="485"/>
      <c r="N2" s="485"/>
      <c r="R2" s="485"/>
      <c r="V2" s="485"/>
    </row>
    <row r="3" spans="1:22" s="256" customFormat="1" ht="12" customHeight="1" x14ac:dyDescent="0.2">
      <c r="A3" s="764" t="s">
        <v>280</v>
      </c>
      <c r="B3" s="764"/>
      <c r="C3" s="764"/>
      <c r="D3" s="764"/>
      <c r="E3" s="764"/>
      <c r="F3" s="764"/>
      <c r="G3" s="764"/>
      <c r="H3" s="764"/>
      <c r="I3" s="764"/>
      <c r="J3" s="764"/>
      <c r="K3" s="764"/>
      <c r="L3" s="764"/>
      <c r="M3" s="764"/>
      <c r="N3" s="764"/>
      <c r="O3" s="764"/>
      <c r="P3" s="764"/>
      <c r="Q3" s="764"/>
      <c r="R3" s="764"/>
      <c r="S3" s="764"/>
      <c r="T3" s="764"/>
      <c r="U3" s="764"/>
      <c r="V3" s="764"/>
    </row>
    <row r="4" spans="1:22" s="256" customFormat="1" ht="17.100000000000001" customHeight="1" x14ac:dyDescent="0.2">
      <c r="A4" s="764"/>
      <c r="B4" s="764"/>
      <c r="C4" s="764"/>
      <c r="D4" s="764"/>
      <c r="E4" s="764"/>
      <c r="F4" s="764"/>
      <c r="G4" s="764"/>
      <c r="H4" s="764"/>
      <c r="I4" s="764"/>
      <c r="J4" s="764"/>
      <c r="K4" s="764"/>
      <c r="L4" s="764"/>
      <c r="M4" s="764"/>
      <c r="N4" s="764"/>
      <c r="O4" s="764"/>
      <c r="P4" s="764"/>
      <c r="Q4" s="764"/>
      <c r="R4" s="764"/>
      <c r="S4" s="764"/>
      <c r="T4" s="764"/>
      <c r="U4" s="764"/>
      <c r="V4" s="764"/>
    </row>
    <row r="5" spans="1:22" s="256" customFormat="1" ht="11.1" customHeight="1" x14ac:dyDescent="0.2">
      <c r="A5" s="765" t="s">
        <v>279</v>
      </c>
      <c r="B5" s="766"/>
      <c r="C5" s="766"/>
      <c r="D5" s="766"/>
      <c r="E5" s="766"/>
      <c r="F5" s="766"/>
      <c r="G5" s="766"/>
      <c r="H5" s="766"/>
      <c r="I5" s="766"/>
      <c r="J5" s="766"/>
      <c r="K5" s="766"/>
      <c r="L5" s="766"/>
      <c r="M5" s="766"/>
      <c r="N5" s="766"/>
      <c r="O5" s="766"/>
      <c r="P5" s="766"/>
      <c r="Q5" s="766"/>
      <c r="R5" s="766"/>
      <c r="S5" s="766"/>
      <c r="T5" s="766"/>
      <c r="U5" s="766"/>
      <c r="V5" s="767"/>
    </row>
    <row r="6" spans="1:22" s="256" customFormat="1" ht="12" customHeight="1" x14ac:dyDescent="0.2">
      <c r="A6" s="765"/>
      <c r="B6" s="766"/>
      <c r="C6" s="766"/>
      <c r="D6" s="766"/>
      <c r="E6" s="766"/>
      <c r="F6" s="766"/>
      <c r="G6" s="766"/>
      <c r="H6" s="766"/>
      <c r="I6" s="766"/>
      <c r="J6" s="766"/>
      <c r="K6" s="766"/>
      <c r="L6" s="766"/>
      <c r="M6" s="766"/>
      <c r="N6" s="766"/>
      <c r="O6" s="766"/>
      <c r="P6" s="766"/>
      <c r="Q6" s="766"/>
      <c r="R6" s="766"/>
      <c r="S6" s="766"/>
      <c r="T6" s="766"/>
      <c r="U6" s="766"/>
      <c r="V6" s="767"/>
    </row>
    <row r="7" spans="1:22" s="256" customFormat="1" ht="12" customHeight="1" x14ac:dyDescent="0.2">
      <c r="A7" s="765"/>
      <c r="B7" s="766"/>
      <c r="C7" s="766"/>
      <c r="D7" s="766"/>
      <c r="E7" s="766"/>
      <c r="F7" s="766"/>
      <c r="G7" s="766"/>
      <c r="H7" s="766"/>
      <c r="I7" s="766"/>
      <c r="J7" s="766"/>
      <c r="K7" s="766"/>
      <c r="L7" s="766"/>
      <c r="M7" s="766"/>
      <c r="N7" s="766"/>
      <c r="O7" s="766"/>
      <c r="P7" s="766"/>
      <c r="Q7" s="766"/>
      <c r="R7" s="766"/>
      <c r="S7" s="766"/>
      <c r="T7" s="766"/>
      <c r="U7" s="766"/>
      <c r="V7" s="767"/>
    </row>
    <row r="8" spans="1:22" s="256" customFormat="1" ht="12" customHeight="1" x14ac:dyDescent="0.2">
      <c r="A8" s="768"/>
      <c r="B8" s="769"/>
      <c r="C8" s="769"/>
      <c r="D8" s="769"/>
      <c r="E8" s="769"/>
      <c r="F8" s="769"/>
      <c r="G8" s="769"/>
      <c r="H8" s="769"/>
      <c r="I8" s="769"/>
      <c r="J8" s="769"/>
      <c r="K8" s="769"/>
      <c r="L8" s="769"/>
      <c r="M8" s="769"/>
      <c r="N8" s="769"/>
      <c r="O8" s="769"/>
      <c r="P8" s="769"/>
      <c r="Q8" s="769"/>
      <c r="R8" s="769"/>
      <c r="S8" s="769"/>
      <c r="T8" s="769"/>
      <c r="U8" s="769"/>
      <c r="V8" s="770"/>
    </row>
    <row r="9" spans="1:22" s="256" customFormat="1" ht="13.8" x14ac:dyDescent="0.3">
      <c r="A9" s="610" t="s">
        <v>301</v>
      </c>
      <c r="B9" s="480"/>
      <c r="C9" s="480"/>
      <c r="D9" s="480"/>
      <c r="E9" s="480"/>
      <c r="F9" s="480"/>
      <c r="G9" s="480"/>
      <c r="J9" s="485"/>
      <c r="N9" s="485"/>
      <c r="R9" s="485"/>
      <c r="V9" s="485"/>
    </row>
    <row r="10" spans="1:22" s="256" customFormat="1" ht="46.2" customHeight="1" x14ac:dyDescent="0.2">
      <c r="A10" s="771" t="s">
        <v>282</v>
      </c>
      <c r="B10" s="772"/>
      <c r="C10" s="772"/>
      <c r="D10" s="772"/>
      <c r="E10" s="772"/>
      <c r="F10" s="772"/>
      <c r="G10" s="772"/>
      <c r="H10" s="772"/>
      <c r="I10" s="772"/>
      <c r="J10" s="772"/>
      <c r="K10" s="772"/>
      <c r="L10" s="772"/>
      <c r="M10" s="772"/>
      <c r="N10" s="772"/>
      <c r="O10" s="772"/>
      <c r="P10" s="772"/>
      <c r="Q10" s="772"/>
      <c r="R10" s="772"/>
      <c r="S10" s="772"/>
      <c r="T10" s="772"/>
      <c r="U10" s="772"/>
      <c r="V10" s="773"/>
    </row>
    <row r="11" spans="1:22" s="256" customFormat="1" ht="30" customHeight="1" x14ac:dyDescent="0.2">
      <c r="A11" s="774" t="s">
        <v>14</v>
      </c>
      <c r="B11" s="776" t="s">
        <v>152</v>
      </c>
      <c r="C11" s="778" t="s">
        <v>277</v>
      </c>
      <c r="D11" s="778"/>
      <c r="E11" s="778"/>
      <c r="F11" s="778"/>
      <c r="G11" s="778" t="s">
        <v>276</v>
      </c>
      <c r="H11" s="778"/>
      <c r="I11" s="778"/>
      <c r="J11" s="778"/>
      <c r="K11" s="778" t="s">
        <v>154</v>
      </c>
      <c r="L11" s="778"/>
      <c r="M11" s="778"/>
      <c r="N11" s="778"/>
      <c r="O11" s="779" t="s">
        <v>275</v>
      </c>
      <c r="P11" s="779"/>
      <c r="Q11" s="779"/>
      <c r="R11" s="779"/>
      <c r="S11" s="779" t="s">
        <v>155</v>
      </c>
      <c r="T11" s="779"/>
      <c r="U11" s="779"/>
      <c r="V11" s="780"/>
    </row>
    <row r="12" spans="1:22" s="256" customFormat="1" x14ac:dyDescent="0.2">
      <c r="A12" s="775"/>
      <c r="B12" s="777"/>
      <c r="C12" s="273" t="s">
        <v>153</v>
      </c>
      <c r="D12" s="277" t="s">
        <v>156</v>
      </c>
      <c r="E12" s="277" t="s">
        <v>157</v>
      </c>
      <c r="F12" s="474" t="s">
        <v>228</v>
      </c>
      <c r="G12" s="274" t="s">
        <v>153</v>
      </c>
      <c r="H12" s="277" t="s">
        <v>156</v>
      </c>
      <c r="I12" s="277" t="s">
        <v>157</v>
      </c>
      <c r="J12" s="474" t="s">
        <v>228</v>
      </c>
      <c r="K12" s="275" t="s">
        <v>158</v>
      </c>
      <c r="L12" s="277" t="s">
        <v>156</v>
      </c>
      <c r="M12" s="277" t="s">
        <v>157</v>
      </c>
      <c r="N12" s="474" t="s">
        <v>228</v>
      </c>
      <c r="O12" s="274" t="s">
        <v>153</v>
      </c>
      <c r="P12" s="277" t="s">
        <v>156</v>
      </c>
      <c r="Q12" s="277" t="s">
        <v>157</v>
      </c>
      <c r="R12" s="474" t="s">
        <v>228</v>
      </c>
      <c r="S12" s="275" t="s">
        <v>158</v>
      </c>
      <c r="T12" s="277" t="s">
        <v>156</v>
      </c>
      <c r="U12" s="277" t="s">
        <v>157</v>
      </c>
      <c r="V12" s="491" t="s">
        <v>228</v>
      </c>
    </row>
    <row r="13" spans="1:22" s="256" customFormat="1" x14ac:dyDescent="0.3">
      <c r="A13" s="761" t="s">
        <v>159</v>
      </c>
      <c r="B13" s="257" t="s">
        <v>153</v>
      </c>
      <c r="C13" s="258">
        <v>84911</v>
      </c>
      <c r="D13" s="258">
        <v>83056</v>
      </c>
      <c r="E13" s="258">
        <v>86766</v>
      </c>
      <c r="F13" s="481">
        <v>1.1000000000000001</v>
      </c>
      <c r="G13" s="258">
        <v>17068</v>
      </c>
      <c r="H13" s="258">
        <v>16961</v>
      </c>
      <c r="I13" s="258">
        <v>17175</v>
      </c>
      <c r="J13" s="481">
        <v>0.3</v>
      </c>
      <c r="K13" s="370">
        <v>4.97</v>
      </c>
      <c r="L13" s="370">
        <v>4.87</v>
      </c>
      <c r="M13" s="370">
        <v>5.08</v>
      </c>
      <c r="N13" s="481">
        <v>1.1000000000000001</v>
      </c>
      <c r="O13" s="258">
        <v>16285</v>
      </c>
      <c r="P13" s="258">
        <v>16183</v>
      </c>
      <c r="Q13" s="258">
        <v>16387</v>
      </c>
      <c r="R13" s="481">
        <v>0.3</v>
      </c>
      <c r="S13" s="370">
        <v>5.21</v>
      </c>
      <c r="T13" s="370">
        <v>5.0999999999999996</v>
      </c>
      <c r="U13" s="370">
        <v>5.33</v>
      </c>
      <c r="V13" s="496">
        <v>1.1000000000000001</v>
      </c>
    </row>
    <row r="14" spans="1:22" s="256" customFormat="1" x14ac:dyDescent="0.3">
      <c r="A14" s="762"/>
      <c r="B14" s="372" t="s">
        <v>106</v>
      </c>
      <c r="C14" s="259">
        <v>62074</v>
      </c>
      <c r="D14" s="259">
        <v>60228</v>
      </c>
      <c r="E14" s="259">
        <v>63921</v>
      </c>
      <c r="F14" s="482">
        <v>1.5</v>
      </c>
      <c r="G14" s="259">
        <v>13160</v>
      </c>
      <c r="H14" s="259">
        <v>13069</v>
      </c>
      <c r="I14" s="259">
        <v>13252</v>
      </c>
      <c r="J14" s="482">
        <v>0.4</v>
      </c>
      <c r="K14" s="373">
        <v>4.72</v>
      </c>
      <c r="L14" s="373">
        <v>4.58</v>
      </c>
      <c r="M14" s="373">
        <v>4.8600000000000003</v>
      </c>
      <c r="N14" s="482">
        <v>1.5</v>
      </c>
      <c r="O14" s="259">
        <v>12479</v>
      </c>
      <c r="P14" s="259">
        <v>12389</v>
      </c>
      <c r="Q14" s="259">
        <v>12569</v>
      </c>
      <c r="R14" s="482">
        <v>0.4</v>
      </c>
      <c r="S14" s="373">
        <v>4.97</v>
      </c>
      <c r="T14" s="373">
        <v>4.83</v>
      </c>
      <c r="U14" s="373">
        <v>5.12</v>
      </c>
      <c r="V14" s="497">
        <v>1.5</v>
      </c>
    </row>
    <row r="15" spans="1:22" s="256" customFormat="1" x14ac:dyDescent="0.3">
      <c r="A15" s="763"/>
      <c r="B15" s="260" t="s">
        <v>160</v>
      </c>
      <c r="C15" s="261">
        <v>22837</v>
      </c>
      <c r="D15" s="261">
        <v>22641</v>
      </c>
      <c r="E15" s="261">
        <v>23033</v>
      </c>
      <c r="F15" s="483">
        <v>0.4</v>
      </c>
      <c r="G15" s="261">
        <v>3908</v>
      </c>
      <c r="H15" s="261">
        <v>3887</v>
      </c>
      <c r="I15" s="261">
        <v>3929</v>
      </c>
      <c r="J15" s="483">
        <v>0.3</v>
      </c>
      <c r="K15" s="371">
        <v>5.84</v>
      </c>
      <c r="L15" s="371">
        <v>5.79</v>
      </c>
      <c r="M15" s="371">
        <v>5.9</v>
      </c>
      <c r="N15" s="483">
        <v>0.5</v>
      </c>
      <c r="O15" s="261">
        <v>3806</v>
      </c>
      <c r="P15" s="261">
        <v>3785</v>
      </c>
      <c r="Q15" s="261">
        <v>3827</v>
      </c>
      <c r="R15" s="483">
        <v>0.3</v>
      </c>
      <c r="S15" s="371">
        <v>6</v>
      </c>
      <c r="T15" s="371">
        <v>5.95</v>
      </c>
      <c r="U15" s="371">
        <v>6.06</v>
      </c>
      <c r="V15" s="498">
        <v>0.5</v>
      </c>
    </row>
    <row r="16" spans="1:22" s="256" customFormat="1" x14ac:dyDescent="0.3">
      <c r="A16" s="761" t="s">
        <v>161</v>
      </c>
      <c r="B16" s="257" t="s">
        <v>153</v>
      </c>
      <c r="C16" s="258">
        <v>208</v>
      </c>
      <c r="D16" s="258">
        <v>156</v>
      </c>
      <c r="E16" s="258">
        <v>261</v>
      </c>
      <c r="F16" s="481">
        <v>12.9</v>
      </c>
      <c r="G16" s="258">
        <v>21</v>
      </c>
      <c r="H16" s="258">
        <v>21</v>
      </c>
      <c r="I16" s="258">
        <v>22</v>
      </c>
      <c r="J16" s="481">
        <v>1.5</v>
      </c>
      <c r="K16" s="370">
        <v>9.85</v>
      </c>
      <c r="L16" s="370">
        <v>7.38</v>
      </c>
      <c r="M16" s="370">
        <v>12.32</v>
      </c>
      <c r="N16" s="481">
        <v>12.8</v>
      </c>
      <c r="O16" s="258">
        <v>19</v>
      </c>
      <c r="P16" s="258">
        <v>18</v>
      </c>
      <c r="Q16" s="258">
        <v>20</v>
      </c>
      <c r="R16" s="481">
        <v>1.8</v>
      </c>
      <c r="S16" s="370">
        <v>10.86</v>
      </c>
      <c r="T16" s="370">
        <v>8.15</v>
      </c>
      <c r="U16" s="370">
        <v>13.57</v>
      </c>
      <c r="V16" s="496">
        <v>12.7</v>
      </c>
    </row>
    <row r="17" spans="1:22" s="256" customFormat="1" x14ac:dyDescent="0.3">
      <c r="A17" s="762"/>
      <c r="B17" s="372" t="s">
        <v>106</v>
      </c>
      <c r="C17" s="259">
        <v>56</v>
      </c>
      <c r="D17" s="259">
        <v>46</v>
      </c>
      <c r="E17" s="259">
        <v>65</v>
      </c>
      <c r="F17" s="482">
        <v>8.6999999999999993</v>
      </c>
      <c r="G17" s="259">
        <v>12</v>
      </c>
      <c r="H17" s="259">
        <v>11</v>
      </c>
      <c r="I17" s="259">
        <v>12</v>
      </c>
      <c r="J17" s="482">
        <v>1.7</v>
      </c>
      <c r="K17" s="373">
        <v>4.7300000000000004</v>
      </c>
      <c r="L17" s="373">
        <v>3.97</v>
      </c>
      <c r="M17" s="373">
        <v>5.49</v>
      </c>
      <c r="N17" s="482">
        <v>8.1999999999999993</v>
      </c>
      <c r="O17" s="259">
        <v>11</v>
      </c>
      <c r="P17" s="259">
        <v>10</v>
      </c>
      <c r="Q17" s="259">
        <v>11</v>
      </c>
      <c r="R17" s="482">
        <v>1.8</v>
      </c>
      <c r="S17" s="373">
        <v>5.23</v>
      </c>
      <c r="T17" s="373">
        <v>4.41</v>
      </c>
      <c r="U17" s="373">
        <v>6.04</v>
      </c>
      <c r="V17" s="497">
        <v>8</v>
      </c>
    </row>
    <row r="18" spans="1:22" s="256" customFormat="1" x14ac:dyDescent="0.3">
      <c r="A18" s="763"/>
      <c r="B18" s="260" t="s">
        <v>160</v>
      </c>
      <c r="C18" s="261">
        <v>152</v>
      </c>
      <c r="D18" s="261">
        <v>105</v>
      </c>
      <c r="E18" s="261">
        <v>200</v>
      </c>
      <c r="F18" s="483">
        <v>15.8</v>
      </c>
      <c r="G18" s="261">
        <v>9</v>
      </c>
      <c r="H18" s="261">
        <v>9</v>
      </c>
      <c r="I18" s="261">
        <v>10</v>
      </c>
      <c r="J18" s="483">
        <v>2.2000000000000002</v>
      </c>
      <c r="K18" s="371">
        <v>16.3</v>
      </c>
      <c r="L18" s="371">
        <v>11.34</v>
      </c>
      <c r="M18" s="371">
        <v>21.26</v>
      </c>
      <c r="N18" s="483">
        <v>15.5</v>
      </c>
      <c r="O18" s="261">
        <v>9</v>
      </c>
      <c r="P18" s="261">
        <v>8</v>
      </c>
      <c r="Q18" s="261">
        <v>9</v>
      </c>
      <c r="R18" s="483">
        <v>2.9</v>
      </c>
      <c r="S18" s="371">
        <v>17.920000000000002</v>
      </c>
      <c r="T18" s="371">
        <v>12.39</v>
      </c>
      <c r="U18" s="371">
        <v>23.46</v>
      </c>
      <c r="V18" s="498">
        <v>15.8</v>
      </c>
    </row>
    <row r="19" spans="1:22" s="256" customFormat="1" x14ac:dyDescent="0.3">
      <c r="A19" s="761" t="s">
        <v>162</v>
      </c>
      <c r="B19" s="257" t="s">
        <v>153</v>
      </c>
      <c r="C19" s="258">
        <v>11450</v>
      </c>
      <c r="D19" s="258">
        <v>9866</v>
      </c>
      <c r="E19" s="258">
        <v>13033</v>
      </c>
      <c r="F19" s="481">
        <v>7.1</v>
      </c>
      <c r="G19" s="258">
        <v>2328</v>
      </c>
      <c r="H19" s="258">
        <v>2278</v>
      </c>
      <c r="I19" s="258">
        <v>2379</v>
      </c>
      <c r="J19" s="481">
        <v>1.1000000000000001</v>
      </c>
      <c r="K19" s="370">
        <v>4.92</v>
      </c>
      <c r="L19" s="370">
        <v>4.25</v>
      </c>
      <c r="M19" s="370">
        <v>5.58</v>
      </c>
      <c r="N19" s="481">
        <v>6.9</v>
      </c>
      <c r="O19" s="258">
        <v>2250</v>
      </c>
      <c r="P19" s="258">
        <v>2199</v>
      </c>
      <c r="Q19" s="258">
        <v>2300</v>
      </c>
      <c r="R19" s="481">
        <v>1.1000000000000001</v>
      </c>
      <c r="S19" s="370">
        <v>5.09</v>
      </c>
      <c r="T19" s="370">
        <v>4.4000000000000004</v>
      </c>
      <c r="U19" s="370">
        <v>5.77</v>
      </c>
      <c r="V19" s="496">
        <v>6.9</v>
      </c>
    </row>
    <row r="20" spans="1:22" s="256" customFormat="1" x14ac:dyDescent="0.3">
      <c r="A20" s="762"/>
      <c r="B20" s="372" t="s">
        <v>106</v>
      </c>
      <c r="C20" s="259">
        <v>8854</v>
      </c>
      <c r="D20" s="259">
        <v>7269</v>
      </c>
      <c r="E20" s="259">
        <v>10440</v>
      </c>
      <c r="F20" s="482">
        <v>9.1</v>
      </c>
      <c r="G20" s="259">
        <v>1896</v>
      </c>
      <c r="H20" s="259">
        <v>1849</v>
      </c>
      <c r="I20" s="259">
        <v>1942</v>
      </c>
      <c r="J20" s="482">
        <v>1.2</v>
      </c>
      <c r="K20" s="373">
        <v>4.67</v>
      </c>
      <c r="L20" s="373">
        <v>3.85</v>
      </c>
      <c r="M20" s="373">
        <v>5.49</v>
      </c>
      <c r="N20" s="482">
        <v>9</v>
      </c>
      <c r="O20" s="259">
        <v>1826</v>
      </c>
      <c r="P20" s="259">
        <v>1780</v>
      </c>
      <c r="Q20" s="259">
        <v>1872</v>
      </c>
      <c r="R20" s="482">
        <v>1.3</v>
      </c>
      <c r="S20" s="373">
        <v>4.8499999999999996</v>
      </c>
      <c r="T20" s="373">
        <v>4</v>
      </c>
      <c r="U20" s="373">
        <v>5.7</v>
      </c>
      <c r="V20" s="497">
        <v>8.9</v>
      </c>
    </row>
    <row r="21" spans="1:22" s="256" customFormat="1" x14ac:dyDescent="0.3">
      <c r="A21" s="763"/>
      <c r="B21" s="260" t="s">
        <v>160</v>
      </c>
      <c r="C21" s="261">
        <v>2595</v>
      </c>
      <c r="D21" s="261">
        <v>2519</v>
      </c>
      <c r="E21" s="261">
        <v>2671</v>
      </c>
      <c r="F21" s="483">
        <v>1.5</v>
      </c>
      <c r="G21" s="261">
        <v>433</v>
      </c>
      <c r="H21" s="261">
        <v>424</v>
      </c>
      <c r="I21" s="261">
        <v>441</v>
      </c>
      <c r="J21" s="483">
        <v>1</v>
      </c>
      <c r="K21" s="371">
        <v>6</v>
      </c>
      <c r="L21" s="371">
        <v>5.8</v>
      </c>
      <c r="M21" s="371">
        <v>6.2</v>
      </c>
      <c r="N21" s="483">
        <v>1.7</v>
      </c>
      <c r="O21" s="261">
        <v>424</v>
      </c>
      <c r="P21" s="261">
        <v>415</v>
      </c>
      <c r="Q21" s="261">
        <v>432</v>
      </c>
      <c r="R21" s="483">
        <v>1</v>
      </c>
      <c r="S21" s="371">
        <v>6.13</v>
      </c>
      <c r="T21" s="371">
        <v>5.93</v>
      </c>
      <c r="U21" s="371">
        <v>6.32</v>
      </c>
      <c r="V21" s="498">
        <v>1.6</v>
      </c>
    </row>
    <row r="22" spans="1:22" s="256" customFormat="1" x14ac:dyDescent="0.3">
      <c r="A22" s="761" t="s">
        <v>163</v>
      </c>
      <c r="B22" s="257" t="s">
        <v>153</v>
      </c>
      <c r="C22" s="258">
        <v>456</v>
      </c>
      <c r="D22" s="258">
        <v>433</v>
      </c>
      <c r="E22" s="258">
        <v>479</v>
      </c>
      <c r="F22" s="481">
        <v>2.6</v>
      </c>
      <c r="G22" s="258">
        <v>109</v>
      </c>
      <c r="H22" s="258">
        <v>107</v>
      </c>
      <c r="I22" s="258">
        <v>111</v>
      </c>
      <c r="J22" s="481">
        <v>1.1000000000000001</v>
      </c>
      <c r="K22" s="370">
        <v>4.18</v>
      </c>
      <c r="L22" s="370">
        <v>3.96</v>
      </c>
      <c r="M22" s="370">
        <v>4.4000000000000004</v>
      </c>
      <c r="N22" s="481">
        <v>2.6</v>
      </c>
      <c r="O22" s="258">
        <v>103</v>
      </c>
      <c r="P22" s="258">
        <v>100</v>
      </c>
      <c r="Q22" s="258">
        <v>105</v>
      </c>
      <c r="R22" s="481">
        <v>1.1000000000000001</v>
      </c>
      <c r="S22" s="370">
        <v>4.4400000000000004</v>
      </c>
      <c r="T22" s="370">
        <v>4.22</v>
      </c>
      <c r="U22" s="370">
        <v>4.66</v>
      </c>
      <c r="V22" s="496">
        <v>2.5</v>
      </c>
    </row>
    <row r="23" spans="1:22" s="256" customFormat="1" x14ac:dyDescent="0.3">
      <c r="A23" s="762"/>
      <c r="B23" s="372" t="s">
        <v>106</v>
      </c>
      <c r="C23" s="259">
        <v>288</v>
      </c>
      <c r="D23" s="259">
        <v>267</v>
      </c>
      <c r="E23" s="259">
        <v>310</v>
      </c>
      <c r="F23" s="482">
        <v>3.8</v>
      </c>
      <c r="G23" s="259">
        <v>66</v>
      </c>
      <c r="H23" s="259">
        <v>64</v>
      </c>
      <c r="I23" s="259">
        <v>68</v>
      </c>
      <c r="J23" s="482">
        <v>1.4</v>
      </c>
      <c r="K23" s="373">
        <v>4.38</v>
      </c>
      <c r="L23" s="373">
        <v>4.04</v>
      </c>
      <c r="M23" s="373">
        <v>4.71</v>
      </c>
      <c r="N23" s="482">
        <v>3.9</v>
      </c>
      <c r="O23" s="259">
        <v>62</v>
      </c>
      <c r="P23" s="259">
        <v>60</v>
      </c>
      <c r="Q23" s="259">
        <v>63</v>
      </c>
      <c r="R23" s="482">
        <v>1.3</v>
      </c>
      <c r="S23" s="373">
        <v>4.6900000000000004</v>
      </c>
      <c r="T23" s="373">
        <v>4.34</v>
      </c>
      <c r="U23" s="373">
        <v>5.03</v>
      </c>
      <c r="V23" s="497">
        <v>3.8</v>
      </c>
    </row>
    <row r="24" spans="1:22" s="256" customFormat="1" x14ac:dyDescent="0.3">
      <c r="A24" s="763"/>
      <c r="B24" s="260" t="s">
        <v>160</v>
      </c>
      <c r="C24" s="261">
        <v>167</v>
      </c>
      <c r="D24" s="261">
        <v>160</v>
      </c>
      <c r="E24" s="261">
        <v>174</v>
      </c>
      <c r="F24" s="483">
        <v>2.2000000000000002</v>
      </c>
      <c r="G24" s="261">
        <v>43</v>
      </c>
      <c r="H24" s="261">
        <v>42</v>
      </c>
      <c r="I24" s="261">
        <v>45</v>
      </c>
      <c r="J24" s="483">
        <v>1.7</v>
      </c>
      <c r="K24" s="371">
        <v>3.88</v>
      </c>
      <c r="L24" s="371">
        <v>3.71</v>
      </c>
      <c r="M24" s="371">
        <v>4.05</v>
      </c>
      <c r="N24" s="483">
        <v>2.2999999999999998</v>
      </c>
      <c r="O24" s="261">
        <v>41</v>
      </c>
      <c r="P24" s="261">
        <v>40</v>
      </c>
      <c r="Q24" s="261">
        <v>43</v>
      </c>
      <c r="R24" s="483">
        <v>1.8</v>
      </c>
      <c r="S24" s="371">
        <v>4.07</v>
      </c>
      <c r="T24" s="371">
        <v>3.92</v>
      </c>
      <c r="U24" s="371">
        <v>4.2300000000000004</v>
      </c>
      <c r="V24" s="498">
        <v>2</v>
      </c>
    </row>
    <row r="25" spans="1:22" s="256" customFormat="1" x14ac:dyDescent="0.3">
      <c r="A25" s="761" t="s">
        <v>164</v>
      </c>
      <c r="B25" s="257" t="s">
        <v>153</v>
      </c>
      <c r="C25" s="258">
        <v>5084</v>
      </c>
      <c r="D25" s="258">
        <v>4951</v>
      </c>
      <c r="E25" s="258">
        <v>5218</v>
      </c>
      <c r="F25" s="481">
        <v>1.3</v>
      </c>
      <c r="G25" s="258">
        <v>754</v>
      </c>
      <c r="H25" s="258">
        <v>734</v>
      </c>
      <c r="I25" s="258">
        <v>774</v>
      </c>
      <c r="J25" s="481">
        <v>1.3</v>
      </c>
      <c r="K25" s="370">
        <v>6.74</v>
      </c>
      <c r="L25" s="370">
        <v>6.49</v>
      </c>
      <c r="M25" s="370">
        <v>6.99</v>
      </c>
      <c r="N25" s="481">
        <v>1.9</v>
      </c>
      <c r="O25" s="258">
        <v>735</v>
      </c>
      <c r="P25" s="258">
        <v>716</v>
      </c>
      <c r="Q25" s="258">
        <v>754</v>
      </c>
      <c r="R25" s="481">
        <v>1.3</v>
      </c>
      <c r="S25" s="370">
        <v>6.92</v>
      </c>
      <c r="T25" s="370">
        <v>6.67</v>
      </c>
      <c r="U25" s="370">
        <v>7.17</v>
      </c>
      <c r="V25" s="496">
        <v>1.8</v>
      </c>
    </row>
    <row r="26" spans="1:22" s="256" customFormat="1" x14ac:dyDescent="0.3">
      <c r="A26" s="762"/>
      <c r="B26" s="372" t="s">
        <v>106</v>
      </c>
      <c r="C26" s="259">
        <v>4823</v>
      </c>
      <c r="D26" s="259">
        <v>4693</v>
      </c>
      <c r="E26" s="259">
        <v>4953</v>
      </c>
      <c r="F26" s="482">
        <v>1.4</v>
      </c>
      <c r="G26" s="259">
        <v>716</v>
      </c>
      <c r="H26" s="259">
        <v>698</v>
      </c>
      <c r="I26" s="259">
        <v>734</v>
      </c>
      <c r="J26" s="482">
        <v>1.3</v>
      </c>
      <c r="K26" s="373">
        <v>6.74</v>
      </c>
      <c r="L26" s="373">
        <v>6.48</v>
      </c>
      <c r="M26" s="373">
        <v>6.99</v>
      </c>
      <c r="N26" s="482">
        <v>1.9</v>
      </c>
      <c r="O26" s="259">
        <v>698</v>
      </c>
      <c r="P26" s="259">
        <v>681</v>
      </c>
      <c r="Q26" s="259">
        <v>715</v>
      </c>
      <c r="R26" s="482">
        <v>1.3</v>
      </c>
      <c r="S26" s="373">
        <v>6.91</v>
      </c>
      <c r="T26" s="373">
        <v>6.66</v>
      </c>
      <c r="U26" s="373">
        <v>7.16</v>
      </c>
      <c r="V26" s="497">
        <v>1.9</v>
      </c>
    </row>
    <row r="27" spans="1:22" s="256" customFormat="1" x14ac:dyDescent="0.3">
      <c r="A27" s="763"/>
      <c r="B27" s="260" t="s">
        <v>160</v>
      </c>
      <c r="C27" s="261">
        <v>261</v>
      </c>
      <c r="D27" s="261">
        <v>252</v>
      </c>
      <c r="E27" s="261">
        <v>271</v>
      </c>
      <c r="F27" s="483">
        <v>1.8</v>
      </c>
      <c r="G27" s="261">
        <v>38</v>
      </c>
      <c r="H27" s="261">
        <v>37</v>
      </c>
      <c r="I27" s="261">
        <v>39</v>
      </c>
      <c r="J27" s="483">
        <v>1.7</v>
      </c>
      <c r="K27" s="371">
        <v>6.86</v>
      </c>
      <c r="L27" s="371">
        <v>6.51</v>
      </c>
      <c r="M27" s="371">
        <v>7.21</v>
      </c>
      <c r="N27" s="483">
        <v>2.6</v>
      </c>
      <c r="O27" s="261">
        <v>37</v>
      </c>
      <c r="P27" s="261">
        <v>36</v>
      </c>
      <c r="Q27" s="261">
        <v>38</v>
      </c>
      <c r="R27" s="483">
        <v>1.7</v>
      </c>
      <c r="S27" s="371">
        <v>7.04</v>
      </c>
      <c r="T27" s="371">
        <v>6.69</v>
      </c>
      <c r="U27" s="371">
        <v>7.38</v>
      </c>
      <c r="V27" s="498">
        <v>2.5</v>
      </c>
    </row>
    <row r="28" spans="1:22" s="256" customFormat="1" x14ac:dyDescent="0.3">
      <c r="A28" s="761" t="s">
        <v>165</v>
      </c>
      <c r="B28" s="257" t="s">
        <v>153</v>
      </c>
      <c r="C28" s="258">
        <v>11069</v>
      </c>
      <c r="D28" s="258">
        <v>10530</v>
      </c>
      <c r="E28" s="258">
        <v>11608</v>
      </c>
      <c r="F28" s="481">
        <v>2.5</v>
      </c>
      <c r="G28" s="258">
        <v>2865</v>
      </c>
      <c r="H28" s="258">
        <v>2793</v>
      </c>
      <c r="I28" s="258">
        <v>2937</v>
      </c>
      <c r="J28" s="481">
        <v>1.3</v>
      </c>
      <c r="K28" s="370">
        <v>3.86</v>
      </c>
      <c r="L28" s="370">
        <v>3.65</v>
      </c>
      <c r="M28" s="370">
        <v>4.08</v>
      </c>
      <c r="N28" s="481">
        <v>2.8</v>
      </c>
      <c r="O28" s="258">
        <v>2681</v>
      </c>
      <c r="P28" s="258">
        <v>2613</v>
      </c>
      <c r="Q28" s="258">
        <v>2748</v>
      </c>
      <c r="R28" s="481">
        <v>1.3</v>
      </c>
      <c r="S28" s="370">
        <v>4.13</v>
      </c>
      <c r="T28" s="370">
        <v>3.92</v>
      </c>
      <c r="U28" s="370">
        <v>4.34</v>
      </c>
      <c r="V28" s="496">
        <v>2.6</v>
      </c>
    </row>
    <row r="29" spans="1:22" s="256" customFormat="1" x14ac:dyDescent="0.3">
      <c r="A29" s="762"/>
      <c r="B29" s="372" t="s">
        <v>106</v>
      </c>
      <c r="C29" s="259">
        <v>11019</v>
      </c>
      <c r="D29" s="259">
        <v>10481</v>
      </c>
      <c r="E29" s="259">
        <v>11558</v>
      </c>
      <c r="F29" s="482">
        <v>2.5</v>
      </c>
      <c r="G29" s="259">
        <v>2856</v>
      </c>
      <c r="H29" s="259">
        <v>2796</v>
      </c>
      <c r="I29" s="259">
        <v>2915</v>
      </c>
      <c r="J29" s="482">
        <v>1.1000000000000001</v>
      </c>
      <c r="K29" s="373">
        <v>3.86</v>
      </c>
      <c r="L29" s="373">
        <v>3.65</v>
      </c>
      <c r="M29" s="373">
        <v>4.07</v>
      </c>
      <c r="N29" s="482">
        <v>2.8</v>
      </c>
      <c r="O29" s="259">
        <v>2672</v>
      </c>
      <c r="P29" s="259">
        <v>2613</v>
      </c>
      <c r="Q29" s="259">
        <v>2730</v>
      </c>
      <c r="R29" s="482">
        <v>1.1000000000000001</v>
      </c>
      <c r="S29" s="373">
        <v>4.12</v>
      </c>
      <c r="T29" s="373">
        <v>3.92</v>
      </c>
      <c r="U29" s="373">
        <v>4.33</v>
      </c>
      <c r="V29" s="497">
        <v>2.6</v>
      </c>
    </row>
    <row r="30" spans="1:22" s="256" customFormat="1" x14ac:dyDescent="0.3">
      <c r="A30" s="763"/>
      <c r="B30" s="260" t="s">
        <v>160</v>
      </c>
      <c r="C30" s="261">
        <v>50</v>
      </c>
      <c r="D30" s="261">
        <v>47</v>
      </c>
      <c r="E30" s="261">
        <v>52</v>
      </c>
      <c r="F30" s="483">
        <v>2.2999999999999998</v>
      </c>
      <c r="G30" s="261">
        <v>9</v>
      </c>
      <c r="H30" s="261">
        <v>9</v>
      </c>
      <c r="I30" s="261">
        <v>9</v>
      </c>
      <c r="J30" s="483">
        <v>1.4</v>
      </c>
      <c r="K30" s="371">
        <v>5.39</v>
      </c>
      <c r="L30" s="371">
        <v>5.16</v>
      </c>
      <c r="M30" s="371">
        <v>5.62</v>
      </c>
      <c r="N30" s="483">
        <v>2.2000000000000002</v>
      </c>
      <c r="O30" s="261">
        <v>9</v>
      </c>
      <c r="P30" s="261">
        <v>9</v>
      </c>
      <c r="Q30" s="261">
        <v>9</v>
      </c>
      <c r="R30" s="483">
        <v>1.4</v>
      </c>
      <c r="S30" s="371">
        <v>5.43</v>
      </c>
      <c r="T30" s="371">
        <v>5.2</v>
      </c>
      <c r="U30" s="371">
        <v>5.66</v>
      </c>
      <c r="V30" s="498">
        <v>2.2000000000000002</v>
      </c>
    </row>
    <row r="31" spans="1:22" s="256" customFormat="1" x14ac:dyDescent="0.3">
      <c r="A31" s="761" t="s">
        <v>166</v>
      </c>
      <c r="B31" s="257" t="s">
        <v>153</v>
      </c>
      <c r="C31" s="258">
        <v>4302</v>
      </c>
      <c r="D31" s="258">
        <v>4089</v>
      </c>
      <c r="E31" s="258">
        <v>4515</v>
      </c>
      <c r="F31" s="481">
        <v>2.5</v>
      </c>
      <c r="G31" s="258">
        <v>656</v>
      </c>
      <c r="H31" s="258">
        <v>644</v>
      </c>
      <c r="I31" s="258">
        <v>668</v>
      </c>
      <c r="J31" s="481">
        <v>0.9</v>
      </c>
      <c r="K31" s="370">
        <v>6.56</v>
      </c>
      <c r="L31" s="370">
        <v>6.23</v>
      </c>
      <c r="M31" s="370">
        <v>6.88</v>
      </c>
      <c r="N31" s="481">
        <v>2.5</v>
      </c>
      <c r="O31" s="258">
        <v>637</v>
      </c>
      <c r="P31" s="258">
        <v>625</v>
      </c>
      <c r="Q31" s="258">
        <v>649</v>
      </c>
      <c r="R31" s="481">
        <v>1</v>
      </c>
      <c r="S31" s="370">
        <v>6.75</v>
      </c>
      <c r="T31" s="370">
        <v>6.41</v>
      </c>
      <c r="U31" s="370">
        <v>7.09</v>
      </c>
      <c r="V31" s="496">
        <v>2.6</v>
      </c>
    </row>
    <row r="32" spans="1:22" s="256" customFormat="1" x14ac:dyDescent="0.3">
      <c r="A32" s="762"/>
      <c r="B32" s="372" t="s">
        <v>106</v>
      </c>
      <c r="C32" s="259">
        <v>2974</v>
      </c>
      <c r="D32" s="259">
        <v>2766</v>
      </c>
      <c r="E32" s="259">
        <v>3182</v>
      </c>
      <c r="F32" s="482">
        <v>3.6</v>
      </c>
      <c r="G32" s="259">
        <v>488</v>
      </c>
      <c r="H32" s="259">
        <v>477</v>
      </c>
      <c r="I32" s="259">
        <v>499</v>
      </c>
      <c r="J32" s="482">
        <v>1.2</v>
      </c>
      <c r="K32" s="373">
        <v>6.1</v>
      </c>
      <c r="L32" s="373">
        <v>5.67</v>
      </c>
      <c r="M32" s="373">
        <v>6.52</v>
      </c>
      <c r="N32" s="482">
        <v>3.6</v>
      </c>
      <c r="O32" s="259">
        <v>474</v>
      </c>
      <c r="P32" s="259">
        <v>463</v>
      </c>
      <c r="Q32" s="259">
        <v>485</v>
      </c>
      <c r="R32" s="482">
        <v>1.2</v>
      </c>
      <c r="S32" s="373">
        <v>6.27</v>
      </c>
      <c r="T32" s="373">
        <v>5.83</v>
      </c>
      <c r="U32" s="373">
        <v>6.71</v>
      </c>
      <c r="V32" s="497">
        <v>3.6</v>
      </c>
    </row>
    <row r="33" spans="1:22" s="256" customFormat="1" x14ac:dyDescent="0.3">
      <c r="A33" s="763"/>
      <c r="B33" s="260" t="s">
        <v>160</v>
      </c>
      <c r="C33" s="261">
        <v>1328</v>
      </c>
      <c r="D33" s="261">
        <v>1290</v>
      </c>
      <c r="E33" s="261">
        <v>1366</v>
      </c>
      <c r="F33" s="483">
        <v>1.5</v>
      </c>
      <c r="G33" s="261">
        <v>168</v>
      </c>
      <c r="H33" s="261">
        <v>165</v>
      </c>
      <c r="I33" s="261">
        <v>172</v>
      </c>
      <c r="J33" s="483">
        <v>1</v>
      </c>
      <c r="K33" s="371">
        <v>7.88</v>
      </c>
      <c r="L33" s="371">
        <v>7.62</v>
      </c>
      <c r="M33" s="371">
        <v>8.15</v>
      </c>
      <c r="N33" s="483">
        <v>1.7</v>
      </c>
      <c r="O33" s="261">
        <v>163</v>
      </c>
      <c r="P33" s="261">
        <v>160</v>
      </c>
      <c r="Q33" s="261">
        <v>166</v>
      </c>
      <c r="R33" s="483">
        <v>1</v>
      </c>
      <c r="S33" s="371">
        <v>8.15</v>
      </c>
      <c r="T33" s="371">
        <v>7.87</v>
      </c>
      <c r="U33" s="371">
        <v>8.42</v>
      </c>
      <c r="V33" s="498">
        <v>1.7</v>
      </c>
    </row>
    <row r="34" spans="1:22" s="256" customFormat="1" x14ac:dyDescent="0.3">
      <c r="A34" s="761" t="s">
        <v>167</v>
      </c>
      <c r="B34" s="257" t="s">
        <v>153</v>
      </c>
      <c r="C34" s="258">
        <v>1582</v>
      </c>
      <c r="D34" s="258">
        <v>1551</v>
      </c>
      <c r="E34" s="258">
        <v>1613</v>
      </c>
      <c r="F34" s="481">
        <v>1</v>
      </c>
      <c r="G34" s="258">
        <v>433</v>
      </c>
      <c r="H34" s="258">
        <v>427</v>
      </c>
      <c r="I34" s="258">
        <v>439</v>
      </c>
      <c r="J34" s="481">
        <v>0.7</v>
      </c>
      <c r="K34" s="370">
        <v>3.66</v>
      </c>
      <c r="L34" s="370">
        <v>3.57</v>
      </c>
      <c r="M34" s="370">
        <v>3.74</v>
      </c>
      <c r="N34" s="481">
        <v>1.2</v>
      </c>
      <c r="O34" s="258">
        <v>427</v>
      </c>
      <c r="P34" s="258">
        <v>421</v>
      </c>
      <c r="Q34" s="258">
        <v>432</v>
      </c>
      <c r="R34" s="481">
        <v>0.7</v>
      </c>
      <c r="S34" s="370">
        <v>3.71</v>
      </c>
      <c r="T34" s="370">
        <v>3.62</v>
      </c>
      <c r="U34" s="370">
        <v>3.79</v>
      </c>
      <c r="V34" s="496">
        <v>1.2</v>
      </c>
    </row>
    <row r="35" spans="1:22" s="256" customFormat="1" x14ac:dyDescent="0.3">
      <c r="A35" s="762"/>
      <c r="B35" s="372" t="s">
        <v>106</v>
      </c>
      <c r="C35" s="259">
        <v>922</v>
      </c>
      <c r="D35" s="259">
        <v>898</v>
      </c>
      <c r="E35" s="259">
        <v>946</v>
      </c>
      <c r="F35" s="482">
        <v>1.3</v>
      </c>
      <c r="G35" s="259">
        <v>266</v>
      </c>
      <c r="H35" s="259">
        <v>261</v>
      </c>
      <c r="I35" s="259">
        <v>271</v>
      </c>
      <c r="J35" s="482">
        <v>1</v>
      </c>
      <c r="K35" s="373">
        <v>3.47</v>
      </c>
      <c r="L35" s="373">
        <v>3.36</v>
      </c>
      <c r="M35" s="373">
        <v>3.59</v>
      </c>
      <c r="N35" s="482">
        <v>1.7</v>
      </c>
      <c r="O35" s="259">
        <v>261</v>
      </c>
      <c r="P35" s="259">
        <v>256</v>
      </c>
      <c r="Q35" s="259">
        <v>265</v>
      </c>
      <c r="R35" s="482">
        <v>0.9</v>
      </c>
      <c r="S35" s="373">
        <v>3.54</v>
      </c>
      <c r="T35" s="373">
        <v>3.43</v>
      </c>
      <c r="U35" s="373">
        <v>3.65</v>
      </c>
      <c r="V35" s="497">
        <v>1.6</v>
      </c>
    </row>
    <row r="36" spans="1:22" s="256" customFormat="1" x14ac:dyDescent="0.3">
      <c r="A36" s="763"/>
      <c r="B36" s="260" t="s">
        <v>160</v>
      </c>
      <c r="C36" s="261">
        <v>660</v>
      </c>
      <c r="D36" s="261">
        <v>642</v>
      </c>
      <c r="E36" s="261">
        <v>679</v>
      </c>
      <c r="F36" s="483">
        <v>1.4</v>
      </c>
      <c r="G36" s="261">
        <v>167</v>
      </c>
      <c r="H36" s="261">
        <v>164</v>
      </c>
      <c r="I36" s="261">
        <v>171</v>
      </c>
      <c r="J36" s="483">
        <v>1.1000000000000001</v>
      </c>
      <c r="K36" s="371">
        <v>3.95</v>
      </c>
      <c r="L36" s="371">
        <v>3.84</v>
      </c>
      <c r="M36" s="371">
        <v>4.0599999999999996</v>
      </c>
      <c r="N36" s="483">
        <v>1.4</v>
      </c>
      <c r="O36" s="261">
        <v>166</v>
      </c>
      <c r="P36" s="261">
        <v>163</v>
      </c>
      <c r="Q36" s="261">
        <v>169</v>
      </c>
      <c r="R36" s="483">
        <v>1.1000000000000001</v>
      </c>
      <c r="S36" s="371">
        <v>3.98</v>
      </c>
      <c r="T36" s="371">
        <v>3.86</v>
      </c>
      <c r="U36" s="371">
        <v>4.09</v>
      </c>
      <c r="V36" s="498">
        <v>1.4</v>
      </c>
    </row>
    <row r="37" spans="1:22" s="256" customFormat="1" x14ac:dyDescent="0.3">
      <c r="A37" s="761" t="s">
        <v>168</v>
      </c>
      <c r="B37" s="257" t="s">
        <v>153</v>
      </c>
      <c r="C37" s="258">
        <v>1490</v>
      </c>
      <c r="D37" s="258">
        <v>1438</v>
      </c>
      <c r="E37" s="258">
        <v>1542</v>
      </c>
      <c r="F37" s="481">
        <v>1.8</v>
      </c>
      <c r="G37" s="258">
        <v>355</v>
      </c>
      <c r="H37" s="258">
        <v>347</v>
      </c>
      <c r="I37" s="258">
        <v>364</v>
      </c>
      <c r="J37" s="481">
        <v>1.2</v>
      </c>
      <c r="K37" s="370">
        <v>4.1900000000000004</v>
      </c>
      <c r="L37" s="370">
        <v>4</v>
      </c>
      <c r="M37" s="370">
        <v>4.38</v>
      </c>
      <c r="N37" s="481">
        <v>2.2999999999999998</v>
      </c>
      <c r="O37" s="258">
        <v>336</v>
      </c>
      <c r="P37" s="258">
        <v>329</v>
      </c>
      <c r="Q37" s="258">
        <v>344</v>
      </c>
      <c r="R37" s="481">
        <v>1.2</v>
      </c>
      <c r="S37" s="370">
        <v>4.43</v>
      </c>
      <c r="T37" s="370">
        <v>4.25</v>
      </c>
      <c r="U37" s="370">
        <v>4.6100000000000003</v>
      </c>
      <c r="V37" s="496">
        <v>2.1</v>
      </c>
    </row>
    <row r="38" spans="1:22" s="256" customFormat="1" x14ac:dyDescent="0.3">
      <c r="A38" s="762"/>
      <c r="B38" s="372" t="s">
        <v>106</v>
      </c>
      <c r="C38" s="259">
        <v>1100</v>
      </c>
      <c r="D38" s="259">
        <v>1050</v>
      </c>
      <c r="E38" s="259">
        <v>1150</v>
      </c>
      <c r="F38" s="482">
        <v>2.2999999999999998</v>
      </c>
      <c r="G38" s="259">
        <v>278</v>
      </c>
      <c r="H38" s="259">
        <v>271</v>
      </c>
      <c r="I38" s="259">
        <v>286</v>
      </c>
      <c r="J38" s="482">
        <v>1.3</v>
      </c>
      <c r="K38" s="373">
        <v>3.95</v>
      </c>
      <c r="L38" s="373">
        <v>3.74</v>
      </c>
      <c r="M38" s="373">
        <v>4.17</v>
      </c>
      <c r="N38" s="482">
        <v>2.8</v>
      </c>
      <c r="O38" s="259">
        <v>260</v>
      </c>
      <c r="P38" s="259">
        <v>254</v>
      </c>
      <c r="Q38" s="259">
        <v>267</v>
      </c>
      <c r="R38" s="482">
        <v>1.3</v>
      </c>
      <c r="S38" s="373">
        <v>4.22</v>
      </c>
      <c r="T38" s="373">
        <v>4.0199999999999996</v>
      </c>
      <c r="U38" s="373">
        <v>4.43</v>
      </c>
      <c r="V38" s="497">
        <v>2.5</v>
      </c>
    </row>
    <row r="39" spans="1:22" s="256" customFormat="1" x14ac:dyDescent="0.3">
      <c r="A39" s="763"/>
      <c r="B39" s="260" t="s">
        <v>160</v>
      </c>
      <c r="C39" s="261">
        <v>390</v>
      </c>
      <c r="D39" s="261">
        <v>375</v>
      </c>
      <c r="E39" s="261">
        <v>405</v>
      </c>
      <c r="F39" s="483">
        <v>2</v>
      </c>
      <c r="G39" s="261">
        <v>77</v>
      </c>
      <c r="H39" s="261">
        <v>75</v>
      </c>
      <c r="I39" s="261">
        <v>79</v>
      </c>
      <c r="J39" s="483">
        <v>1.3</v>
      </c>
      <c r="K39" s="371">
        <v>5.05</v>
      </c>
      <c r="L39" s="371">
        <v>4.83</v>
      </c>
      <c r="M39" s="371">
        <v>5.28</v>
      </c>
      <c r="N39" s="483">
        <v>2.2000000000000002</v>
      </c>
      <c r="O39" s="261">
        <v>76</v>
      </c>
      <c r="P39" s="261">
        <v>74</v>
      </c>
      <c r="Q39" s="261">
        <v>78</v>
      </c>
      <c r="R39" s="483">
        <v>1.2</v>
      </c>
      <c r="S39" s="371">
        <v>5.13</v>
      </c>
      <c r="T39" s="371">
        <v>4.91</v>
      </c>
      <c r="U39" s="371">
        <v>5.35</v>
      </c>
      <c r="V39" s="498">
        <v>2.2000000000000002</v>
      </c>
    </row>
    <row r="40" spans="1:22" s="256" customFormat="1" x14ac:dyDescent="0.3">
      <c r="A40" s="761" t="s">
        <v>169</v>
      </c>
      <c r="B40" s="257" t="s">
        <v>153</v>
      </c>
      <c r="C40" s="258">
        <v>631</v>
      </c>
      <c r="D40" s="258">
        <v>616</v>
      </c>
      <c r="E40" s="258">
        <v>645</v>
      </c>
      <c r="F40" s="481">
        <v>1.1000000000000001</v>
      </c>
      <c r="G40" s="258">
        <v>139</v>
      </c>
      <c r="H40" s="258">
        <v>136</v>
      </c>
      <c r="I40" s="258">
        <v>143</v>
      </c>
      <c r="J40" s="481">
        <v>1.1000000000000001</v>
      </c>
      <c r="K40" s="370">
        <v>4.5199999999999996</v>
      </c>
      <c r="L40" s="370">
        <v>4.38</v>
      </c>
      <c r="M40" s="370">
        <v>4.66</v>
      </c>
      <c r="N40" s="481">
        <v>1.6</v>
      </c>
      <c r="O40" s="258">
        <v>135</v>
      </c>
      <c r="P40" s="258">
        <v>132</v>
      </c>
      <c r="Q40" s="258">
        <v>137</v>
      </c>
      <c r="R40" s="481">
        <v>1</v>
      </c>
      <c r="S40" s="370">
        <v>4.6900000000000004</v>
      </c>
      <c r="T40" s="370">
        <v>4.55</v>
      </c>
      <c r="U40" s="370">
        <v>4.82</v>
      </c>
      <c r="V40" s="496">
        <v>1.5</v>
      </c>
    </row>
    <row r="41" spans="1:22" s="256" customFormat="1" x14ac:dyDescent="0.3">
      <c r="A41" s="762"/>
      <c r="B41" s="372" t="s">
        <v>106</v>
      </c>
      <c r="C41" s="259">
        <v>397</v>
      </c>
      <c r="D41" s="259">
        <v>385</v>
      </c>
      <c r="E41" s="259">
        <v>408</v>
      </c>
      <c r="F41" s="482">
        <v>1.5</v>
      </c>
      <c r="G41" s="259">
        <v>97</v>
      </c>
      <c r="H41" s="259">
        <v>95</v>
      </c>
      <c r="I41" s="259">
        <v>99</v>
      </c>
      <c r="J41" s="482">
        <v>1.1000000000000001</v>
      </c>
      <c r="K41" s="373">
        <v>4.08</v>
      </c>
      <c r="L41" s="373">
        <v>3.94</v>
      </c>
      <c r="M41" s="373">
        <v>4.22</v>
      </c>
      <c r="N41" s="482">
        <v>1.8</v>
      </c>
      <c r="O41" s="259">
        <v>93</v>
      </c>
      <c r="P41" s="259">
        <v>91</v>
      </c>
      <c r="Q41" s="259">
        <v>95</v>
      </c>
      <c r="R41" s="482">
        <v>1</v>
      </c>
      <c r="S41" s="373">
        <v>4.2699999999999996</v>
      </c>
      <c r="T41" s="373">
        <v>4.13</v>
      </c>
      <c r="U41" s="373">
        <v>4.41</v>
      </c>
      <c r="V41" s="497">
        <v>1.7</v>
      </c>
    </row>
    <row r="42" spans="1:22" s="256" customFormat="1" x14ac:dyDescent="0.3">
      <c r="A42" s="763"/>
      <c r="B42" s="260" t="s">
        <v>160</v>
      </c>
      <c r="C42" s="261">
        <v>234</v>
      </c>
      <c r="D42" s="261">
        <v>226</v>
      </c>
      <c r="E42" s="261">
        <v>242</v>
      </c>
      <c r="F42" s="483">
        <v>1.8</v>
      </c>
      <c r="G42" s="261">
        <v>42</v>
      </c>
      <c r="H42" s="261">
        <v>41</v>
      </c>
      <c r="I42" s="261">
        <v>43</v>
      </c>
      <c r="J42" s="483">
        <v>1.2</v>
      </c>
      <c r="K42" s="371">
        <v>5.53</v>
      </c>
      <c r="L42" s="371">
        <v>5.29</v>
      </c>
      <c r="M42" s="371">
        <v>5.78</v>
      </c>
      <c r="N42" s="483">
        <v>2.2999999999999998</v>
      </c>
      <c r="O42" s="261">
        <v>42</v>
      </c>
      <c r="P42" s="261">
        <v>41</v>
      </c>
      <c r="Q42" s="261">
        <v>43</v>
      </c>
      <c r="R42" s="483">
        <v>1.1000000000000001</v>
      </c>
      <c r="S42" s="371">
        <v>5.62</v>
      </c>
      <c r="T42" s="371">
        <v>5.38</v>
      </c>
      <c r="U42" s="371">
        <v>5.86</v>
      </c>
      <c r="V42" s="498">
        <v>2.2000000000000002</v>
      </c>
    </row>
    <row r="43" spans="1:22" s="256" customFormat="1" x14ac:dyDescent="0.3">
      <c r="A43" s="761" t="s">
        <v>23</v>
      </c>
      <c r="B43" s="257" t="s">
        <v>153</v>
      </c>
      <c r="C43" s="258">
        <v>639</v>
      </c>
      <c r="D43" s="258">
        <v>620</v>
      </c>
      <c r="E43" s="258">
        <v>658</v>
      </c>
      <c r="F43" s="481">
        <v>1.5</v>
      </c>
      <c r="G43" s="258">
        <v>154</v>
      </c>
      <c r="H43" s="258">
        <v>150</v>
      </c>
      <c r="I43" s="258">
        <v>157</v>
      </c>
      <c r="J43" s="481">
        <v>1.2</v>
      </c>
      <c r="K43" s="370">
        <v>4.16</v>
      </c>
      <c r="L43" s="370">
        <v>4.01</v>
      </c>
      <c r="M43" s="370">
        <v>4.3</v>
      </c>
      <c r="N43" s="481">
        <v>1.8</v>
      </c>
      <c r="O43" s="258">
        <v>139</v>
      </c>
      <c r="P43" s="258">
        <v>135</v>
      </c>
      <c r="Q43" s="258">
        <v>142</v>
      </c>
      <c r="R43" s="481">
        <v>1.2</v>
      </c>
      <c r="S43" s="370">
        <v>4.6100000000000003</v>
      </c>
      <c r="T43" s="370">
        <v>4.4800000000000004</v>
      </c>
      <c r="U43" s="370">
        <v>4.74</v>
      </c>
      <c r="V43" s="496">
        <v>1.4</v>
      </c>
    </row>
    <row r="44" spans="1:22" s="256" customFormat="1" x14ac:dyDescent="0.3">
      <c r="A44" s="762"/>
      <c r="B44" s="372" t="s">
        <v>106</v>
      </c>
      <c r="C44" s="259">
        <v>451</v>
      </c>
      <c r="D44" s="259">
        <v>435</v>
      </c>
      <c r="E44" s="259">
        <v>468</v>
      </c>
      <c r="F44" s="482">
        <v>1.9</v>
      </c>
      <c r="G44" s="259">
        <v>114</v>
      </c>
      <c r="H44" s="259">
        <v>111</v>
      </c>
      <c r="I44" s="259">
        <v>117</v>
      </c>
      <c r="J44" s="482">
        <v>1.2</v>
      </c>
      <c r="K44" s="373">
        <v>3.96</v>
      </c>
      <c r="L44" s="373">
        <v>3.8</v>
      </c>
      <c r="M44" s="373">
        <v>4.12</v>
      </c>
      <c r="N44" s="482">
        <v>2.1</v>
      </c>
      <c r="O44" s="259">
        <v>100</v>
      </c>
      <c r="P44" s="259">
        <v>97</v>
      </c>
      <c r="Q44" s="259">
        <v>103</v>
      </c>
      <c r="R44" s="482">
        <v>1.5</v>
      </c>
      <c r="S44" s="373">
        <v>4.5199999999999996</v>
      </c>
      <c r="T44" s="373">
        <v>4.37</v>
      </c>
      <c r="U44" s="373">
        <v>4.67</v>
      </c>
      <c r="V44" s="497">
        <v>1.7</v>
      </c>
    </row>
    <row r="45" spans="1:22" s="256" customFormat="1" x14ac:dyDescent="0.3">
      <c r="A45" s="763"/>
      <c r="B45" s="260" t="s">
        <v>160</v>
      </c>
      <c r="C45" s="261">
        <v>188</v>
      </c>
      <c r="D45" s="261">
        <v>180</v>
      </c>
      <c r="E45" s="261">
        <v>195</v>
      </c>
      <c r="F45" s="483">
        <v>2</v>
      </c>
      <c r="G45" s="261">
        <v>40</v>
      </c>
      <c r="H45" s="261">
        <v>39</v>
      </c>
      <c r="I45" s="261">
        <v>41</v>
      </c>
      <c r="J45" s="483">
        <v>1.3</v>
      </c>
      <c r="K45" s="371">
        <v>4.7300000000000004</v>
      </c>
      <c r="L45" s="371">
        <v>4.54</v>
      </c>
      <c r="M45" s="371">
        <v>4.91</v>
      </c>
      <c r="N45" s="483">
        <v>2</v>
      </c>
      <c r="O45" s="261">
        <v>39</v>
      </c>
      <c r="P45" s="261">
        <v>38</v>
      </c>
      <c r="Q45" s="261">
        <v>40</v>
      </c>
      <c r="R45" s="483">
        <v>1.3</v>
      </c>
      <c r="S45" s="371">
        <v>4.84</v>
      </c>
      <c r="T45" s="371">
        <v>4.66</v>
      </c>
      <c r="U45" s="371">
        <v>5.0199999999999996</v>
      </c>
      <c r="V45" s="498">
        <v>1.9</v>
      </c>
    </row>
    <row r="46" spans="1:22" s="256" customFormat="1" x14ac:dyDescent="0.3">
      <c r="A46" s="761" t="s">
        <v>170</v>
      </c>
      <c r="B46" s="257" t="s">
        <v>153</v>
      </c>
      <c r="C46" s="258">
        <v>2960</v>
      </c>
      <c r="D46" s="258">
        <v>2894</v>
      </c>
      <c r="E46" s="258">
        <v>3027</v>
      </c>
      <c r="F46" s="481">
        <v>1.1000000000000001</v>
      </c>
      <c r="G46" s="258">
        <v>559</v>
      </c>
      <c r="H46" s="258">
        <v>549</v>
      </c>
      <c r="I46" s="258">
        <v>569</v>
      </c>
      <c r="J46" s="481">
        <v>0.9</v>
      </c>
      <c r="K46" s="370">
        <v>5.29</v>
      </c>
      <c r="L46" s="370">
        <v>5.18</v>
      </c>
      <c r="M46" s="370">
        <v>5.41</v>
      </c>
      <c r="N46" s="481">
        <v>1.1000000000000001</v>
      </c>
      <c r="O46" s="258">
        <v>546</v>
      </c>
      <c r="P46" s="258">
        <v>535</v>
      </c>
      <c r="Q46" s="258">
        <v>556</v>
      </c>
      <c r="R46" s="481">
        <v>1</v>
      </c>
      <c r="S46" s="370">
        <v>5.43</v>
      </c>
      <c r="T46" s="370">
        <v>5.31</v>
      </c>
      <c r="U46" s="370">
        <v>5.54</v>
      </c>
      <c r="V46" s="496">
        <v>1.1000000000000001</v>
      </c>
    </row>
    <row r="47" spans="1:22" s="256" customFormat="1" x14ac:dyDescent="0.3">
      <c r="A47" s="762"/>
      <c r="B47" s="372" t="s">
        <v>106</v>
      </c>
      <c r="C47" s="259">
        <v>965</v>
      </c>
      <c r="D47" s="259">
        <v>935</v>
      </c>
      <c r="E47" s="259">
        <v>994</v>
      </c>
      <c r="F47" s="482">
        <v>1.6</v>
      </c>
      <c r="G47" s="259">
        <v>203</v>
      </c>
      <c r="H47" s="259">
        <v>197</v>
      </c>
      <c r="I47" s="259">
        <v>208</v>
      </c>
      <c r="J47" s="482">
        <v>1.4</v>
      </c>
      <c r="K47" s="373">
        <v>4.76</v>
      </c>
      <c r="L47" s="373">
        <v>4.58</v>
      </c>
      <c r="M47" s="373">
        <v>4.9400000000000004</v>
      </c>
      <c r="N47" s="482">
        <v>1.9</v>
      </c>
      <c r="O47" s="259">
        <v>191</v>
      </c>
      <c r="P47" s="259">
        <v>185</v>
      </c>
      <c r="Q47" s="259">
        <v>197</v>
      </c>
      <c r="R47" s="482">
        <v>1.5</v>
      </c>
      <c r="S47" s="373">
        <v>5.05</v>
      </c>
      <c r="T47" s="373">
        <v>4.8899999999999997</v>
      </c>
      <c r="U47" s="373">
        <v>5.21</v>
      </c>
      <c r="V47" s="497">
        <v>1.6</v>
      </c>
    </row>
    <row r="48" spans="1:22" s="256" customFormat="1" x14ac:dyDescent="0.3">
      <c r="A48" s="763"/>
      <c r="B48" s="260" t="s">
        <v>160</v>
      </c>
      <c r="C48" s="261">
        <v>1996</v>
      </c>
      <c r="D48" s="261">
        <v>1941</v>
      </c>
      <c r="E48" s="261">
        <v>2051</v>
      </c>
      <c r="F48" s="483">
        <v>1.4</v>
      </c>
      <c r="G48" s="261">
        <v>357</v>
      </c>
      <c r="H48" s="261">
        <v>348</v>
      </c>
      <c r="I48" s="261">
        <v>365</v>
      </c>
      <c r="J48" s="483">
        <v>1.2</v>
      </c>
      <c r="K48" s="371">
        <v>5.6</v>
      </c>
      <c r="L48" s="371">
        <v>5.45</v>
      </c>
      <c r="M48" s="371">
        <v>5.75</v>
      </c>
      <c r="N48" s="483">
        <v>1.4</v>
      </c>
      <c r="O48" s="261">
        <v>354</v>
      </c>
      <c r="P48" s="261">
        <v>346</v>
      </c>
      <c r="Q48" s="261">
        <v>363</v>
      </c>
      <c r="R48" s="483">
        <v>1.2</v>
      </c>
      <c r="S48" s="371">
        <v>5.63</v>
      </c>
      <c r="T48" s="371">
        <v>5.48</v>
      </c>
      <c r="U48" s="371">
        <v>5.78</v>
      </c>
      <c r="V48" s="498">
        <v>1.3</v>
      </c>
    </row>
    <row r="49" spans="1:22" s="256" customFormat="1" x14ac:dyDescent="0.3">
      <c r="A49" s="761" t="s">
        <v>171</v>
      </c>
      <c r="B49" s="257" t="s">
        <v>153</v>
      </c>
      <c r="C49" s="258">
        <v>2188</v>
      </c>
      <c r="D49" s="258">
        <v>2071</v>
      </c>
      <c r="E49" s="258">
        <v>2306</v>
      </c>
      <c r="F49" s="481">
        <v>2.7</v>
      </c>
      <c r="G49" s="258">
        <v>400</v>
      </c>
      <c r="H49" s="258">
        <v>389</v>
      </c>
      <c r="I49" s="258">
        <v>410</v>
      </c>
      <c r="J49" s="481">
        <v>1.4</v>
      </c>
      <c r="K49" s="370">
        <v>5.48</v>
      </c>
      <c r="L49" s="370">
        <v>5.17</v>
      </c>
      <c r="M49" s="370">
        <v>5.79</v>
      </c>
      <c r="N49" s="481">
        <v>2.9</v>
      </c>
      <c r="O49" s="258">
        <v>386</v>
      </c>
      <c r="P49" s="258">
        <v>376</v>
      </c>
      <c r="Q49" s="258">
        <v>397</v>
      </c>
      <c r="R49" s="481">
        <v>1.4</v>
      </c>
      <c r="S49" s="370">
        <v>5.67</v>
      </c>
      <c r="T49" s="370">
        <v>5.34</v>
      </c>
      <c r="U49" s="370">
        <v>5.99</v>
      </c>
      <c r="V49" s="496">
        <v>2.9</v>
      </c>
    </row>
    <row r="50" spans="1:22" s="256" customFormat="1" x14ac:dyDescent="0.3">
      <c r="A50" s="762"/>
      <c r="B50" s="372" t="s">
        <v>106</v>
      </c>
      <c r="C50" s="259">
        <v>1610</v>
      </c>
      <c r="D50" s="259">
        <v>1506</v>
      </c>
      <c r="E50" s="259">
        <v>1714</v>
      </c>
      <c r="F50" s="482">
        <v>3.3</v>
      </c>
      <c r="G50" s="259">
        <v>303</v>
      </c>
      <c r="H50" s="259">
        <v>294</v>
      </c>
      <c r="I50" s="259">
        <v>311</v>
      </c>
      <c r="J50" s="482">
        <v>1.5</v>
      </c>
      <c r="K50" s="373">
        <v>5.32</v>
      </c>
      <c r="L50" s="373">
        <v>4.96</v>
      </c>
      <c r="M50" s="373">
        <v>5.68</v>
      </c>
      <c r="N50" s="482">
        <v>3.5</v>
      </c>
      <c r="O50" s="259">
        <v>293</v>
      </c>
      <c r="P50" s="259">
        <v>284</v>
      </c>
      <c r="Q50" s="259">
        <v>302</v>
      </c>
      <c r="R50" s="482">
        <v>1.5</v>
      </c>
      <c r="S50" s="373">
        <v>5.5</v>
      </c>
      <c r="T50" s="373">
        <v>5.12</v>
      </c>
      <c r="U50" s="373">
        <v>5.87</v>
      </c>
      <c r="V50" s="497">
        <v>3.5</v>
      </c>
    </row>
    <row r="51" spans="1:22" s="256" customFormat="1" x14ac:dyDescent="0.3">
      <c r="A51" s="763"/>
      <c r="B51" s="260" t="s">
        <v>160</v>
      </c>
      <c r="C51" s="261">
        <v>579</v>
      </c>
      <c r="D51" s="261">
        <v>525</v>
      </c>
      <c r="E51" s="261">
        <v>633</v>
      </c>
      <c r="F51" s="483">
        <v>4.7</v>
      </c>
      <c r="G51" s="261">
        <v>97</v>
      </c>
      <c r="H51" s="261">
        <v>93</v>
      </c>
      <c r="I51" s="261">
        <v>100</v>
      </c>
      <c r="J51" s="483">
        <v>1.9</v>
      </c>
      <c r="K51" s="371">
        <v>5.97</v>
      </c>
      <c r="L51" s="371">
        <v>5.36</v>
      </c>
      <c r="M51" s="371">
        <v>6.58</v>
      </c>
      <c r="N51" s="483">
        <v>5.2</v>
      </c>
      <c r="O51" s="261">
        <v>93</v>
      </c>
      <c r="P51" s="261">
        <v>90</v>
      </c>
      <c r="Q51" s="261">
        <v>96</v>
      </c>
      <c r="R51" s="483">
        <v>1.7</v>
      </c>
      <c r="S51" s="371">
        <v>6.2</v>
      </c>
      <c r="T51" s="371">
        <v>5.58</v>
      </c>
      <c r="U51" s="371">
        <v>6.83</v>
      </c>
      <c r="V51" s="498">
        <v>5.0999999999999996</v>
      </c>
    </row>
    <row r="52" spans="1:22" s="256" customFormat="1" x14ac:dyDescent="0.3">
      <c r="A52" s="761" t="s">
        <v>172</v>
      </c>
      <c r="B52" s="257" t="s">
        <v>153</v>
      </c>
      <c r="C52" s="258">
        <v>4607</v>
      </c>
      <c r="D52" s="258">
        <v>4500</v>
      </c>
      <c r="E52" s="258">
        <v>4713</v>
      </c>
      <c r="F52" s="481">
        <v>1.2</v>
      </c>
      <c r="G52" s="258">
        <v>589</v>
      </c>
      <c r="H52" s="258">
        <v>579</v>
      </c>
      <c r="I52" s="258">
        <v>598</v>
      </c>
      <c r="J52" s="481">
        <v>0.8</v>
      </c>
      <c r="K52" s="370">
        <v>7.83</v>
      </c>
      <c r="L52" s="370">
        <v>7.63</v>
      </c>
      <c r="M52" s="370">
        <v>8.0299999999999994</v>
      </c>
      <c r="N52" s="481">
        <v>1.3</v>
      </c>
      <c r="O52" s="258">
        <v>583</v>
      </c>
      <c r="P52" s="258">
        <v>574</v>
      </c>
      <c r="Q52" s="258">
        <v>593</v>
      </c>
      <c r="R52" s="481">
        <v>0.8</v>
      </c>
      <c r="S52" s="370">
        <v>7.9</v>
      </c>
      <c r="T52" s="370">
        <v>7.69</v>
      </c>
      <c r="U52" s="370">
        <v>8.1</v>
      </c>
      <c r="V52" s="496">
        <v>1.3</v>
      </c>
    </row>
    <row r="53" spans="1:22" s="256" customFormat="1" x14ac:dyDescent="0.3">
      <c r="A53" s="762"/>
      <c r="B53" s="372" t="s">
        <v>106</v>
      </c>
      <c r="C53" s="259">
        <v>2121</v>
      </c>
      <c r="D53" s="259">
        <v>2066</v>
      </c>
      <c r="E53" s="259">
        <v>2176</v>
      </c>
      <c r="F53" s="482">
        <v>1.3</v>
      </c>
      <c r="G53" s="259">
        <v>314</v>
      </c>
      <c r="H53" s="259">
        <v>307</v>
      </c>
      <c r="I53" s="259">
        <v>321</v>
      </c>
      <c r="J53" s="482">
        <v>1.2</v>
      </c>
      <c r="K53" s="373">
        <v>6.76</v>
      </c>
      <c r="L53" s="373">
        <v>6.53</v>
      </c>
      <c r="M53" s="373">
        <v>6.98</v>
      </c>
      <c r="N53" s="482">
        <v>1.7</v>
      </c>
      <c r="O53" s="259">
        <v>311</v>
      </c>
      <c r="P53" s="259">
        <v>303</v>
      </c>
      <c r="Q53" s="259">
        <v>318</v>
      </c>
      <c r="R53" s="482">
        <v>1.2</v>
      </c>
      <c r="S53" s="373">
        <v>6.83</v>
      </c>
      <c r="T53" s="373">
        <v>6.61</v>
      </c>
      <c r="U53" s="373">
        <v>7.05</v>
      </c>
      <c r="V53" s="497">
        <v>1.7</v>
      </c>
    </row>
    <row r="54" spans="1:22" s="256" customFormat="1" x14ac:dyDescent="0.3">
      <c r="A54" s="763"/>
      <c r="B54" s="260" t="s">
        <v>160</v>
      </c>
      <c r="C54" s="261">
        <v>2486</v>
      </c>
      <c r="D54" s="261">
        <v>2399</v>
      </c>
      <c r="E54" s="261">
        <v>2572</v>
      </c>
      <c r="F54" s="483">
        <v>1.8</v>
      </c>
      <c r="G54" s="261">
        <v>275</v>
      </c>
      <c r="H54" s="261">
        <v>269</v>
      </c>
      <c r="I54" s="261">
        <v>280</v>
      </c>
      <c r="J54" s="483">
        <v>1.1000000000000001</v>
      </c>
      <c r="K54" s="371">
        <v>9.0500000000000007</v>
      </c>
      <c r="L54" s="371">
        <v>8.73</v>
      </c>
      <c r="M54" s="371">
        <v>9.3699999999999992</v>
      </c>
      <c r="N54" s="483">
        <v>1.8</v>
      </c>
      <c r="O54" s="261">
        <v>273</v>
      </c>
      <c r="P54" s="261">
        <v>267</v>
      </c>
      <c r="Q54" s="261">
        <v>279</v>
      </c>
      <c r="R54" s="483">
        <v>1.1000000000000001</v>
      </c>
      <c r="S54" s="371">
        <v>9.11</v>
      </c>
      <c r="T54" s="371">
        <v>8.7799999999999994</v>
      </c>
      <c r="U54" s="371">
        <v>9.44</v>
      </c>
      <c r="V54" s="498">
        <v>1.9</v>
      </c>
    </row>
    <row r="55" spans="1:22" s="256" customFormat="1" x14ac:dyDescent="0.3">
      <c r="A55" s="761" t="s">
        <v>173</v>
      </c>
      <c r="B55" s="257" t="s">
        <v>153</v>
      </c>
      <c r="C55" s="258">
        <v>5463</v>
      </c>
      <c r="D55" s="258">
        <v>4953</v>
      </c>
      <c r="E55" s="258">
        <v>5972</v>
      </c>
      <c r="F55" s="481">
        <v>4.8</v>
      </c>
      <c r="G55" s="258">
        <v>1190</v>
      </c>
      <c r="H55" s="258">
        <v>1168</v>
      </c>
      <c r="I55" s="258">
        <v>1212</v>
      </c>
      <c r="J55" s="481">
        <v>1</v>
      </c>
      <c r="K55" s="370">
        <v>4.59</v>
      </c>
      <c r="L55" s="370">
        <v>4.1500000000000004</v>
      </c>
      <c r="M55" s="370">
        <v>5.03</v>
      </c>
      <c r="N55" s="481">
        <v>4.9000000000000004</v>
      </c>
      <c r="O55" s="258">
        <v>1154</v>
      </c>
      <c r="P55" s="258">
        <v>1132</v>
      </c>
      <c r="Q55" s="258">
        <v>1176</v>
      </c>
      <c r="R55" s="481">
        <v>1</v>
      </c>
      <c r="S55" s="370">
        <v>4.7300000000000004</v>
      </c>
      <c r="T55" s="370">
        <v>4.28</v>
      </c>
      <c r="U55" s="370">
        <v>5.18</v>
      </c>
      <c r="V55" s="496">
        <v>4.9000000000000004</v>
      </c>
    </row>
    <row r="56" spans="1:22" s="256" customFormat="1" x14ac:dyDescent="0.3">
      <c r="A56" s="762"/>
      <c r="B56" s="372" t="s">
        <v>106</v>
      </c>
      <c r="C56" s="259">
        <v>4108</v>
      </c>
      <c r="D56" s="259">
        <v>3596</v>
      </c>
      <c r="E56" s="259">
        <v>4619</v>
      </c>
      <c r="F56" s="482">
        <v>6.4</v>
      </c>
      <c r="G56" s="259">
        <v>898</v>
      </c>
      <c r="H56" s="259">
        <v>879</v>
      </c>
      <c r="I56" s="259">
        <v>917</v>
      </c>
      <c r="J56" s="482">
        <v>1.1000000000000001</v>
      </c>
      <c r="K56" s="373">
        <v>4.58</v>
      </c>
      <c r="L56" s="373">
        <v>4</v>
      </c>
      <c r="M56" s="373">
        <v>5.15</v>
      </c>
      <c r="N56" s="482">
        <v>6.5</v>
      </c>
      <c r="O56" s="259">
        <v>866</v>
      </c>
      <c r="P56" s="259">
        <v>847</v>
      </c>
      <c r="Q56" s="259">
        <v>886</v>
      </c>
      <c r="R56" s="482">
        <v>1.2</v>
      </c>
      <c r="S56" s="373">
        <v>4.74</v>
      </c>
      <c r="T56" s="373">
        <v>4.1399999999999997</v>
      </c>
      <c r="U56" s="373">
        <v>5.34</v>
      </c>
      <c r="V56" s="497">
        <v>6.4</v>
      </c>
    </row>
    <row r="57" spans="1:22" s="256" customFormat="1" x14ac:dyDescent="0.3">
      <c r="A57" s="763"/>
      <c r="B57" s="260" t="s">
        <v>160</v>
      </c>
      <c r="C57" s="261">
        <v>1355</v>
      </c>
      <c r="D57" s="261">
        <v>1305</v>
      </c>
      <c r="E57" s="261">
        <v>1405</v>
      </c>
      <c r="F57" s="483">
        <v>1.9</v>
      </c>
      <c r="G57" s="261">
        <v>292</v>
      </c>
      <c r="H57" s="261">
        <v>287</v>
      </c>
      <c r="I57" s="261">
        <v>298</v>
      </c>
      <c r="J57" s="483">
        <v>1</v>
      </c>
      <c r="K57" s="371">
        <v>4.6399999999999997</v>
      </c>
      <c r="L57" s="371">
        <v>4.46</v>
      </c>
      <c r="M57" s="371">
        <v>4.82</v>
      </c>
      <c r="N57" s="483">
        <v>2</v>
      </c>
      <c r="O57" s="261">
        <v>288</v>
      </c>
      <c r="P57" s="261">
        <v>282</v>
      </c>
      <c r="Q57" s="261">
        <v>293</v>
      </c>
      <c r="R57" s="483">
        <v>1</v>
      </c>
      <c r="S57" s="371">
        <v>4.71</v>
      </c>
      <c r="T57" s="371">
        <v>4.5199999999999996</v>
      </c>
      <c r="U57" s="371">
        <v>4.8899999999999997</v>
      </c>
      <c r="V57" s="498">
        <v>2</v>
      </c>
    </row>
    <row r="58" spans="1:22" s="256" customFormat="1" x14ac:dyDescent="0.3">
      <c r="A58" s="761" t="s">
        <v>240</v>
      </c>
      <c r="B58" s="257" t="s">
        <v>153</v>
      </c>
      <c r="C58" s="258">
        <v>1060</v>
      </c>
      <c r="D58" s="258">
        <v>1030</v>
      </c>
      <c r="E58" s="258">
        <v>1090</v>
      </c>
      <c r="F58" s="481">
        <v>1.5</v>
      </c>
      <c r="G58" s="258">
        <v>172</v>
      </c>
      <c r="H58" s="258">
        <v>169</v>
      </c>
      <c r="I58" s="258">
        <v>175</v>
      </c>
      <c r="J58" s="481">
        <v>0.9</v>
      </c>
      <c r="K58" s="370">
        <v>6.17</v>
      </c>
      <c r="L58" s="370">
        <v>6</v>
      </c>
      <c r="M58" s="370">
        <v>6.34</v>
      </c>
      <c r="N58" s="481">
        <v>1.4</v>
      </c>
      <c r="O58" s="258">
        <v>170</v>
      </c>
      <c r="P58" s="258">
        <v>167</v>
      </c>
      <c r="Q58" s="258">
        <v>173</v>
      </c>
      <c r="R58" s="481">
        <v>0.9</v>
      </c>
      <c r="S58" s="370">
        <v>6.22</v>
      </c>
      <c r="T58" s="370">
        <v>6.06</v>
      </c>
      <c r="U58" s="370">
        <v>6.39</v>
      </c>
      <c r="V58" s="496">
        <v>1.4</v>
      </c>
    </row>
    <row r="59" spans="1:22" s="256" customFormat="1" x14ac:dyDescent="0.3">
      <c r="A59" s="762"/>
      <c r="B59" s="372" t="s">
        <v>106</v>
      </c>
      <c r="C59" s="259">
        <v>474</v>
      </c>
      <c r="D59" s="259">
        <v>453</v>
      </c>
      <c r="E59" s="259">
        <v>494</v>
      </c>
      <c r="F59" s="482">
        <v>2.2000000000000002</v>
      </c>
      <c r="G59" s="259">
        <v>77</v>
      </c>
      <c r="H59" s="259">
        <v>75</v>
      </c>
      <c r="I59" s="259">
        <v>79</v>
      </c>
      <c r="J59" s="482">
        <v>1.3</v>
      </c>
      <c r="K59" s="373">
        <v>6.13</v>
      </c>
      <c r="L59" s="373">
        <v>5.87</v>
      </c>
      <c r="M59" s="373">
        <v>6.4</v>
      </c>
      <c r="N59" s="482">
        <v>2.2000000000000002</v>
      </c>
      <c r="O59" s="259">
        <v>76</v>
      </c>
      <c r="P59" s="259">
        <v>74</v>
      </c>
      <c r="Q59" s="259">
        <v>78</v>
      </c>
      <c r="R59" s="482">
        <v>1.4</v>
      </c>
      <c r="S59" s="373">
        <v>6.21</v>
      </c>
      <c r="T59" s="373">
        <v>5.95</v>
      </c>
      <c r="U59" s="373">
        <v>6.48</v>
      </c>
      <c r="V59" s="497">
        <v>2.2000000000000002</v>
      </c>
    </row>
    <row r="60" spans="1:22" s="256" customFormat="1" x14ac:dyDescent="0.3">
      <c r="A60" s="763"/>
      <c r="B60" s="260" t="s">
        <v>160</v>
      </c>
      <c r="C60" s="261">
        <v>586</v>
      </c>
      <c r="D60" s="261">
        <v>565</v>
      </c>
      <c r="E60" s="261">
        <v>608</v>
      </c>
      <c r="F60" s="483">
        <v>1.9</v>
      </c>
      <c r="G60" s="261">
        <v>95</v>
      </c>
      <c r="H60" s="261">
        <v>92</v>
      </c>
      <c r="I60" s="261">
        <v>97</v>
      </c>
      <c r="J60" s="483">
        <v>1.3</v>
      </c>
      <c r="K60" s="371">
        <v>6.2</v>
      </c>
      <c r="L60" s="371">
        <v>5.98</v>
      </c>
      <c r="M60" s="371">
        <v>6.41</v>
      </c>
      <c r="N60" s="483">
        <v>1.8</v>
      </c>
      <c r="O60" s="261">
        <v>94</v>
      </c>
      <c r="P60" s="261">
        <v>92</v>
      </c>
      <c r="Q60" s="261">
        <v>96</v>
      </c>
      <c r="R60" s="483">
        <v>1.3</v>
      </c>
      <c r="S60" s="371">
        <v>6.23</v>
      </c>
      <c r="T60" s="371">
        <v>6.02</v>
      </c>
      <c r="U60" s="371">
        <v>6.45</v>
      </c>
      <c r="V60" s="498">
        <v>1.8</v>
      </c>
    </row>
    <row r="61" spans="1:22" s="256" customFormat="1" x14ac:dyDescent="0.3">
      <c r="A61" s="761" t="s">
        <v>174</v>
      </c>
      <c r="B61" s="257" t="s">
        <v>153</v>
      </c>
      <c r="C61" s="258">
        <v>60</v>
      </c>
      <c r="D61" s="258">
        <v>55</v>
      </c>
      <c r="E61" s="258">
        <v>65</v>
      </c>
      <c r="F61" s="481">
        <v>4.4000000000000004</v>
      </c>
      <c r="G61" s="258">
        <v>15</v>
      </c>
      <c r="H61" s="258">
        <v>14</v>
      </c>
      <c r="I61" s="258">
        <v>15</v>
      </c>
      <c r="J61" s="481">
        <v>1.2</v>
      </c>
      <c r="K61" s="370">
        <v>4.03</v>
      </c>
      <c r="L61" s="370">
        <v>3.7</v>
      </c>
      <c r="M61" s="370">
        <v>4.37</v>
      </c>
      <c r="N61" s="481">
        <v>4.2</v>
      </c>
      <c r="O61" s="258">
        <v>13</v>
      </c>
      <c r="P61" s="258">
        <v>12</v>
      </c>
      <c r="Q61" s="258">
        <v>13</v>
      </c>
      <c r="R61" s="481">
        <v>2</v>
      </c>
      <c r="S61" s="370">
        <v>4.76</v>
      </c>
      <c r="T61" s="370">
        <v>4.38</v>
      </c>
      <c r="U61" s="370">
        <v>5.13</v>
      </c>
      <c r="V61" s="496">
        <v>4</v>
      </c>
    </row>
    <row r="62" spans="1:22" s="256" customFormat="1" x14ac:dyDescent="0.3">
      <c r="A62" s="762"/>
      <c r="B62" s="372" t="s">
        <v>106</v>
      </c>
      <c r="C62" s="259">
        <v>33</v>
      </c>
      <c r="D62" s="259">
        <v>30</v>
      </c>
      <c r="E62" s="259">
        <v>36</v>
      </c>
      <c r="F62" s="482">
        <v>4.7</v>
      </c>
      <c r="G62" s="259">
        <v>7</v>
      </c>
      <c r="H62" s="259">
        <v>7</v>
      </c>
      <c r="I62" s="259">
        <v>7</v>
      </c>
      <c r="J62" s="482">
        <v>1.8</v>
      </c>
      <c r="K62" s="373">
        <v>4.72</v>
      </c>
      <c r="L62" s="373">
        <v>4.29</v>
      </c>
      <c r="M62" s="373">
        <v>5.15</v>
      </c>
      <c r="N62" s="482">
        <v>4.5999999999999996</v>
      </c>
      <c r="O62" s="259">
        <v>7</v>
      </c>
      <c r="P62" s="259">
        <v>6</v>
      </c>
      <c r="Q62" s="259">
        <v>7</v>
      </c>
      <c r="R62" s="482">
        <v>2</v>
      </c>
      <c r="S62" s="373">
        <v>4.91</v>
      </c>
      <c r="T62" s="373">
        <v>4.47</v>
      </c>
      <c r="U62" s="373">
        <v>5.36</v>
      </c>
      <c r="V62" s="497">
        <v>4.5999999999999996</v>
      </c>
    </row>
    <row r="63" spans="1:22" s="256" customFormat="1" x14ac:dyDescent="0.3">
      <c r="A63" s="763"/>
      <c r="B63" s="260" t="s">
        <v>160</v>
      </c>
      <c r="C63" s="261">
        <v>27</v>
      </c>
      <c r="D63" s="261">
        <v>23</v>
      </c>
      <c r="E63" s="261">
        <v>31</v>
      </c>
      <c r="F63" s="483">
        <v>7.9</v>
      </c>
      <c r="G63" s="261">
        <v>8</v>
      </c>
      <c r="H63" s="261">
        <v>8</v>
      </c>
      <c r="I63" s="261">
        <v>8</v>
      </c>
      <c r="J63" s="483">
        <v>1.4</v>
      </c>
      <c r="K63" s="371">
        <v>3.44</v>
      </c>
      <c r="L63" s="371">
        <v>2.93</v>
      </c>
      <c r="M63" s="371">
        <v>3.95</v>
      </c>
      <c r="N63" s="483">
        <v>7.6</v>
      </c>
      <c r="O63" s="261">
        <v>6</v>
      </c>
      <c r="P63" s="261">
        <v>6</v>
      </c>
      <c r="Q63" s="261">
        <v>6</v>
      </c>
      <c r="R63" s="483">
        <v>3.6</v>
      </c>
      <c r="S63" s="371">
        <v>4.58</v>
      </c>
      <c r="T63" s="371">
        <v>3.95</v>
      </c>
      <c r="U63" s="371">
        <v>5.21</v>
      </c>
      <c r="V63" s="498">
        <v>7</v>
      </c>
    </row>
    <row r="64" spans="1:22" s="256" customFormat="1" x14ac:dyDescent="0.3">
      <c r="A64" s="761" t="s">
        <v>175</v>
      </c>
      <c r="B64" s="257" t="s">
        <v>153</v>
      </c>
      <c r="C64" s="258">
        <v>134</v>
      </c>
      <c r="D64" s="258">
        <v>130</v>
      </c>
      <c r="E64" s="258">
        <v>138</v>
      </c>
      <c r="F64" s="481">
        <v>1.6</v>
      </c>
      <c r="G64" s="258">
        <v>31</v>
      </c>
      <c r="H64" s="258">
        <v>30</v>
      </c>
      <c r="I64" s="258">
        <v>31</v>
      </c>
      <c r="J64" s="481">
        <v>1.1000000000000001</v>
      </c>
      <c r="K64" s="370">
        <v>4.3899999999999997</v>
      </c>
      <c r="L64" s="370">
        <v>4.24</v>
      </c>
      <c r="M64" s="370">
        <v>4.54</v>
      </c>
      <c r="N64" s="481">
        <v>1.7</v>
      </c>
      <c r="O64" s="258">
        <v>28</v>
      </c>
      <c r="P64" s="258">
        <v>27</v>
      </c>
      <c r="Q64" s="258">
        <v>28</v>
      </c>
      <c r="R64" s="481">
        <v>1.2</v>
      </c>
      <c r="S64" s="370">
        <v>4.88</v>
      </c>
      <c r="T64" s="370">
        <v>4.74</v>
      </c>
      <c r="U64" s="370">
        <v>5.01</v>
      </c>
      <c r="V64" s="496">
        <v>1.4</v>
      </c>
    </row>
    <row r="65" spans="1:22" s="256" customFormat="1" x14ac:dyDescent="0.3">
      <c r="A65" s="762"/>
      <c r="B65" s="372" t="s">
        <v>106</v>
      </c>
      <c r="C65" s="259">
        <v>69</v>
      </c>
      <c r="D65" s="259">
        <v>67</v>
      </c>
      <c r="E65" s="259">
        <v>72</v>
      </c>
      <c r="F65" s="482">
        <v>2</v>
      </c>
      <c r="G65" s="259">
        <v>17</v>
      </c>
      <c r="H65" s="259">
        <v>17</v>
      </c>
      <c r="I65" s="259">
        <v>18</v>
      </c>
      <c r="J65" s="482">
        <v>1.3</v>
      </c>
      <c r="K65" s="373">
        <v>4.01</v>
      </c>
      <c r="L65" s="373">
        <v>3.84</v>
      </c>
      <c r="M65" s="373">
        <v>4.1900000000000004</v>
      </c>
      <c r="N65" s="482">
        <v>2.2000000000000002</v>
      </c>
      <c r="O65" s="259">
        <v>15</v>
      </c>
      <c r="P65" s="259">
        <v>15</v>
      </c>
      <c r="Q65" s="259">
        <v>15</v>
      </c>
      <c r="R65" s="482">
        <v>1.4</v>
      </c>
      <c r="S65" s="373">
        <v>4.62</v>
      </c>
      <c r="T65" s="373">
        <v>4.46</v>
      </c>
      <c r="U65" s="373">
        <v>4.7699999999999996</v>
      </c>
      <c r="V65" s="497">
        <v>1.7</v>
      </c>
    </row>
    <row r="66" spans="1:22" s="256" customFormat="1" x14ac:dyDescent="0.3">
      <c r="A66" s="763"/>
      <c r="B66" s="260" t="s">
        <v>160</v>
      </c>
      <c r="C66" s="261">
        <v>65</v>
      </c>
      <c r="D66" s="261">
        <v>62</v>
      </c>
      <c r="E66" s="261">
        <v>68</v>
      </c>
      <c r="F66" s="483">
        <v>2.6</v>
      </c>
      <c r="G66" s="261">
        <v>13</v>
      </c>
      <c r="H66" s="261">
        <v>13</v>
      </c>
      <c r="I66" s="261">
        <v>14</v>
      </c>
      <c r="J66" s="483">
        <v>1.8</v>
      </c>
      <c r="K66" s="371">
        <v>4.8899999999999997</v>
      </c>
      <c r="L66" s="371">
        <v>4.6399999999999997</v>
      </c>
      <c r="M66" s="371">
        <v>5.13</v>
      </c>
      <c r="N66" s="483">
        <v>2.5</v>
      </c>
      <c r="O66" s="261">
        <v>12</v>
      </c>
      <c r="P66" s="261">
        <v>12</v>
      </c>
      <c r="Q66" s="261">
        <v>13</v>
      </c>
      <c r="R66" s="483">
        <v>2</v>
      </c>
      <c r="S66" s="371">
        <v>5.19</v>
      </c>
      <c r="T66" s="371">
        <v>4.96</v>
      </c>
      <c r="U66" s="371">
        <v>5.42</v>
      </c>
      <c r="V66" s="498">
        <v>2.2000000000000002</v>
      </c>
    </row>
    <row r="67" spans="1:22" s="256" customFormat="1" x14ac:dyDescent="0.3">
      <c r="A67" s="761" t="s">
        <v>25</v>
      </c>
      <c r="B67" s="257" t="s">
        <v>153</v>
      </c>
      <c r="C67" s="258">
        <v>1698</v>
      </c>
      <c r="D67" s="258">
        <v>1658</v>
      </c>
      <c r="E67" s="258">
        <v>1738</v>
      </c>
      <c r="F67" s="481">
        <v>1.2</v>
      </c>
      <c r="G67" s="258">
        <v>366</v>
      </c>
      <c r="H67" s="258">
        <v>359</v>
      </c>
      <c r="I67" s="258">
        <v>372</v>
      </c>
      <c r="J67" s="481">
        <v>0.9</v>
      </c>
      <c r="K67" s="370">
        <v>4.6399999999999997</v>
      </c>
      <c r="L67" s="370">
        <v>4.51</v>
      </c>
      <c r="M67" s="370">
        <v>4.7699999999999996</v>
      </c>
      <c r="N67" s="481">
        <v>1.4</v>
      </c>
      <c r="O67" s="258">
        <v>341</v>
      </c>
      <c r="P67" s="258">
        <v>335</v>
      </c>
      <c r="Q67" s="258">
        <v>348</v>
      </c>
      <c r="R67" s="481">
        <v>0.9</v>
      </c>
      <c r="S67" s="370">
        <v>4.97</v>
      </c>
      <c r="T67" s="370">
        <v>4.8499999999999996</v>
      </c>
      <c r="U67" s="370">
        <v>5.0999999999999996</v>
      </c>
      <c r="V67" s="496">
        <v>1.3</v>
      </c>
    </row>
    <row r="68" spans="1:22" s="256" customFormat="1" x14ac:dyDescent="0.3">
      <c r="A68" s="762"/>
      <c r="B68" s="372" t="s">
        <v>106</v>
      </c>
      <c r="C68" s="259">
        <v>964</v>
      </c>
      <c r="D68" s="259">
        <v>933</v>
      </c>
      <c r="E68" s="259">
        <v>996</v>
      </c>
      <c r="F68" s="482">
        <v>1.7</v>
      </c>
      <c r="G68" s="259">
        <v>227</v>
      </c>
      <c r="H68" s="259">
        <v>223</v>
      </c>
      <c r="I68" s="259">
        <v>232</v>
      </c>
      <c r="J68" s="482">
        <v>1</v>
      </c>
      <c r="K68" s="373">
        <v>4.24</v>
      </c>
      <c r="L68" s="373">
        <v>4.0999999999999996</v>
      </c>
      <c r="M68" s="373">
        <v>4.3899999999999997</v>
      </c>
      <c r="N68" s="482">
        <v>1.8</v>
      </c>
      <c r="O68" s="259">
        <v>206</v>
      </c>
      <c r="P68" s="259">
        <v>201</v>
      </c>
      <c r="Q68" s="259">
        <v>211</v>
      </c>
      <c r="R68" s="482">
        <v>1.2</v>
      </c>
      <c r="S68" s="373">
        <v>4.6900000000000004</v>
      </c>
      <c r="T68" s="373">
        <v>4.54</v>
      </c>
      <c r="U68" s="373">
        <v>4.84</v>
      </c>
      <c r="V68" s="497">
        <v>1.6</v>
      </c>
    </row>
    <row r="69" spans="1:22" s="256" customFormat="1" x14ac:dyDescent="0.3">
      <c r="A69" s="763"/>
      <c r="B69" s="260" t="s">
        <v>160</v>
      </c>
      <c r="C69" s="261">
        <v>734</v>
      </c>
      <c r="D69" s="261">
        <v>711</v>
      </c>
      <c r="E69" s="261">
        <v>756</v>
      </c>
      <c r="F69" s="483">
        <v>1.6</v>
      </c>
      <c r="G69" s="261">
        <v>138</v>
      </c>
      <c r="H69" s="261">
        <v>135</v>
      </c>
      <c r="I69" s="261">
        <v>142</v>
      </c>
      <c r="J69" s="483">
        <v>1.4</v>
      </c>
      <c r="K69" s="371">
        <v>5.3</v>
      </c>
      <c r="L69" s="371">
        <v>5.1100000000000003</v>
      </c>
      <c r="M69" s="371">
        <v>5.49</v>
      </c>
      <c r="N69" s="483">
        <v>1.8</v>
      </c>
      <c r="O69" s="261">
        <v>136</v>
      </c>
      <c r="P69" s="261">
        <v>132</v>
      </c>
      <c r="Q69" s="261">
        <v>139</v>
      </c>
      <c r="R69" s="483">
        <v>1.2</v>
      </c>
      <c r="S69" s="371">
        <v>5.41</v>
      </c>
      <c r="T69" s="371">
        <v>5.23</v>
      </c>
      <c r="U69" s="371">
        <v>5.59</v>
      </c>
      <c r="V69" s="498">
        <v>1.7</v>
      </c>
    </row>
    <row r="70" spans="1:22" s="256" customFormat="1" x14ac:dyDescent="0.3">
      <c r="A70" s="761" t="s">
        <v>176</v>
      </c>
      <c r="B70" s="257" t="s">
        <v>153</v>
      </c>
      <c r="C70" s="258">
        <v>2187</v>
      </c>
      <c r="D70" s="258">
        <v>1991</v>
      </c>
      <c r="E70" s="258">
        <v>2383</v>
      </c>
      <c r="F70" s="481">
        <v>4.5999999999999996</v>
      </c>
      <c r="G70" s="258">
        <v>295</v>
      </c>
      <c r="H70" s="258">
        <v>291</v>
      </c>
      <c r="I70" s="258">
        <v>300</v>
      </c>
      <c r="J70" s="481">
        <v>0.8</v>
      </c>
      <c r="K70" s="370">
        <v>7.4</v>
      </c>
      <c r="L70" s="370">
        <v>6.74</v>
      </c>
      <c r="M70" s="370">
        <v>8.06</v>
      </c>
      <c r="N70" s="481">
        <v>4.5999999999999996</v>
      </c>
      <c r="O70" s="258">
        <v>284</v>
      </c>
      <c r="P70" s="258">
        <v>279</v>
      </c>
      <c r="Q70" s="258">
        <v>288</v>
      </c>
      <c r="R70" s="481">
        <v>0.8</v>
      </c>
      <c r="S70" s="370">
        <v>7.71</v>
      </c>
      <c r="T70" s="370">
        <v>7.03</v>
      </c>
      <c r="U70" s="370">
        <v>8.3800000000000008</v>
      </c>
      <c r="V70" s="496">
        <v>4.5</v>
      </c>
    </row>
    <row r="71" spans="1:22" s="256" customFormat="1" x14ac:dyDescent="0.3">
      <c r="A71" s="762"/>
      <c r="B71" s="372" t="s">
        <v>106</v>
      </c>
      <c r="C71" s="259">
        <v>1479</v>
      </c>
      <c r="D71" s="259">
        <v>1286</v>
      </c>
      <c r="E71" s="259">
        <v>1671</v>
      </c>
      <c r="F71" s="482">
        <v>6.6</v>
      </c>
      <c r="G71" s="259">
        <v>147</v>
      </c>
      <c r="H71" s="259">
        <v>143</v>
      </c>
      <c r="I71" s="259">
        <v>150</v>
      </c>
      <c r="J71" s="482">
        <v>1.2</v>
      </c>
      <c r="K71" s="373">
        <v>10.07</v>
      </c>
      <c r="L71" s="373">
        <v>8.7899999999999991</v>
      </c>
      <c r="M71" s="373">
        <v>11.35</v>
      </c>
      <c r="N71" s="482">
        <v>6.5</v>
      </c>
      <c r="O71" s="259">
        <v>142</v>
      </c>
      <c r="P71" s="259">
        <v>138</v>
      </c>
      <c r="Q71" s="259">
        <v>145</v>
      </c>
      <c r="R71" s="482">
        <v>1.3</v>
      </c>
      <c r="S71" s="373">
        <v>10.45</v>
      </c>
      <c r="T71" s="373">
        <v>9.15</v>
      </c>
      <c r="U71" s="373">
        <v>11.75</v>
      </c>
      <c r="V71" s="497">
        <v>6.4</v>
      </c>
    </row>
    <row r="72" spans="1:22" s="256" customFormat="1" x14ac:dyDescent="0.3">
      <c r="A72" s="763"/>
      <c r="B72" s="260" t="s">
        <v>160</v>
      </c>
      <c r="C72" s="261">
        <v>708</v>
      </c>
      <c r="D72" s="261">
        <v>676</v>
      </c>
      <c r="E72" s="261">
        <v>741</v>
      </c>
      <c r="F72" s="483">
        <v>2.4</v>
      </c>
      <c r="G72" s="261">
        <v>149</v>
      </c>
      <c r="H72" s="261">
        <v>146</v>
      </c>
      <c r="I72" s="261">
        <v>151</v>
      </c>
      <c r="J72" s="483">
        <v>0.9</v>
      </c>
      <c r="K72" s="371">
        <v>4.7699999999999996</v>
      </c>
      <c r="L72" s="371">
        <v>4.49</v>
      </c>
      <c r="M72" s="371">
        <v>5.04</v>
      </c>
      <c r="N72" s="483">
        <v>2.9</v>
      </c>
      <c r="O72" s="261">
        <v>142</v>
      </c>
      <c r="P72" s="261">
        <v>140</v>
      </c>
      <c r="Q72" s="261">
        <v>145</v>
      </c>
      <c r="R72" s="483">
        <v>1</v>
      </c>
      <c r="S72" s="371">
        <v>4.9800000000000004</v>
      </c>
      <c r="T72" s="371">
        <v>4.72</v>
      </c>
      <c r="U72" s="371">
        <v>5.25</v>
      </c>
      <c r="V72" s="498">
        <v>2.7</v>
      </c>
    </row>
    <row r="73" spans="1:22" s="256" customFormat="1" x14ac:dyDescent="0.3">
      <c r="A73" s="761" t="s">
        <v>177</v>
      </c>
      <c r="B73" s="257" t="s">
        <v>153</v>
      </c>
      <c r="C73" s="258">
        <v>2806</v>
      </c>
      <c r="D73" s="258">
        <v>2723</v>
      </c>
      <c r="E73" s="258">
        <v>2889</v>
      </c>
      <c r="F73" s="481">
        <v>1.5</v>
      </c>
      <c r="G73" s="258">
        <v>411</v>
      </c>
      <c r="H73" s="258">
        <v>401</v>
      </c>
      <c r="I73" s="258">
        <v>421</v>
      </c>
      <c r="J73" s="481">
        <v>1.3</v>
      </c>
      <c r="K73" s="370">
        <v>6.83</v>
      </c>
      <c r="L73" s="370">
        <v>6.59</v>
      </c>
      <c r="M73" s="370">
        <v>7.06</v>
      </c>
      <c r="N73" s="481">
        <v>1.8</v>
      </c>
      <c r="O73" s="258">
        <v>407</v>
      </c>
      <c r="P73" s="258">
        <v>396</v>
      </c>
      <c r="Q73" s="258">
        <v>417</v>
      </c>
      <c r="R73" s="481">
        <v>1.3</v>
      </c>
      <c r="S73" s="370">
        <v>6.9</v>
      </c>
      <c r="T73" s="370">
        <v>6.66</v>
      </c>
      <c r="U73" s="370">
        <v>7.14</v>
      </c>
      <c r="V73" s="496">
        <v>1.8</v>
      </c>
    </row>
    <row r="74" spans="1:22" s="256" customFormat="1" x14ac:dyDescent="0.3">
      <c r="A74" s="762"/>
      <c r="B74" s="372" t="s">
        <v>106</v>
      </c>
      <c r="C74" s="259">
        <v>1862</v>
      </c>
      <c r="D74" s="259">
        <v>1788</v>
      </c>
      <c r="E74" s="259">
        <v>1936</v>
      </c>
      <c r="F74" s="482">
        <v>2</v>
      </c>
      <c r="G74" s="259">
        <v>289</v>
      </c>
      <c r="H74" s="259">
        <v>281</v>
      </c>
      <c r="I74" s="259">
        <v>297</v>
      </c>
      <c r="J74" s="482">
        <v>1.5</v>
      </c>
      <c r="K74" s="373">
        <v>6.44</v>
      </c>
      <c r="L74" s="373">
        <v>6.16</v>
      </c>
      <c r="M74" s="373">
        <v>6.72</v>
      </c>
      <c r="N74" s="482">
        <v>2.2000000000000002</v>
      </c>
      <c r="O74" s="259">
        <v>286</v>
      </c>
      <c r="P74" s="259">
        <v>278</v>
      </c>
      <c r="Q74" s="259">
        <v>295</v>
      </c>
      <c r="R74" s="482">
        <v>1.5</v>
      </c>
      <c r="S74" s="373">
        <v>6.5</v>
      </c>
      <c r="T74" s="373">
        <v>6.22</v>
      </c>
      <c r="U74" s="373">
        <v>6.78</v>
      </c>
      <c r="V74" s="497">
        <v>2.2000000000000002</v>
      </c>
    </row>
    <row r="75" spans="1:22" s="256" customFormat="1" x14ac:dyDescent="0.3">
      <c r="A75" s="763"/>
      <c r="B75" s="260" t="s">
        <v>160</v>
      </c>
      <c r="C75" s="261">
        <v>944</v>
      </c>
      <c r="D75" s="261">
        <v>908</v>
      </c>
      <c r="E75" s="261">
        <v>981</v>
      </c>
      <c r="F75" s="483">
        <v>2</v>
      </c>
      <c r="G75" s="261">
        <v>122</v>
      </c>
      <c r="H75" s="261">
        <v>118</v>
      </c>
      <c r="I75" s="261">
        <v>126</v>
      </c>
      <c r="J75" s="483">
        <v>1.8</v>
      </c>
      <c r="K75" s="371">
        <v>7.73</v>
      </c>
      <c r="L75" s="371">
        <v>7.33</v>
      </c>
      <c r="M75" s="371">
        <v>8.1300000000000008</v>
      </c>
      <c r="N75" s="483">
        <v>2.6</v>
      </c>
      <c r="O75" s="261">
        <v>120</v>
      </c>
      <c r="P75" s="261">
        <v>116</v>
      </c>
      <c r="Q75" s="261">
        <v>124</v>
      </c>
      <c r="R75" s="483">
        <v>1.8</v>
      </c>
      <c r="S75" s="371">
        <v>7.85</v>
      </c>
      <c r="T75" s="371">
        <v>7.46</v>
      </c>
      <c r="U75" s="371">
        <v>8.24</v>
      </c>
      <c r="V75" s="498">
        <v>2.6</v>
      </c>
    </row>
    <row r="76" spans="1:22" s="256" customFormat="1" x14ac:dyDescent="0.3">
      <c r="A76" s="761" t="s">
        <v>22</v>
      </c>
      <c r="B76" s="257" t="s">
        <v>153</v>
      </c>
      <c r="C76" s="258">
        <v>1447</v>
      </c>
      <c r="D76" s="258">
        <v>1386</v>
      </c>
      <c r="E76" s="258">
        <v>1508</v>
      </c>
      <c r="F76" s="481">
        <v>2.1</v>
      </c>
      <c r="G76" s="258">
        <v>370</v>
      </c>
      <c r="H76" s="258">
        <v>361</v>
      </c>
      <c r="I76" s="258">
        <v>378</v>
      </c>
      <c r="J76" s="481">
        <v>1.2</v>
      </c>
      <c r="K76" s="370">
        <v>3.91</v>
      </c>
      <c r="L76" s="370">
        <v>3.74</v>
      </c>
      <c r="M76" s="370">
        <v>4.09</v>
      </c>
      <c r="N76" s="481">
        <v>2.2999999999999998</v>
      </c>
      <c r="O76" s="258">
        <v>326</v>
      </c>
      <c r="P76" s="258">
        <v>319</v>
      </c>
      <c r="Q76" s="258">
        <v>334</v>
      </c>
      <c r="R76" s="481">
        <v>1.2</v>
      </c>
      <c r="S76" s="370">
        <v>4.43</v>
      </c>
      <c r="T76" s="370">
        <v>4.25</v>
      </c>
      <c r="U76" s="370">
        <v>4.6100000000000003</v>
      </c>
      <c r="V76" s="496">
        <v>2.1</v>
      </c>
    </row>
    <row r="77" spans="1:22" s="256" customFormat="1" x14ac:dyDescent="0.3">
      <c r="A77" s="762"/>
      <c r="B77" s="372" t="s">
        <v>106</v>
      </c>
      <c r="C77" s="259">
        <v>1063</v>
      </c>
      <c r="D77" s="259">
        <v>1005</v>
      </c>
      <c r="E77" s="259">
        <v>1120</v>
      </c>
      <c r="F77" s="482">
        <v>2.8</v>
      </c>
      <c r="G77" s="259">
        <v>288</v>
      </c>
      <c r="H77" s="259">
        <v>281</v>
      </c>
      <c r="I77" s="259">
        <v>295</v>
      </c>
      <c r="J77" s="482">
        <v>1.3</v>
      </c>
      <c r="K77" s="373">
        <v>3.69</v>
      </c>
      <c r="L77" s="373">
        <v>3.48</v>
      </c>
      <c r="M77" s="373">
        <v>3.91</v>
      </c>
      <c r="N77" s="482">
        <v>2.9</v>
      </c>
      <c r="O77" s="259">
        <v>251</v>
      </c>
      <c r="P77" s="259">
        <v>244</v>
      </c>
      <c r="Q77" s="259">
        <v>257</v>
      </c>
      <c r="R77" s="482">
        <v>1.4</v>
      </c>
      <c r="S77" s="373">
        <v>4.24</v>
      </c>
      <c r="T77" s="373">
        <v>4.0199999999999996</v>
      </c>
      <c r="U77" s="373">
        <v>4.46</v>
      </c>
      <c r="V77" s="497">
        <v>2.7</v>
      </c>
    </row>
    <row r="78" spans="1:22" s="256" customFormat="1" x14ac:dyDescent="0.3">
      <c r="A78" s="763"/>
      <c r="B78" s="260" t="s">
        <v>160</v>
      </c>
      <c r="C78" s="261">
        <v>384</v>
      </c>
      <c r="D78" s="261">
        <v>365</v>
      </c>
      <c r="E78" s="261">
        <v>403</v>
      </c>
      <c r="F78" s="483">
        <v>2.5</v>
      </c>
      <c r="G78" s="261">
        <v>82</v>
      </c>
      <c r="H78" s="261">
        <v>80</v>
      </c>
      <c r="I78" s="261">
        <v>85</v>
      </c>
      <c r="J78" s="483">
        <v>1.5</v>
      </c>
      <c r="K78" s="371">
        <v>4.68</v>
      </c>
      <c r="L78" s="371">
        <v>4.4400000000000004</v>
      </c>
      <c r="M78" s="371">
        <v>4.92</v>
      </c>
      <c r="N78" s="483">
        <v>2.6</v>
      </c>
      <c r="O78" s="261">
        <v>76</v>
      </c>
      <c r="P78" s="261">
        <v>73</v>
      </c>
      <c r="Q78" s="261">
        <v>78</v>
      </c>
      <c r="R78" s="483">
        <v>1.9</v>
      </c>
      <c r="S78" s="371">
        <v>5.08</v>
      </c>
      <c r="T78" s="371">
        <v>4.88</v>
      </c>
      <c r="U78" s="371">
        <v>5.28</v>
      </c>
      <c r="V78" s="498">
        <v>2</v>
      </c>
    </row>
    <row r="79" spans="1:22" s="256" customFormat="1" x14ac:dyDescent="0.3">
      <c r="A79" s="761" t="s">
        <v>178</v>
      </c>
      <c r="B79" s="257" t="s">
        <v>153</v>
      </c>
      <c r="C79" s="258">
        <v>3130</v>
      </c>
      <c r="D79" s="258">
        <v>3055</v>
      </c>
      <c r="E79" s="258">
        <v>3205</v>
      </c>
      <c r="F79" s="481">
        <v>1.2</v>
      </c>
      <c r="G79" s="258">
        <v>577</v>
      </c>
      <c r="H79" s="258">
        <v>567</v>
      </c>
      <c r="I79" s="258">
        <v>587</v>
      </c>
      <c r="J79" s="481">
        <v>0.9</v>
      </c>
      <c r="K79" s="370">
        <v>5.43</v>
      </c>
      <c r="L79" s="370">
        <v>5.28</v>
      </c>
      <c r="M79" s="370">
        <v>5.57</v>
      </c>
      <c r="N79" s="481">
        <v>1.3</v>
      </c>
      <c r="O79" s="258">
        <v>561</v>
      </c>
      <c r="P79" s="258">
        <v>551</v>
      </c>
      <c r="Q79" s="258">
        <v>571</v>
      </c>
      <c r="R79" s="481">
        <v>0.9</v>
      </c>
      <c r="S79" s="370">
        <v>5.58</v>
      </c>
      <c r="T79" s="370">
        <v>5.44</v>
      </c>
      <c r="U79" s="370">
        <v>5.72</v>
      </c>
      <c r="V79" s="496">
        <v>1.3</v>
      </c>
    </row>
    <row r="80" spans="1:22" s="256" customFormat="1" x14ac:dyDescent="0.3">
      <c r="A80" s="762"/>
      <c r="B80" s="372" t="s">
        <v>106</v>
      </c>
      <c r="C80" s="259">
        <v>1242</v>
      </c>
      <c r="D80" s="259">
        <v>1207</v>
      </c>
      <c r="E80" s="259">
        <v>1276</v>
      </c>
      <c r="F80" s="482">
        <v>1.4</v>
      </c>
      <c r="G80" s="259">
        <v>253</v>
      </c>
      <c r="H80" s="259">
        <v>247</v>
      </c>
      <c r="I80" s="259">
        <v>259</v>
      </c>
      <c r="J80" s="482">
        <v>1.2</v>
      </c>
      <c r="K80" s="373">
        <v>4.91</v>
      </c>
      <c r="L80" s="373">
        <v>4.75</v>
      </c>
      <c r="M80" s="373">
        <v>5.07</v>
      </c>
      <c r="N80" s="482">
        <v>1.6</v>
      </c>
      <c r="O80" s="259">
        <v>241</v>
      </c>
      <c r="P80" s="259">
        <v>236</v>
      </c>
      <c r="Q80" s="259">
        <v>247</v>
      </c>
      <c r="R80" s="482">
        <v>1.2</v>
      </c>
      <c r="S80" s="373">
        <v>5.14</v>
      </c>
      <c r="T80" s="373">
        <v>4.99</v>
      </c>
      <c r="U80" s="373">
        <v>5.3</v>
      </c>
      <c r="V80" s="497">
        <v>1.5</v>
      </c>
    </row>
    <row r="81" spans="1:22" s="256" customFormat="1" x14ac:dyDescent="0.3">
      <c r="A81" s="763"/>
      <c r="B81" s="260" t="s">
        <v>160</v>
      </c>
      <c r="C81" s="261">
        <v>1889</v>
      </c>
      <c r="D81" s="261">
        <v>1827</v>
      </c>
      <c r="E81" s="261">
        <v>1950</v>
      </c>
      <c r="F81" s="483">
        <v>1.7</v>
      </c>
      <c r="G81" s="261">
        <v>324</v>
      </c>
      <c r="H81" s="261">
        <v>316</v>
      </c>
      <c r="I81" s="261">
        <v>332</v>
      </c>
      <c r="J81" s="483">
        <v>1.3</v>
      </c>
      <c r="K81" s="371">
        <v>5.83</v>
      </c>
      <c r="L81" s="371">
        <v>5.62</v>
      </c>
      <c r="M81" s="371">
        <v>6.04</v>
      </c>
      <c r="N81" s="483">
        <v>1.8</v>
      </c>
      <c r="O81" s="261">
        <v>319</v>
      </c>
      <c r="P81" s="261">
        <v>311</v>
      </c>
      <c r="Q81" s="261">
        <v>327</v>
      </c>
      <c r="R81" s="483">
        <v>1.3</v>
      </c>
      <c r="S81" s="371">
        <v>5.92</v>
      </c>
      <c r="T81" s="371">
        <v>5.71</v>
      </c>
      <c r="U81" s="371">
        <v>6.12</v>
      </c>
      <c r="V81" s="498">
        <v>1.7</v>
      </c>
    </row>
    <row r="82" spans="1:22" s="256" customFormat="1" x14ac:dyDescent="0.3">
      <c r="A82" s="761" t="s">
        <v>179</v>
      </c>
      <c r="B82" s="257" t="s">
        <v>153</v>
      </c>
      <c r="C82" s="258">
        <v>1811</v>
      </c>
      <c r="D82" s="258">
        <v>1748</v>
      </c>
      <c r="E82" s="258">
        <v>1873</v>
      </c>
      <c r="F82" s="481">
        <v>1.8</v>
      </c>
      <c r="G82" s="258">
        <v>494</v>
      </c>
      <c r="H82" s="258">
        <v>483</v>
      </c>
      <c r="I82" s="258">
        <v>504</v>
      </c>
      <c r="J82" s="481">
        <v>1.1000000000000001</v>
      </c>
      <c r="K82" s="370">
        <v>3.67</v>
      </c>
      <c r="L82" s="370">
        <v>3.52</v>
      </c>
      <c r="M82" s="370">
        <v>3.82</v>
      </c>
      <c r="N82" s="481">
        <v>2.1</v>
      </c>
      <c r="O82" s="258">
        <v>453</v>
      </c>
      <c r="P82" s="258">
        <v>444</v>
      </c>
      <c r="Q82" s="258">
        <v>463</v>
      </c>
      <c r="R82" s="481">
        <v>1.1000000000000001</v>
      </c>
      <c r="S82" s="370">
        <v>3.99</v>
      </c>
      <c r="T82" s="370">
        <v>3.85</v>
      </c>
      <c r="U82" s="370">
        <v>4.1399999999999997</v>
      </c>
      <c r="V82" s="496">
        <v>1.8</v>
      </c>
    </row>
    <row r="83" spans="1:22" s="256" customFormat="1" x14ac:dyDescent="0.3">
      <c r="A83" s="762"/>
      <c r="B83" s="372" t="s">
        <v>106</v>
      </c>
      <c r="C83" s="259">
        <v>1431</v>
      </c>
      <c r="D83" s="259">
        <v>1370</v>
      </c>
      <c r="E83" s="259">
        <v>1492</v>
      </c>
      <c r="F83" s="482">
        <v>2.2000000000000002</v>
      </c>
      <c r="G83" s="259">
        <v>398</v>
      </c>
      <c r="H83" s="259">
        <v>389</v>
      </c>
      <c r="I83" s="259">
        <v>408</v>
      </c>
      <c r="J83" s="482">
        <v>1.2</v>
      </c>
      <c r="K83" s="373">
        <v>3.59</v>
      </c>
      <c r="L83" s="373">
        <v>3.42</v>
      </c>
      <c r="M83" s="373">
        <v>3.76</v>
      </c>
      <c r="N83" s="482">
        <v>2.4</v>
      </c>
      <c r="O83" s="259">
        <v>360</v>
      </c>
      <c r="P83" s="259">
        <v>351</v>
      </c>
      <c r="Q83" s="259">
        <v>369</v>
      </c>
      <c r="R83" s="482">
        <v>1.3</v>
      </c>
      <c r="S83" s="373">
        <v>3.97</v>
      </c>
      <c r="T83" s="373">
        <v>3.81</v>
      </c>
      <c r="U83" s="373">
        <v>4.1399999999999997</v>
      </c>
      <c r="V83" s="497">
        <v>2.1</v>
      </c>
    </row>
    <row r="84" spans="1:22" s="256" customFormat="1" x14ac:dyDescent="0.3">
      <c r="A84" s="763"/>
      <c r="B84" s="260" t="s">
        <v>160</v>
      </c>
      <c r="C84" s="261">
        <v>379</v>
      </c>
      <c r="D84" s="261">
        <v>369</v>
      </c>
      <c r="E84" s="261">
        <v>390</v>
      </c>
      <c r="F84" s="483">
        <v>1.4</v>
      </c>
      <c r="G84" s="261">
        <v>95</v>
      </c>
      <c r="H84" s="261">
        <v>93</v>
      </c>
      <c r="I84" s="261">
        <v>98</v>
      </c>
      <c r="J84" s="483">
        <v>1.3</v>
      </c>
      <c r="K84" s="371">
        <v>3.98</v>
      </c>
      <c r="L84" s="371">
        <v>3.85</v>
      </c>
      <c r="M84" s="371">
        <v>4.1100000000000003</v>
      </c>
      <c r="N84" s="483">
        <v>1.7</v>
      </c>
      <c r="O84" s="261">
        <v>93</v>
      </c>
      <c r="P84" s="261">
        <v>91</v>
      </c>
      <c r="Q84" s="261">
        <v>96</v>
      </c>
      <c r="R84" s="483">
        <v>1.2</v>
      </c>
      <c r="S84" s="371">
        <v>4.07</v>
      </c>
      <c r="T84" s="371">
        <v>3.94</v>
      </c>
      <c r="U84" s="371">
        <v>4.2</v>
      </c>
      <c r="V84" s="498">
        <v>1.6</v>
      </c>
    </row>
    <row r="85" spans="1:22" s="256" customFormat="1" x14ac:dyDescent="0.3">
      <c r="A85" s="761" t="s">
        <v>180</v>
      </c>
      <c r="B85" s="257" t="s">
        <v>153</v>
      </c>
      <c r="C85" s="258">
        <v>712</v>
      </c>
      <c r="D85" s="258">
        <v>696</v>
      </c>
      <c r="E85" s="258">
        <v>728</v>
      </c>
      <c r="F85" s="481">
        <v>1.1000000000000001</v>
      </c>
      <c r="G85" s="258">
        <v>146</v>
      </c>
      <c r="H85" s="258">
        <v>143</v>
      </c>
      <c r="I85" s="258">
        <v>149</v>
      </c>
      <c r="J85" s="481">
        <v>1.1000000000000001</v>
      </c>
      <c r="K85" s="370">
        <v>4.8899999999999997</v>
      </c>
      <c r="L85" s="370">
        <v>4.7699999999999996</v>
      </c>
      <c r="M85" s="370">
        <v>5.01</v>
      </c>
      <c r="N85" s="481">
        <v>1.2</v>
      </c>
      <c r="O85" s="258">
        <v>140</v>
      </c>
      <c r="P85" s="258">
        <v>137</v>
      </c>
      <c r="Q85" s="258">
        <v>143</v>
      </c>
      <c r="R85" s="481">
        <v>1.1000000000000001</v>
      </c>
      <c r="S85" s="370">
        <v>5.09</v>
      </c>
      <c r="T85" s="370">
        <v>4.9800000000000004</v>
      </c>
      <c r="U85" s="370">
        <v>5.2</v>
      </c>
      <c r="V85" s="496">
        <v>1.1000000000000001</v>
      </c>
    </row>
    <row r="86" spans="1:22" s="256" customFormat="1" x14ac:dyDescent="0.3">
      <c r="A86" s="762"/>
      <c r="B86" s="372" t="s">
        <v>106</v>
      </c>
      <c r="C86" s="259">
        <v>340</v>
      </c>
      <c r="D86" s="259">
        <v>330</v>
      </c>
      <c r="E86" s="259">
        <v>351</v>
      </c>
      <c r="F86" s="482">
        <v>1.6</v>
      </c>
      <c r="G86" s="259">
        <v>77</v>
      </c>
      <c r="H86" s="259">
        <v>74</v>
      </c>
      <c r="I86" s="259">
        <v>79</v>
      </c>
      <c r="J86" s="482">
        <v>1.5</v>
      </c>
      <c r="K86" s="373">
        <v>4.4400000000000004</v>
      </c>
      <c r="L86" s="373">
        <v>4.3</v>
      </c>
      <c r="M86" s="373">
        <v>4.59</v>
      </c>
      <c r="N86" s="482">
        <v>1.7</v>
      </c>
      <c r="O86" s="259">
        <v>73</v>
      </c>
      <c r="P86" s="259">
        <v>71</v>
      </c>
      <c r="Q86" s="259">
        <v>75</v>
      </c>
      <c r="R86" s="482">
        <v>1.5</v>
      </c>
      <c r="S86" s="373">
        <v>4.67</v>
      </c>
      <c r="T86" s="373">
        <v>4.53</v>
      </c>
      <c r="U86" s="373">
        <v>4.8</v>
      </c>
      <c r="V86" s="497">
        <v>1.5</v>
      </c>
    </row>
    <row r="87" spans="1:22" s="256" customFormat="1" x14ac:dyDescent="0.3">
      <c r="A87" s="763"/>
      <c r="B87" s="260" t="s">
        <v>160</v>
      </c>
      <c r="C87" s="261">
        <v>372</v>
      </c>
      <c r="D87" s="261">
        <v>361</v>
      </c>
      <c r="E87" s="261">
        <v>383</v>
      </c>
      <c r="F87" s="483">
        <v>1.5</v>
      </c>
      <c r="G87" s="261">
        <v>69</v>
      </c>
      <c r="H87" s="261">
        <v>67</v>
      </c>
      <c r="I87" s="261">
        <v>71</v>
      </c>
      <c r="J87" s="483">
        <v>1.2</v>
      </c>
      <c r="K87" s="371">
        <v>5.39</v>
      </c>
      <c r="L87" s="371">
        <v>5.23</v>
      </c>
      <c r="M87" s="371">
        <v>5.54</v>
      </c>
      <c r="N87" s="483">
        <v>1.5</v>
      </c>
      <c r="O87" s="261">
        <v>67</v>
      </c>
      <c r="P87" s="261">
        <v>65</v>
      </c>
      <c r="Q87" s="261">
        <v>69</v>
      </c>
      <c r="R87" s="483">
        <v>1.3</v>
      </c>
      <c r="S87" s="371">
        <v>5.56</v>
      </c>
      <c r="T87" s="371">
        <v>5.41</v>
      </c>
      <c r="U87" s="371">
        <v>5.7</v>
      </c>
      <c r="V87" s="498">
        <v>1.4</v>
      </c>
    </row>
    <row r="88" spans="1:22" s="256" customFormat="1" x14ac:dyDescent="0.3">
      <c r="A88" s="761" t="s">
        <v>181</v>
      </c>
      <c r="B88" s="257" t="s">
        <v>153</v>
      </c>
      <c r="C88" s="258">
        <v>879</v>
      </c>
      <c r="D88" s="258">
        <v>837</v>
      </c>
      <c r="E88" s="258">
        <v>920</v>
      </c>
      <c r="F88" s="481">
        <v>2.4</v>
      </c>
      <c r="G88" s="258">
        <v>199</v>
      </c>
      <c r="H88" s="258">
        <v>194</v>
      </c>
      <c r="I88" s="258">
        <v>204</v>
      </c>
      <c r="J88" s="481">
        <v>1.3</v>
      </c>
      <c r="K88" s="370">
        <v>4.41</v>
      </c>
      <c r="L88" s="370">
        <v>4.1900000000000004</v>
      </c>
      <c r="M88" s="370">
        <v>4.6399999999999997</v>
      </c>
      <c r="N88" s="481">
        <v>2.6</v>
      </c>
      <c r="O88" s="258">
        <v>183</v>
      </c>
      <c r="P88" s="258">
        <v>178</v>
      </c>
      <c r="Q88" s="258">
        <v>188</v>
      </c>
      <c r="R88" s="481">
        <v>1.3</v>
      </c>
      <c r="S88" s="370">
        <v>4.8</v>
      </c>
      <c r="T88" s="370">
        <v>4.57</v>
      </c>
      <c r="U88" s="370">
        <v>5.04</v>
      </c>
      <c r="V88" s="496">
        <v>2.5</v>
      </c>
    </row>
    <row r="89" spans="1:22" s="256" customFormat="1" x14ac:dyDescent="0.3">
      <c r="A89" s="762"/>
      <c r="B89" s="372" t="s">
        <v>106</v>
      </c>
      <c r="C89" s="259">
        <v>763</v>
      </c>
      <c r="D89" s="259">
        <v>723</v>
      </c>
      <c r="E89" s="259">
        <v>802</v>
      </c>
      <c r="F89" s="482">
        <v>2.6</v>
      </c>
      <c r="G89" s="259">
        <v>175</v>
      </c>
      <c r="H89" s="259">
        <v>170</v>
      </c>
      <c r="I89" s="259">
        <v>180</v>
      </c>
      <c r="J89" s="482">
        <v>1.4</v>
      </c>
      <c r="K89" s="373">
        <v>4.3600000000000003</v>
      </c>
      <c r="L89" s="373">
        <v>4.09</v>
      </c>
      <c r="M89" s="373">
        <v>4.62</v>
      </c>
      <c r="N89" s="482">
        <v>3.1</v>
      </c>
      <c r="O89" s="259">
        <v>161</v>
      </c>
      <c r="P89" s="259">
        <v>157</v>
      </c>
      <c r="Q89" s="259">
        <v>166</v>
      </c>
      <c r="R89" s="482">
        <v>1.4</v>
      </c>
      <c r="S89" s="373">
        <v>4.7300000000000004</v>
      </c>
      <c r="T89" s="373">
        <v>4.45</v>
      </c>
      <c r="U89" s="373">
        <v>5.01</v>
      </c>
      <c r="V89" s="497">
        <v>3</v>
      </c>
    </row>
    <row r="90" spans="1:22" s="256" customFormat="1" x14ac:dyDescent="0.3">
      <c r="A90" s="763"/>
      <c r="B90" s="260" t="s">
        <v>160</v>
      </c>
      <c r="C90" s="261">
        <v>116</v>
      </c>
      <c r="D90" s="261">
        <v>112</v>
      </c>
      <c r="E90" s="261">
        <v>120</v>
      </c>
      <c r="F90" s="483">
        <v>1.7</v>
      </c>
      <c r="G90" s="261">
        <v>24</v>
      </c>
      <c r="H90" s="261">
        <v>24</v>
      </c>
      <c r="I90" s="261">
        <v>25</v>
      </c>
      <c r="J90" s="483">
        <v>1.2</v>
      </c>
      <c r="K90" s="371">
        <v>4.82</v>
      </c>
      <c r="L90" s="371">
        <v>4.62</v>
      </c>
      <c r="M90" s="371">
        <v>5.01</v>
      </c>
      <c r="N90" s="483">
        <v>2.1</v>
      </c>
      <c r="O90" s="261">
        <v>22</v>
      </c>
      <c r="P90" s="261">
        <v>21</v>
      </c>
      <c r="Q90" s="261">
        <v>22</v>
      </c>
      <c r="R90" s="483">
        <v>1.3</v>
      </c>
      <c r="S90" s="371">
        <v>5.34</v>
      </c>
      <c r="T90" s="371">
        <v>5.13</v>
      </c>
      <c r="U90" s="371">
        <v>5.55</v>
      </c>
      <c r="V90" s="498">
        <v>2</v>
      </c>
    </row>
    <row r="91" spans="1:22" s="256" customFormat="1" x14ac:dyDescent="0.3">
      <c r="A91" s="761" t="s">
        <v>182</v>
      </c>
      <c r="B91" s="257" t="s">
        <v>153</v>
      </c>
      <c r="C91" s="258">
        <v>1431</v>
      </c>
      <c r="D91" s="258">
        <v>1383</v>
      </c>
      <c r="E91" s="258">
        <v>1480</v>
      </c>
      <c r="F91" s="481">
        <v>1.7</v>
      </c>
      <c r="G91" s="258">
        <v>333</v>
      </c>
      <c r="H91" s="258">
        <v>324</v>
      </c>
      <c r="I91" s="258">
        <v>342</v>
      </c>
      <c r="J91" s="481">
        <v>1.3</v>
      </c>
      <c r="K91" s="370">
        <v>4.3</v>
      </c>
      <c r="L91" s="370">
        <v>4.1100000000000003</v>
      </c>
      <c r="M91" s="370">
        <v>4.4800000000000004</v>
      </c>
      <c r="N91" s="481">
        <v>2.2000000000000002</v>
      </c>
      <c r="O91" s="258">
        <v>327</v>
      </c>
      <c r="P91" s="258">
        <v>318</v>
      </c>
      <c r="Q91" s="258">
        <v>335</v>
      </c>
      <c r="R91" s="481">
        <v>1.3</v>
      </c>
      <c r="S91" s="370">
        <v>4.38</v>
      </c>
      <c r="T91" s="370">
        <v>4.2</v>
      </c>
      <c r="U91" s="370">
        <v>4.5599999999999996</v>
      </c>
      <c r="V91" s="496">
        <v>2.1</v>
      </c>
    </row>
    <row r="92" spans="1:22" s="256" customFormat="1" x14ac:dyDescent="0.3">
      <c r="A92" s="762"/>
      <c r="B92" s="372" t="s">
        <v>106</v>
      </c>
      <c r="C92" s="259">
        <v>1104</v>
      </c>
      <c r="D92" s="259">
        <v>1057</v>
      </c>
      <c r="E92" s="259">
        <v>1151</v>
      </c>
      <c r="F92" s="482">
        <v>2.2000000000000002</v>
      </c>
      <c r="G92" s="259">
        <v>273</v>
      </c>
      <c r="H92" s="259">
        <v>265</v>
      </c>
      <c r="I92" s="259">
        <v>280</v>
      </c>
      <c r="J92" s="482">
        <v>1.4</v>
      </c>
      <c r="K92" s="373">
        <v>4.05</v>
      </c>
      <c r="L92" s="373">
        <v>3.85</v>
      </c>
      <c r="M92" s="373">
        <v>4.25</v>
      </c>
      <c r="N92" s="482">
        <v>2.5</v>
      </c>
      <c r="O92" s="259">
        <v>267</v>
      </c>
      <c r="P92" s="259">
        <v>260</v>
      </c>
      <c r="Q92" s="259">
        <v>274</v>
      </c>
      <c r="R92" s="482">
        <v>1.4</v>
      </c>
      <c r="S92" s="373">
        <v>4.1399999999999997</v>
      </c>
      <c r="T92" s="373">
        <v>3.94</v>
      </c>
      <c r="U92" s="373">
        <v>4.34</v>
      </c>
      <c r="V92" s="497">
        <v>2.5</v>
      </c>
    </row>
    <row r="93" spans="1:22" s="256" customFormat="1" x14ac:dyDescent="0.3">
      <c r="A93" s="763"/>
      <c r="B93" s="260" t="s">
        <v>160</v>
      </c>
      <c r="C93" s="261">
        <v>327</v>
      </c>
      <c r="D93" s="261">
        <v>318</v>
      </c>
      <c r="E93" s="261">
        <v>336</v>
      </c>
      <c r="F93" s="483">
        <v>1.4</v>
      </c>
      <c r="G93" s="261">
        <v>61</v>
      </c>
      <c r="H93" s="261">
        <v>59</v>
      </c>
      <c r="I93" s="261">
        <v>62</v>
      </c>
      <c r="J93" s="483">
        <v>1.1000000000000001</v>
      </c>
      <c r="K93" s="371">
        <v>5.39</v>
      </c>
      <c r="L93" s="371">
        <v>5.22</v>
      </c>
      <c r="M93" s="371">
        <v>5.55</v>
      </c>
      <c r="N93" s="483">
        <v>1.6</v>
      </c>
      <c r="O93" s="261">
        <v>60</v>
      </c>
      <c r="P93" s="261">
        <v>58</v>
      </c>
      <c r="Q93" s="261">
        <v>61</v>
      </c>
      <c r="R93" s="483">
        <v>1.1000000000000001</v>
      </c>
      <c r="S93" s="371">
        <v>5.48</v>
      </c>
      <c r="T93" s="371">
        <v>5.32</v>
      </c>
      <c r="U93" s="371">
        <v>5.65</v>
      </c>
      <c r="V93" s="498">
        <v>1.5</v>
      </c>
    </row>
    <row r="94" spans="1:22" s="375" customFormat="1" x14ac:dyDescent="0.3">
      <c r="A94" s="761" t="s">
        <v>183</v>
      </c>
      <c r="B94" s="374" t="s">
        <v>153</v>
      </c>
      <c r="C94" s="258">
        <v>87</v>
      </c>
      <c r="D94" s="258">
        <v>75</v>
      </c>
      <c r="E94" s="258">
        <v>100</v>
      </c>
      <c r="F94" s="481">
        <v>7.2</v>
      </c>
      <c r="G94" s="258">
        <v>15</v>
      </c>
      <c r="H94" s="258">
        <v>15</v>
      </c>
      <c r="I94" s="258">
        <v>16</v>
      </c>
      <c r="J94" s="481">
        <v>1.6</v>
      </c>
      <c r="K94" s="370">
        <v>5.75</v>
      </c>
      <c r="L94" s="370">
        <v>4.9000000000000004</v>
      </c>
      <c r="M94" s="370">
        <v>6.61</v>
      </c>
      <c r="N94" s="481">
        <v>7.6</v>
      </c>
      <c r="O94" s="258">
        <v>14</v>
      </c>
      <c r="P94" s="258">
        <v>13</v>
      </c>
      <c r="Q94" s="258">
        <v>14</v>
      </c>
      <c r="R94" s="481">
        <v>1.7</v>
      </c>
      <c r="S94" s="370">
        <v>6.29</v>
      </c>
      <c r="T94" s="370">
        <v>5.35</v>
      </c>
      <c r="U94" s="370">
        <v>7.24</v>
      </c>
      <c r="V94" s="496">
        <v>7.7</v>
      </c>
    </row>
    <row r="95" spans="1:22" s="270" customFormat="1" x14ac:dyDescent="0.3">
      <c r="A95" s="762"/>
      <c r="B95" s="376" t="s">
        <v>106</v>
      </c>
      <c r="C95" s="262">
        <v>87</v>
      </c>
      <c r="D95" s="262">
        <v>75</v>
      </c>
      <c r="E95" s="262">
        <v>100</v>
      </c>
      <c r="F95" s="484">
        <v>7.2</v>
      </c>
      <c r="G95" s="262">
        <v>15</v>
      </c>
      <c r="H95" s="262">
        <v>15</v>
      </c>
      <c r="I95" s="262">
        <v>16</v>
      </c>
      <c r="J95" s="484">
        <v>1.6</v>
      </c>
      <c r="K95" s="276">
        <v>5.75</v>
      </c>
      <c r="L95" s="276">
        <v>4.9000000000000004</v>
      </c>
      <c r="M95" s="276">
        <v>6.61</v>
      </c>
      <c r="N95" s="484">
        <v>7.6</v>
      </c>
      <c r="O95" s="262">
        <v>14</v>
      </c>
      <c r="P95" s="262">
        <v>13</v>
      </c>
      <c r="Q95" s="262">
        <v>14</v>
      </c>
      <c r="R95" s="484">
        <v>1.7</v>
      </c>
      <c r="S95" s="276">
        <v>6.29</v>
      </c>
      <c r="T95" s="276">
        <v>5.35</v>
      </c>
      <c r="U95" s="276">
        <v>7.24</v>
      </c>
      <c r="V95" s="499">
        <v>7.7</v>
      </c>
    </row>
    <row r="96" spans="1:22" s="256" customFormat="1" x14ac:dyDescent="0.3">
      <c r="A96" s="761" t="s">
        <v>184</v>
      </c>
      <c r="B96" s="257" t="s">
        <v>153</v>
      </c>
      <c r="C96" s="258">
        <v>2473</v>
      </c>
      <c r="D96" s="258">
        <v>2347</v>
      </c>
      <c r="E96" s="258">
        <v>2598</v>
      </c>
      <c r="F96" s="481">
        <v>2.6</v>
      </c>
      <c r="G96" s="258">
        <v>769</v>
      </c>
      <c r="H96" s="258">
        <v>752</v>
      </c>
      <c r="I96" s="258">
        <v>786</v>
      </c>
      <c r="J96" s="481">
        <v>1.1000000000000001</v>
      </c>
      <c r="K96" s="370">
        <v>3.22</v>
      </c>
      <c r="L96" s="370">
        <v>3.04</v>
      </c>
      <c r="M96" s="370">
        <v>3.39</v>
      </c>
      <c r="N96" s="481">
        <v>2.8</v>
      </c>
      <c r="O96" s="258">
        <v>721</v>
      </c>
      <c r="P96" s="258">
        <v>706</v>
      </c>
      <c r="Q96" s="258">
        <v>736</v>
      </c>
      <c r="R96" s="481">
        <v>1.1000000000000001</v>
      </c>
      <c r="S96" s="370">
        <v>3.43</v>
      </c>
      <c r="T96" s="370">
        <v>3.25</v>
      </c>
      <c r="U96" s="370">
        <v>3.61</v>
      </c>
      <c r="V96" s="496">
        <v>2.7</v>
      </c>
    </row>
    <row r="97" spans="1:22" s="256" customFormat="1" x14ac:dyDescent="0.3">
      <c r="A97" s="762"/>
      <c r="B97" s="372" t="s">
        <v>106</v>
      </c>
      <c r="C97" s="259">
        <v>1809</v>
      </c>
      <c r="D97" s="259">
        <v>1687</v>
      </c>
      <c r="E97" s="259">
        <v>1930</v>
      </c>
      <c r="F97" s="482">
        <v>3.4</v>
      </c>
      <c r="G97" s="259">
        <v>595</v>
      </c>
      <c r="H97" s="259">
        <v>580</v>
      </c>
      <c r="I97" s="259">
        <v>611</v>
      </c>
      <c r="J97" s="482">
        <v>1.3</v>
      </c>
      <c r="K97" s="373">
        <v>3.04</v>
      </c>
      <c r="L97" s="373">
        <v>2.82</v>
      </c>
      <c r="M97" s="373">
        <v>3.25</v>
      </c>
      <c r="N97" s="482">
        <v>3.6</v>
      </c>
      <c r="O97" s="259">
        <v>551</v>
      </c>
      <c r="P97" s="259">
        <v>537</v>
      </c>
      <c r="Q97" s="259">
        <v>566</v>
      </c>
      <c r="R97" s="482">
        <v>1.3</v>
      </c>
      <c r="S97" s="373">
        <v>3.28</v>
      </c>
      <c r="T97" s="373">
        <v>3.06</v>
      </c>
      <c r="U97" s="373">
        <v>3.5</v>
      </c>
      <c r="V97" s="497">
        <v>3.5</v>
      </c>
    </row>
    <row r="98" spans="1:22" s="256" customFormat="1" x14ac:dyDescent="0.3">
      <c r="A98" s="763"/>
      <c r="B98" s="260" t="s">
        <v>160</v>
      </c>
      <c r="C98" s="261">
        <v>664</v>
      </c>
      <c r="D98" s="261">
        <v>643</v>
      </c>
      <c r="E98" s="261">
        <v>685</v>
      </c>
      <c r="F98" s="483">
        <v>1.7</v>
      </c>
      <c r="G98" s="261">
        <v>174</v>
      </c>
      <c r="H98" s="261">
        <v>169</v>
      </c>
      <c r="I98" s="261">
        <v>178</v>
      </c>
      <c r="J98" s="483">
        <v>1.2</v>
      </c>
      <c r="K98" s="371">
        <v>3.82</v>
      </c>
      <c r="L98" s="371">
        <v>3.7</v>
      </c>
      <c r="M98" s="371">
        <v>3.95</v>
      </c>
      <c r="N98" s="483">
        <v>1.7</v>
      </c>
      <c r="O98" s="261">
        <v>170</v>
      </c>
      <c r="P98" s="261">
        <v>165</v>
      </c>
      <c r="Q98" s="261">
        <v>174</v>
      </c>
      <c r="R98" s="483">
        <v>1.3</v>
      </c>
      <c r="S98" s="371">
        <v>3.92</v>
      </c>
      <c r="T98" s="371">
        <v>3.78</v>
      </c>
      <c r="U98" s="371">
        <v>4.05</v>
      </c>
      <c r="V98" s="498">
        <v>1.7</v>
      </c>
    </row>
    <row r="99" spans="1:22" s="256" customFormat="1" x14ac:dyDescent="0.3">
      <c r="A99" s="761" t="s">
        <v>185</v>
      </c>
      <c r="B99" s="257" t="s">
        <v>153</v>
      </c>
      <c r="C99" s="258">
        <v>2503</v>
      </c>
      <c r="D99" s="258">
        <v>2427</v>
      </c>
      <c r="E99" s="258">
        <v>2578</v>
      </c>
      <c r="F99" s="481">
        <v>1.5</v>
      </c>
      <c r="G99" s="258">
        <v>278</v>
      </c>
      <c r="H99" s="258">
        <v>272</v>
      </c>
      <c r="I99" s="258">
        <v>285</v>
      </c>
      <c r="J99" s="481">
        <v>1.2</v>
      </c>
      <c r="K99" s="370">
        <v>9</v>
      </c>
      <c r="L99" s="370">
        <v>8.74</v>
      </c>
      <c r="M99" s="370">
        <v>9.25</v>
      </c>
      <c r="N99" s="481">
        <v>1.4</v>
      </c>
      <c r="O99" s="258">
        <v>271</v>
      </c>
      <c r="P99" s="258">
        <v>264</v>
      </c>
      <c r="Q99" s="258">
        <v>277</v>
      </c>
      <c r="R99" s="481">
        <v>1.2</v>
      </c>
      <c r="S99" s="370">
        <v>9.25</v>
      </c>
      <c r="T99" s="370">
        <v>8.99</v>
      </c>
      <c r="U99" s="370">
        <v>9.5</v>
      </c>
      <c r="V99" s="496">
        <v>1.4</v>
      </c>
    </row>
    <row r="100" spans="1:22" s="256" customFormat="1" x14ac:dyDescent="0.3">
      <c r="A100" s="762"/>
      <c r="B100" s="372" t="s">
        <v>106</v>
      </c>
      <c r="C100" s="259">
        <v>1370</v>
      </c>
      <c r="D100" s="259">
        <v>1324</v>
      </c>
      <c r="E100" s="259">
        <v>1416</v>
      </c>
      <c r="F100" s="482">
        <v>1.7</v>
      </c>
      <c r="G100" s="259">
        <v>172</v>
      </c>
      <c r="H100" s="259">
        <v>168</v>
      </c>
      <c r="I100" s="259">
        <v>177</v>
      </c>
      <c r="J100" s="482">
        <v>1.3</v>
      </c>
      <c r="K100" s="373">
        <v>7.94</v>
      </c>
      <c r="L100" s="373">
        <v>7.66</v>
      </c>
      <c r="M100" s="373">
        <v>8.23</v>
      </c>
      <c r="N100" s="482">
        <v>1.8</v>
      </c>
      <c r="O100" s="259">
        <v>167</v>
      </c>
      <c r="P100" s="259">
        <v>162</v>
      </c>
      <c r="Q100" s="259">
        <v>171</v>
      </c>
      <c r="R100" s="482">
        <v>1.4</v>
      </c>
      <c r="S100" s="373">
        <v>8.2200000000000006</v>
      </c>
      <c r="T100" s="373">
        <v>7.93</v>
      </c>
      <c r="U100" s="373">
        <v>8.51</v>
      </c>
      <c r="V100" s="497">
        <v>1.8</v>
      </c>
    </row>
    <row r="101" spans="1:22" s="256" customFormat="1" x14ac:dyDescent="0.3">
      <c r="A101" s="763"/>
      <c r="B101" s="260" t="s">
        <v>160</v>
      </c>
      <c r="C101" s="261">
        <v>1132</v>
      </c>
      <c r="D101" s="261">
        <v>1102</v>
      </c>
      <c r="E101" s="261">
        <v>1163</v>
      </c>
      <c r="F101" s="483">
        <v>1.4</v>
      </c>
      <c r="G101" s="261">
        <v>106</v>
      </c>
      <c r="H101" s="261">
        <v>103</v>
      </c>
      <c r="I101" s="261">
        <v>109</v>
      </c>
      <c r="J101" s="483">
        <v>1.5</v>
      </c>
      <c r="K101" s="371">
        <v>10.71</v>
      </c>
      <c r="L101" s="371">
        <v>10.39</v>
      </c>
      <c r="M101" s="371">
        <v>11.03</v>
      </c>
      <c r="N101" s="483">
        <v>1.5</v>
      </c>
      <c r="O101" s="261">
        <v>104</v>
      </c>
      <c r="P101" s="261">
        <v>101</v>
      </c>
      <c r="Q101" s="261">
        <v>107</v>
      </c>
      <c r="R101" s="483">
        <v>1.5</v>
      </c>
      <c r="S101" s="371">
        <v>10.9</v>
      </c>
      <c r="T101" s="371">
        <v>10.55</v>
      </c>
      <c r="U101" s="371">
        <v>11.25</v>
      </c>
      <c r="V101" s="498">
        <v>1.6</v>
      </c>
    </row>
    <row r="102" spans="1:22" s="256" customFormat="1" x14ac:dyDescent="0.3">
      <c r="A102" s="761" t="s">
        <v>24</v>
      </c>
      <c r="B102" s="257" t="s">
        <v>153</v>
      </c>
      <c r="C102" s="258">
        <v>2039</v>
      </c>
      <c r="D102" s="258">
        <v>1999</v>
      </c>
      <c r="E102" s="258">
        <v>2080</v>
      </c>
      <c r="F102" s="481">
        <v>1</v>
      </c>
      <c r="G102" s="258">
        <v>480</v>
      </c>
      <c r="H102" s="258">
        <v>471</v>
      </c>
      <c r="I102" s="258">
        <v>489</v>
      </c>
      <c r="J102" s="481">
        <v>1</v>
      </c>
      <c r="K102" s="370">
        <v>4.25</v>
      </c>
      <c r="L102" s="370">
        <v>4.1399999999999997</v>
      </c>
      <c r="M102" s="370">
        <v>4.3600000000000003</v>
      </c>
      <c r="N102" s="481">
        <v>1.3</v>
      </c>
      <c r="O102" s="258">
        <v>448</v>
      </c>
      <c r="P102" s="258">
        <v>440</v>
      </c>
      <c r="Q102" s="258">
        <v>457</v>
      </c>
      <c r="R102" s="481">
        <v>0.9</v>
      </c>
      <c r="S102" s="370">
        <v>4.55</v>
      </c>
      <c r="T102" s="370">
        <v>4.45</v>
      </c>
      <c r="U102" s="370">
        <v>4.6500000000000004</v>
      </c>
      <c r="V102" s="496">
        <v>1.2</v>
      </c>
    </row>
    <row r="103" spans="1:22" s="256" customFormat="1" x14ac:dyDescent="0.3">
      <c r="A103" s="762"/>
      <c r="B103" s="372" t="s">
        <v>106</v>
      </c>
      <c r="C103" s="259">
        <v>1322</v>
      </c>
      <c r="D103" s="259">
        <v>1288</v>
      </c>
      <c r="E103" s="259">
        <v>1357</v>
      </c>
      <c r="F103" s="482">
        <v>1.3</v>
      </c>
      <c r="G103" s="259">
        <v>339</v>
      </c>
      <c r="H103" s="259">
        <v>331</v>
      </c>
      <c r="I103" s="259">
        <v>347</v>
      </c>
      <c r="J103" s="482">
        <v>1.2</v>
      </c>
      <c r="K103" s="373">
        <v>3.91</v>
      </c>
      <c r="L103" s="373">
        <v>3.78</v>
      </c>
      <c r="M103" s="373">
        <v>4.03</v>
      </c>
      <c r="N103" s="482">
        <v>1.7</v>
      </c>
      <c r="O103" s="259">
        <v>311</v>
      </c>
      <c r="P103" s="259">
        <v>304</v>
      </c>
      <c r="Q103" s="259">
        <v>319</v>
      </c>
      <c r="R103" s="482">
        <v>1.2</v>
      </c>
      <c r="S103" s="373">
        <v>4.25</v>
      </c>
      <c r="T103" s="373">
        <v>4.12</v>
      </c>
      <c r="U103" s="373">
        <v>4.37</v>
      </c>
      <c r="V103" s="497">
        <v>1.5</v>
      </c>
    </row>
    <row r="104" spans="1:22" s="256" customFormat="1" x14ac:dyDescent="0.3">
      <c r="A104" s="763"/>
      <c r="B104" s="260" t="s">
        <v>160</v>
      </c>
      <c r="C104" s="261">
        <v>717</v>
      </c>
      <c r="D104" s="261">
        <v>699</v>
      </c>
      <c r="E104" s="261">
        <v>735</v>
      </c>
      <c r="F104" s="483">
        <v>1.3</v>
      </c>
      <c r="G104" s="261">
        <v>141</v>
      </c>
      <c r="H104" s="261">
        <v>138</v>
      </c>
      <c r="I104" s="261">
        <v>144</v>
      </c>
      <c r="J104" s="483">
        <v>1.1000000000000001</v>
      </c>
      <c r="K104" s="371">
        <v>5.08</v>
      </c>
      <c r="L104" s="371">
        <v>4.9400000000000004</v>
      </c>
      <c r="M104" s="371">
        <v>5.23</v>
      </c>
      <c r="N104" s="483">
        <v>1.5</v>
      </c>
      <c r="O104" s="261">
        <v>137</v>
      </c>
      <c r="P104" s="261">
        <v>133</v>
      </c>
      <c r="Q104" s="261">
        <v>140</v>
      </c>
      <c r="R104" s="483">
        <v>1.3</v>
      </c>
      <c r="S104" s="371">
        <v>5.24</v>
      </c>
      <c r="T104" s="371">
        <v>5.09</v>
      </c>
      <c r="U104" s="371">
        <v>5.39</v>
      </c>
      <c r="V104" s="498">
        <v>1.5</v>
      </c>
    </row>
    <row r="105" spans="1:22" s="256" customFormat="1" x14ac:dyDescent="0.3">
      <c r="A105" s="761" t="s">
        <v>267</v>
      </c>
      <c r="B105" s="257" t="s">
        <v>153</v>
      </c>
      <c r="C105" s="258">
        <v>8178</v>
      </c>
      <c r="D105" s="258">
        <v>7736</v>
      </c>
      <c r="E105" s="258">
        <v>8619</v>
      </c>
      <c r="F105" s="481">
        <v>2.8</v>
      </c>
      <c r="G105" s="258">
        <v>1511</v>
      </c>
      <c r="H105" s="258">
        <v>1477</v>
      </c>
      <c r="I105" s="258">
        <v>1545</v>
      </c>
      <c r="J105" s="481">
        <v>1.1000000000000001</v>
      </c>
      <c r="K105" s="370">
        <v>5.41</v>
      </c>
      <c r="L105" s="370">
        <v>5.1100000000000003</v>
      </c>
      <c r="M105" s="370">
        <v>5.71</v>
      </c>
      <c r="N105" s="481">
        <v>2.8</v>
      </c>
      <c r="O105" s="258">
        <v>1436</v>
      </c>
      <c r="P105" s="258">
        <v>1404</v>
      </c>
      <c r="Q105" s="258">
        <v>1467</v>
      </c>
      <c r="R105" s="481">
        <v>1.1000000000000001</v>
      </c>
      <c r="S105" s="370">
        <v>5.7</v>
      </c>
      <c r="T105" s="370">
        <v>5.39</v>
      </c>
      <c r="U105" s="370">
        <v>6</v>
      </c>
      <c r="V105" s="496">
        <v>2.7</v>
      </c>
    </row>
    <row r="106" spans="1:22" s="256" customFormat="1" x14ac:dyDescent="0.3">
      <c r="A106" s="762"/>
      <c r="B106" s="372" t="s">
        <v>106</v>
      </c>
      <c r="C106" s="259">
        <v>6914</v>
      </c>
      <c r="D106" s="259">
        <v>6478</v>
      </c>
      <c r="E106" s="259">
        <v>7351</v>
      </c>
      <c r="F106" s="482">
        <v>3.2</v>
      </c>
      <c r="G106" s="259">
        <v>1293</v>
      </c>
      <c r="H106" s="259">
        <v>1263</v>
      </c>
      <c r="I106" s="259">
        <v>1323</v>
      </c>
      <c r="J106" s="482">
        <v>1.2</v>
      </c>
      <c r="K106" s="373">
        <v>5.35</v>
      </c>
      <c r="L106" s="373">
        <v>5.01</v>
      </c>
      <c r="M106" s="373">
        <v>5.69</v>
      </c>
      <c r="N106" s="482">
        <v>3.2</v>
      </c>
      <c r="O106" s="259">
        <v>1223</v>
      </c>
      <c r="P106" s="259">
        <v>1194</v>
      </c>
      <c r="Q106" s="259">
        <v>1252</v>
      </c>
      <c r="R106" s="482">
        <v>1.2</v>
      </c>
      <c r="S106" s="373">
        <v>5.65</v>
      </c>
      <c r="T106" s="373">
        <v>5.31</v>
      </c>
      <c r="U106" s="373">
        <v>6</v>
      </c>
      <c r="V106" s="497">
        <v>3.1</v>
      </c>
    </row>
    <row r="107" spans="1:22" s="256" customFormat="1" x14ac:dyDescent="0.3">
      <c r="A107" s="763"/>
      <c r="B107" s="260" t="s">
        <v>160</v>
      </c>
      <c r="C107" s="261">
        <v>1263</v>
      </c>
      <c r="D107" s="261">
        <v>1214</v>
      </c>
      <c r="E107" s="261">
        <v>1313</v>
      </c>
      <c r="F107" s="483">
        <v>2</v>
      </c>
      <c r="G107" s="261">
        <v>218</v>
      </c>
      <c r="H107" s="261">
        <v>213</v>
      </c>
      <c r="I107" s="261">
        <v>224</v>
      </c>
      <c r="J107" s="483">
        <v>1.2</v>
      </c>
      <c r="K107" s="371">
        <v>5.79</v>
      </c>
      <c r="L107" s="371">
        <v>5.52</v>
      </c>
      <c r="M107" s="371">
        <v>6.05</v>
      </c>
      <c r="N107" s="483">
        <v>2.2999999999999998</v>
      </c>
      <c r="O107" s="261">
        <v>213</v>
      </c>
      <c r="P107" s="261">
        <v>208</v>
      </c>
      <c r="Q107" s="261">
        <v>218</v>
      </c>
      <c r="R107" s="483">
        <v>1.2</v>
      </c>
      <c r="S107" s="371">
        <v>5.94</v>
      </c>
      <c r="T107" s="371">
        <v>5.67</v>
      </c>
      <c r="U107" s="371">
        <v>6.21</v>
      </c>
      <c r="V107" s="498">
        <v>2.2999999999999998</v>
      </c>
    </row>
    <row r="108" spans="1:22" s="256" customFormat="1" x14ac:dyDescent="0.3">
      <c r="A108" s="761" t="s">
        <v>187</v>
      </c>
      <c r="B108" s="257" t="s">
        <v>153</v>
      </c>
      <c r="C108" s="258">
        <v>37</v>
      </c>
      <c r="D108" s="258">
        <v>25</v>
      </c>
      <c r="E108" s="258">
        <v>49</v>
      </c>
      <c r="F108" s="481">
        <v>15.9</v>
      </c>
      <c r="G108" s="258">
        <v>12</v>
      </c>
      <c r="H108" s="258">
        <v>12</v>
      </c>
      <c r="I108" s="258">
        <v>12</v>
      </c>
      <c r="J108" s="481">
        <v>1.3</v>
      </c>
      <c r="K108" s="370">
        <v>3.05</v>
      </c>
      <c r="L108" s="370">
        <v>2.1</v>
      </c>
      <c r="M108" s="370">
        <v>4</v>
      </c>
      <c r="N108" s="481">
        <v>15.9</v>
      </c>
      <c r="O108" s="258">
        <v>7</v>
      </c>
      <c r="P108" s="258">
        <v>7</v>
      </c>
      <c r="Q108" s="258">
        <v>8</v>
      </c>
      <c r="R108" s="481">
        <v>3.7</v>
      </c>
      <c r="S108" s="370">
        <v>4.9800000000000004</v>
      </c>
      <c r="T108" s="370">
        <v>3.53</v>
      </c>
      <c r="U108" s="370">
        <v>6.44</v>
      </c>
      <c r="V108" s="496">
        <v>14.9</v>
      </c>
    </row>
    <row r="109" spans="1:22" s="256" customFormat="1" x14ac:dyDescent="0.3">
      <c r="A109" s="762"/>
      <c r="B109" s="372" t="s">
        <v>106</v>
      </c>
      <c r="C109" s="259">
        <v>19</v>
      </c>
      <c r="D109" s="259">
        <v>14</v>
      </c>
      <c r="E109" s="259">
        <v>23</v>
      </c>
      <c r="F109" s="482">
        <v>12.2</v>
      </c>
      <c r="G109" s="259">
        <v>4</v>
      </c>
      <c r="H109" s="259">
        <v>4</v>
      </c>
      <c r="I109" s="259">
        <v>4</v>
      </c>
      <c r="J109" s="482">
        <v>2.8</v>
      </c>
      <c r="K109" s="373">
        <v>4.78</v>
      </c>
      <c r="L109" s="373">
        <v>3.63</v>
      </c>
      <c r="M109" s="373">
        <v>5.93</v>
      </c>
      <c r="N109" s="482">
        <v>12.3</v>
      </c>
      <c r="O109" s="259">
        <v>4</v>
      </c>
      <c r="P109" s="259">
        <v>3</v>
      </c>
      <c r="Q109" s="259">
        <v>4</v>
      </c>
      <c r="R109" s="482">
        <v>3.4</v>
      </c>
      <c r="S109" s="373">
        <v>5.35</v>
      </c>
      <c r="T109" s="373">
        <v>4.09</v>
      </c>
      <c r="U109" s="373">
        <v>6.6</v>
      </c>
      <c r="V109" s="497">
        <v>12</v>
      </c>
    </row>
    <row r="110" spans="1:22" s="256" customFormat="1" x14ac:dyDescent="0.3">
      <c r="A110" s="763"/>
      <c r="B110" s="260" t="s">
        <v>160</v>
      </c>
      <c r="C110" s="261">
        <v>18</v>
      </c>
      <c r="D110" s="261">
        <v>7</v>
      </c>
      <c r="E110" s="261">
        <v>29</v>
      </c>
      <c r="F110" s="483">
        <v>29.9</v>
      </c>
      <c r="G110" s="261">
        <v>8</v>
      </c>
      <c r="H110" s="261">
        <v>8</v>
      </c>
      <c r="I110" s="261">
        <v>8</v>
      </c>
      <c r="J110" s="483">
        <v>1.3</v>
      </c>
      <c r="K110" s="371">
        <v>2.2200000000000002</v>
      </c>
      <c r="L110" s="371">
        <v>0.91</v>
      </c>
      <c r="M110" s="371">
        <v>3.52</v>
      </c>
      <c r="N110" s="483">
        <v>30</v>
      </c>
      <c r="O110" s="261">
        <v>4</v>
      </c>
      <c r="P110" s="261">
        <v>3</v>
      </c>
      <c r="Q110" s="261">
        <v>4</v>
      </c>
      <c r="R110" s="483">
        <v>6.3</v>
      </c>
      <c r="S110" s="371">
        <v>4.6500000000000004</v>
      </c>
      <c r="T110" s="371">
        <v>2.1</v>
      </c>
      <c r="U110" s="371">
        <v>7.21</v>
      </c>
      <c r="V110" s="498">
        <v>28</v>
      </c>
    </row>
    <row r="111" spans="1:22" s="256" customFormat="1" x14ac:dyDescent="0.3">
      <c r="A111" s="761" t="s">
        <v>188</v>
      </c>
      <c r="B111" s="257" t="s">
        <v>153</v>
      </c>
      <c r="C111" s="258">
        <v>110</v>
      </c>
      <c r="D111" s="258">
        <v>100</v>
      </c>
      <c r="E111" s="258">
        <v>121</v>
      </c>
      <c r="F111" s="481">
        <v>5</v>
      </c>
      <c r="G111" s="258">
        <v>43</v>
      </c>
      <c r="H111" s="258">
        <v>41</v>
      </c>
      <c r="I111" s="258">
        <v>45</v>
      </c>
      <c r="J111" s="481">
        <v>1.9</v>
      </c>
      <c r="K111" s="370">
        <v>2.56</v>
      </c>
      <c r="L111" s="370">
        <v>2.3199999999999998</v>
      </c>
      <c r="M111" s="370">
        <v>2.81</v>
      </c>
      <c r="N111" s="481">
        <v>4.9000000000000004</v>
      </c>
      <c r="O111" s="258">
        <v>27</v>
      </c>
      <c r="P111" s="258">
        <v>24</v>
      </c>
      <c r="Q111" s="258">
        <v>29</v>
      </c>
      <c r="R111" s="481">
        <v>5.0999999999999996</v>
      </c>
      <c r="S111" s="370">
        <v>4.17</v>
      </c>
      <c r="T111" s="370">
        <v>3.95</v>
      </c>
      <c r="U111" s="370">
        <v>4.38</v>
      </c>
      <c r="V111" s="496">
        <v>2.6</v>
      </c>
    </row>
    <row r="112" spans="1:22" s="256" customFormat="1" x14ac:dyDescent="0.3">
      <c r="A112" s="762"/>
      <c r="B112" s="372" t="s">
        <v>106</v>
      </c>
      <c r="C112" s="259">
        <v>41</v>
      </c>
      <c r="D112" s="259">
        <v>39</v>
      </c>
      <c r="E112" s="259">
        <v>43</v>
      </c>
      <c r="F112" s="482">
        <v>2.1</v>
      </c>
      <c r="G112" s="259">
        <v>9</v>
      </c>
      <c r="H112" s="259">
        <v>9</v>
      </c>
      <c r="I112" s="259">
        <v>9</v>
      </c>
      <c r="J112" s="482">
        <v>1.6</v>
      </c>
      <c r="K112" s="373">
        <v>4.46</v>
      </c>
      <c r="L112" s="373">
        <v>4.28</v>
      </c>
      <c r="M112" s="373">
        <v>4.6500000000000004</v>
      </c>
      <c r="N112" s="482">
        <v>2.1</v>
      </c>
      <c r="O112" s="259">
        <v>8</v>
      </c>
      <c r="P112" s="259">
        <v>8</v>
      </c>
      <c r="Q112" s="259">
        <v>8</v>
      </c>
      <c r="R112" s="482">
        <v>1.6</v>
      </c>
      <c r="S112" s="373">
        <v>5.14</v>
      </c>
      <c r="T112" s="373">
        <v>4.97</v>
      </c>
      <c r="U112" s="373">
        <v>5.31</v>
      </c>
      <c r="V112" s="497">
        <v>1.7</v>
      </c>
    </row>
    <row r="113" spans="1:22" s="256" customFormat="1" x14ac:dyDescent="0.3">
      <c r="A113" s="763"/>
      <c r="B113" s="260" t="s">
        <v>160</v>
      </c>
      <c r="C113" s="261">
        <v>69</v>
      </c>
      <c r="D113" s="261">
        <v>60</v>
      </c>
      <c r="E113" s="261">
        <v>79</v>
      </c>
      <c r="F113" s="483">
        <v>7</v>
      </c>
      <c r="G113" s="261">
        <v>34</v>
      </c>
      <c r="H113" s="261">
        <v>32</v>
      </c>
      <c r="I113" s="261">
        <v>35</v>
      </c>
      <c r="J113" s="483">
        <v>2.2999999999999998</v>
      </c>
      <c r="K113" s="371">
        <v>2.0499999999999998</v>
      </c>
      <c r="L113" s="371">
        <v>1.78</v>
      </c>
      <c r="M113" s="371">
        <v>2.31</v>
      </c>
      <c r="N113" s="483">
        <v>6.7</v>
      </c>
      <c r="O113" s="261">
        <v>19</v>
      </c>
      <c r="P113" s="261">
        <v>16</v>
      </c>
      <c r="Q113" s="261">
        <v>21</v>
      </c>
      <c r="R113" s="483">
        <v>7</v>
      </c>
      <c r="S113" s="371">
        <v>3.74</v>
      </c>
      <c r="T113" s="371">
        <v>3.49</v>
      </c>
      <c r="U113" s="371">
        <v>4</v>
      </c>
      <c r="V113" s="498">
        <v>3.4</v>
      </c>
    </row>
    <row r="114" spans="1:22" s="256" customFormat="1" ht="12" customHeight="1" x14ac:dyDescent="0.2">
      <c r="A114" s="263"/>
      <c r="B114" s="263"/>
      <c r="C114" s="263"/>
      <c r="D114" s="263"/>
      <c r="E114" s="263"/>
      <c r="F114" s="475"/>
      <c r="G114" s="263"/>
      <c r="J114" s="485"/>
      <c r="N114" s="485"/>
      <c r="R114" s="485"/>
      <c r="V114" s="485"/>
    </row>
    <row r="115" spans="1:22" s="264" customFormat="1" ht="12" customHeight="1" x14ac:dyDescent="0.25">
      <c r="A115" s="263"/>
      <c r="B115" s="263"/>
      <c r="C115" s="263"/>
      <c r="D115" s="263"/>
      <c r="E115" s="263"/>
      <c r="F115" s="475"/>
      <c r="G115" s="263"/>
      <c r="J115" s="486"/>
      <c r="N115" s="486"/>
      <c r="R115" s="486"/>
      <c r="V115" s="486"/>
    </row>
    <row r="116" spans="1:22" s="264" customFormat="1" ht="2.25" customHeight="1" x14ac:dyDescent="0.3">
      <c r="A116" s="265"/>
      <c r="B116" s="266"/>
      <c r="C116" s="266"/>
      <c r="D116" s="266"/>
      <c r="E116" s="266"/>
      <c r="F116" s="476"/>
      <c r="G116" s="266"/>
      <c r="H116" s="267"/>
      <c r="I116" s="267"/>
      <c r="J116" s="487"/>
      <c r="K116" s="267"/>
      <c r="L116" s="267"/>
      <c r="M116" s="267"/>
      <c r="N116" s="487"/>
      <c r="O116" s="267"/>
      <c r="P116" s="267"/>
      <c r="Q116" s="267"/>
      <c r="R116" s="487"/>
      <c r="S116" s="267"/>
      <c r="T116" s="267"/>
      <c r="U116" s="267"/>
      <c r="V116" s="492"/>
    </row>
    <row r="117" spans="1:22" s="264" customFormat="1" ht="15.75" customHeight="1" x14ac:dyDescent="0.25">
      <c r="A117" s="781" t="s">
        <v>268</v>
      </c>
      <c r="B117" s="782"/>
      <c r="C117" s="782"/>
      <c r="D117" s="782"/>
      <c r="E117" s="782"/>
      <c r="F117" s="782"/>
      <c r="G117" s="782"/>
      <c r="H117" s="391"/>
      <c r="I117" s="391"/>
      <c r="J117" s="488"/>
      <c r="K117" s="391"/>
      <c r="L117" s="391"/>
      <c r="M117" s="391"/>
      <c r="N117" s="488"/>
      <c r="R117" s="486"/>
      <c r="V117" s="493"/>
    </row>
    <row r="118" spans="1:22" s="264" customFormat="1" ht="87" customHeight="1" x14ac:dyDescent="0.25">
      <c r="A118" s="787" t="s">
        <v>272</v>
      </c>
      <c r="B118" s="787"/>
      <c r="C118" s="787"/>
      <c r="D118" s="787"/>
      <c r="E118" s="787"/>
      <c r="F118" s="787"/>
      <c r="G118" s="787"/>
      <c r="H118" s="392"/>
      <c r="I118" s="392"/>
      <c r="J118" s="488"/>
      <c r="K118" s="391"/>
      <c r="L118" s="391"/>
      <c r="M118" s="391"/>
      <c r="N118" s="488"/>
      <c r="R118" s="486"/>
      <c r="V118" s="493"/>
    </row>
    <row r="119" spans="1:22" s="256" customFormat="1" ht="15.75" customHeight="1" x14ac:dyDescent="0.2">
      <c r="A119" s="783" t="s">
        <v>273</v>
      </c>
      <c r="B119" s="784"/>
      <c r="C119" s="784"/>
      <c r="D119" s="784"/>
      <c r="E119" s="784"/>
      <c r="F119" s="784"/>
      <c r="G119" s="784"/>
      <c r="H119" s="784"/>
      <c r="I119" s="784"/>
      <c r="J119" s="784"/>
      <c r="K119" s="784"/>
      <c r="L119" s="784"/>
      <c r="M119" s="784"/>
      <c r="N119" s="784"/>
      <c r="R119" s="485"/>
      <c r="V119" s="494"/>
    </row>
    <row r="120" spans="1:22" s="256" customFormat="1" ht="15.75" customHeight="1" x14ac:dyDescent="0.2">
      <c r="A120" s="785" t="str">
        <f>+'Cuadro 1'!A33</f>
        <v>Actualizado el 10 de agosto de 2022</v>
      </c>
      <c r="B120" s="786"/>
      <c r="C120" s="786"/>
      <c r="D120" s="786"/>
      <c r="E120" s="786"/>
      <c r="F120" s="786"/>
      <c r="G120" s="786"/>
      <c r="H120" s="393"/>
      <c r="I120" s="393"/>
      <c r="J120" s="489"/>
      <c r="K120" s="393"/>
      <c r="L120" s="393"/>
      <c r="M120" s="393"/>
      <c r="N120" s="489"/>
      <c r="R120" s="485"/>
      <c r="V120" s="494"/>
    </row>
    <row r="121" spans="1:22" s="256" customFormat="1" ht="2.1" customHeight="1" x14ac:dyDescent="0.3">
      <c r="A121" s="268"/>
      <c r="B121" s="269"/>
      <c r="C121" s="269"/>
      <c r="D121" s="269"/>
      <c r="E121" s="269"/>
      <c r="F121" s="477"/>
      <c r="G121" s="269"/>
      <c r="H121" s="270"/>
      <c r="I121" s="270"/>
      <c r="J121" s="490"/>
      <c r="K121" s="270"/>
      <c r="L121" s="270"/>
      <c r="M121" s="270"/>
      <c r="N121" s="490"/>
      <c r="O121" s="270"/>
      <c r="P121" s="270"/>
      <c r="Q121" s="270"/>
      <c r="R121" s="490"/>
      <c r="S121" s="270"/>
      <c r="T121" s="270"/>
      <c r="U121" s="270"/>
      <c r="V121" s="495"/>
    </row>
    <row r="122" spans="1:22" x14ac:dyDescent="0.25">
      <c r="A122" s="263"/>
      <c r="B122" s="263"/>
      <c r="C122" s="263"/>
      <c r="D122" s="263"/>
      <c r="E122" s="263"/>
      <c r="F122" s="475"/>
      <c r="G122" s="263"/>
    </row>
    <row r="123" spans="1:22" ht="15" x14ac:dyDescent="0.35">
      <c r="A123" s="271"/>
      <c r="B123" s="271"/>
      <c r="C123" s="272"/>
      <c r="D123" s="272"/>
      <c r="E123" s="272"/>
      <c r="F123" s="478"/>
      <c r="G123" s="272"/>
    </row>
  </sheetData>
  <mergeCells count="48">
    <mergeCell ref="A94:A95"/>
    <mergeCell ref="A96:A98"/>
    <mergeCell ref="A99:A101"/>
    <mergeCell ref="A102:A104"/>
    <mergeCell ref="A105:A107"/>
    <mergeCell ref="A108:A110"/>
    <mergeCell ref="A117:G117"/>
    <mergeCell ref="A119:N119"/>
    <mergeCell ref="A120:G120"/>
    <mergeCell ref="A111:A113"/>
    <mergeCell ref="A118:G118"/>
    <mergeCell ref="A79:A81"/>
    <mergeCell ref="A82:A84"/>
    <mergeCell ref="A85:A87"/>
    <mergeCell ref="A88:A90"/>
    <mergeCell ref="A91:A93"/>
    <mergeCell ref="A19:A21"/>
    <mergeCell ref="K11:N11"/>
    <mergeCell ref="A37:A39"/>
    <mergeCell ref="A76:A78"/>
    <mergeCell ref="A43:A45"/>
    <mergeCell ref="A46:A48"/>
    <mergeCell ref="A49:A51"/>
    <mergeCell ref="A52:A54"/>
    <mergeCell ref="A55:A57"/>
    <mergeCell ref="A58:A60"/>
    <mergeCell ref="A61:A63"/>
    <mergeCell ref="A64:A66"/>
    <mergeCell ref="A67:A69"/>
    <mergeCell ref="A70:A72"/>
    <mergeCell ref="A73:A75"/>
    <mergeCell ref="A40:A42"/>
    <mergeCell ref="A25:A27"/>
    <mergeCell ref="A28:A30"/>
    <mergeCell ref="A31:A33"/>
    <mergeCell ref="A34:A36"/>
    <mergeCell ref="A3:V4"/>
    <mergeCell ref="A5:V8"/>
    <mergeCell ref="A10:V10"/>
    <mergeCell ref="A22:A24"/>
    <mergeCell ref="A11:A12"/>
    <mergeCell ref="B11:B12"/>
    <mergeCell ref="C11:F11"/>
    <mergeCell ref="G11:J11"/>
    <mergeCell ref="O11:R11"/>
    <mergeCell ref="S11:V11"/>
    <mergeCell ref="A13:A15"/>
    <mergeCell ref="A16:A18"/>
  </mergeCells>
  <hyperlinks>
    <hyperlink ref="A9" location="Índice!A1" display="Índice" xr:uid="{B5FC5D1F-3103-481C-AECE-8B14D8AD1EC8}"/>
  </hyperlinks>
  <pageMargins left="0.7" right="0.7" top="0.75" bottom="0.75" header="0.3" footer="0.3"/>
  <pageSetup orientation="portrait" horizontalDpi="4294967294" verticalDpi="4294967294"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A121"/>
  <sheetViews>
    <sheetView showGridLines="0" zoomScale="90" zoomScaleNormal="90" workbookViewId="0">
      <pane xSplit="2" topLeftCell="C1" activePane="topRight" state="frozen"/>
      <selection pane="topRight" activeCell="A11" sqref="A11:A12"/>
    </sheetView>
  </sheetViews>
  <sheetFormatPr baseColWidth="10" defaultColWidth="11.44140625" defaultRowHeight="13.2" x14ac:dyDescent="0.25"/>
  <cols>
    <col min="1" max="1" width="24.6640625" style="23" customWidth="1"/>
    <col min="2" max="2" width="40.44140625" style="23" customWidth="1"/>
    <col min="3" max="3" width="14.6640625" style="23" customWidth="1"/>
    <col min="4" max="5" width="9.33203125" style="23" customWidth="1"/>
    <col min="6" max="6" width="6.6640625" style="479" customWidth="1"/>
    <col min="7" max="7" width="14.6640625" style="23" customWidth="1"/>
    <col min="8" max="9" width="9.33203125" style="23" customWidth="1"/>
    <col min="10" max="10" width="6.6640625" style="479" customWidth="1"/>
    <col min="11" max="11" width="14.6640625" style="23" customWidth="1"/>
    <col min="12" max="13" width="9.33203125" style="23" customWidth="1"/>
    <col min="14" max="14" width="6.6640625" style="479" customWidth="1"/>
    <col min="15" max="15" width="14.6640625" style="23" customWidth="1"/>
    <col min="16" max="17" width="9.33203125" style="23" customWidth="1"/>
    <col min="18" max="18" width="6.6640625" style="479" customWidth="1"/>
    <col min="19" max="19" width="14.6640625" style="23" customWidth="1"/>
    <col min="20" max="21" width="9.33203125" style="23" customWidth="1"/>
    <col min="22" max="22" width="6.6640625" style="479" customWidth="1"/>
    <col min="23" max="16384" width="11.44140625" style="23"/>
  </cols>
  <sheetData>
    <row r="1" spans="1:27" s="255" customFormat="1" ht="63" customHeight="1" x14ac:dyDescent="0.3">
      <c r="A1" s="466"/>
      <c r="B1" s="466"/>
      <c r="C1" s="466"/>
      <c r="D1" s="466"/>
      <c r="E1" s="466"/>
      <c r="F1" s="473"/>
      <c r="G1" s="466"/>
      <c r="J1" s="473"/>
      <c r="N1" s="473"/>
      <c r="R1" s="473"/>
      <c r="V1" s="473"/>
    </row>
    <row r="2" spans="1:27" s="256" customFormat="1" x14ac:dyDescent="0.3">
      <c r="A2" s="254"/>
      <c r="B2" s="254"/>
      <c r="C2" s="254"/>
      <c r="D2" s="254"/>
      <c r="E2" s="255"/>
      <c r="F2" s="473"/>
      <c r="G2" s="255"/>
      <c r="H2" s="255"/>
      <c r="J2" s="485"/>
      <c r="N2" s="485"/>
      <c r="R2" s="485"/>
      <c r="V2" s="485"/>
    </row>
    <row r="3" spans="1:27" s="256" customFormat="1" ht="12" customHeight="1" x14ac:dyDescent="0.2">
      <c r="A3" s="764" t="s">
        <v>280</v>
      </c>
      <c r="B3" s="764"/>
      <c r="C3" s="764"/>
      <c r="D3" s="764"/>
      <c r="E3" s="764"/>
      <c r="F3" s="764"/>
      <c r="G3" s="764"/>
      <c r="H3" s="764"/>
      <c r="I3" s="764"/>
      <c r="J3" s="764"/>
      <c r="K3" s="764"/>
      <c r="L3" s="764"/>
      <c r="M3" s="764"/>
      <c r="N3" s="764"/>
      <c r="O3" s="764"/>
      <c r="P3" s="764"/>
      <c r="Q3" s="764"/>
      <c r="R3" s="764"/>
      <c r="S3" s="764"/>
      <c r="T3" s="764"/>
      <c r="U3" s="764"/>
      <c r="V3" s="764"/>
    </row>
    <row r="4" spans="1:27" s="256" customFormat="1" ht="17.100000000000001" customHeight="1" x14ac:dyDescent="0.2">
      <c r="A4" s="764"/>
      <c r="B4" s="764"/>
      <c r="C4" s="764"/>
      <c r="D4" s="764"/>
      <c r="E4" s="764"/>
      <c r="F4" s="764"/>
      <c r="G4" s="764"/>
      <c r="H4" s="764"/>
      <c r="I4" s="764"/>
      <c r="J4" s="764"/>
      <c r="K4" s="764"/>
      <c r="L4" s="764"/>
      <c r="M4" s="764"/>
      <c r="N4" s="764"/>
      <c r="O4" s="764"/>
      <c r="P4" s="764"/>
      <c r="Q4" s="764"/>
      <c r="R4" s="764"/>
      <c r="S4" s="764"/>
      <c r="T4" s="764"/>
      <c r="U4" s="764"/>
      <c r="V4" s="764"/>
    </row>
    <row r="5" spans="1:27" s="256" customFormat="1" ht="11.1" customHeight="1" x14ac:dyDescent="0.2">
      <c r="A5" s="765" t="s">
        <v>281</v>
      </c>
      <c r="B5" s="766"/>
      <c r="C5" s="766"/>
      <c r="D5" s="766"/>
      <c r="E5" s="766"/>
      <c r="F5" s="766"/>
      <c r="G5" s="766"/>
      <c r="H5" s="766"/>
      <c r="I5" s="766"/>
      <c r="J5" s="766"/>
      <c r="K5" s="766"/>
      <c r="L5" s="766"/>
      <c r="M5" s="766"/>
      <c r="N5" s="766"/>
      <c r="O5" s="766"/>
      <c r="P5" s="766"/>
      <c r="Q5" s="766"/>
      <c r="R5" s="766"/>
      <c r="S5" s="766"/>
      <c r="T5" s="766"/>
      <c r="U5" s="766"/>
      <c r="V5" s="767"/>
    </row>
    <row r="6" spans="1:27" s="256" customFormat="1" ht="12" customHeight="1" x14ac:dyDescent="0.2">
      <c r="A6" s="765"/>
      <c r="B6" s="766"/>
      <c r="C6" s="766"/>
      <c r="D6" s="766"/>
      <c r="E6" s="766"/>
      <c r="F6" s="766"/>
      <c r="G6" s="766"/>
      <c r="H6" s="766"/>
      <c r="I6" s="766"/>
      <c r="J6" s="766"/>
      <c r="K6" s="766"/>
      <c r="L6" s="766"/>
      <c r="M6" s="766"/>
      <c r="N6" s="766"/>
      <c r="O6" s="766"/>
      <c r="P6" s="766"/>
      <c r="Q6" s="766"/>
      <c r="R6" s="766"/>
      <c r="S6" s="766"/>
      <c r="T6" s="766"/>
      <c r="U6" s="766"/>
      <c r="V6" s="767"/>
    </row>
    <row r="7" spans="1:27" s="256" customFormat="1" ht="12" customHeight="1" x14ac:dyDescent="0.2">
      <c r="A7" s="765"/>
      <c r="B7" s="766"/>
      <c r="C7" s="766"/>
      <c r="D7" s="766"/>
      <c r="E7" s="766"/>
      <c r="F7" s="766"/>
      <c r="G7" s="766"/>
      <c r="H7" s="766"/>
      <c r="I7" s="766"/>
      <c r="J7" s="766"/>
      <c r="K7" s="766"/>
      <c r="L7" s="766"/>
      <c r="M7" s="766"/>
      <c r="N7" s="766"/>
      <c r="O7" s="766"/>
      <c r="P7" s="766"/>
      <c r="Q7" s="766"/>
      <c r="R7" s="766"/>
      <c r="S7" s="766"/>
      <c r="T7" s="766"/>
      <c r="U7" s="766"/>
      <c r="V7" s="767"/>
    </row>
    <row r="8" spans="1:27" s="256" customFormat="1" ht="12" customHeight="1" x14ac:dyDescent="0.2">
      <c r="A8" s="768"/>
      <c r="B8" s="769"/>
      <c r="C8" s="769"/>
      <c r="D8" s="769"/>
      <c r="E8" s="769"/>
      <c r="F8" s="769"/>
      <c r="G8" s="769"/>
      <c r="H8" s="769"/>
      <c r="I8" s="769"/>
      <c r="J8" s="769"/>
      <c r="K8" s="769"/>
      <c r="L8" s="769"/>
      <c r="M8" s="769"/>
      <c r="N8" s="769"/>
      <c r="O8" s="769"/>
      <c r="P8" s="769"/>
      <c r="Q8" s="769"/>
      <c r="R8" s="769"/>
      <c r="S8" s="769"/>
      <c r="T8" s="769"/>
      <c r="U8" s="769"/>
      <c r="V8" s="770"/>
    </row>
    <row r="9" spans="1:27" s="256" customFormat="1" ht="13.8" x14ac:dyDescent="0.3">
      <c r="A9" s="610" t="s">
        <v>301</v>
      </c>
      <c r="B9" s="480"/>
      <c r="C9" s="480"/>
      <c r="D9" s="480"/>
      <c r="E9" s="480"/>
      <c r="F9" s="480"/>
      <c r="G9" s="480"/>
      <c r="J9" s="485"/>
      <c r="N9" s="485"/>
      <c r="R9" s="485"/>
      <c r="V9" s="485"/>
    </row>
    <row r="10" spans="1:27" s="256" customFormat="1" ht="46.2" customHeight="1" x14ac:dyDescent="0.2">
      <c r="A10" s="771" t="s">
        <v>283</v>
      </c>
      <c r="B10" s="772"/>
      <c r="C10" s="772"/>
      <c r="D10" s="772"/>
      <c r="E10" s="772"/>
      <c r="F10" s="772"/>
      <c r="G10" s="772"/>
      <c r="H10" s="772"/>
      <c r="I10" s="772"/>
      <c r="J10" s="772"/>
      <c r="K10" s="772"/>
      <c r="L10" s="772"/>
      <c r="M10" s="772"/>
      <c r="N10" s="772"/>
      <c r="O10" s="772"/>
      <c r="P10" s="772"/>
      <c r="Q10" s="772"/>
      <c r="R10" s="772"/>
      <c r="S10" s="772"/>
      <c r="T10" s="772"/>
      <c r="U10" s="772"/>
      <c r="V10" s="773"/>
    </row>
    <row r="11" spans="1:27" s="256" customFormat="1" ht="30" customHeight="1" x14ac:dyDescent="0.2">
      <c r="A11" s="774" t="s">
        <v>14</v>
      </c>
      <c r="B11" s="776" t="s">
        <v>152</v>
      </c>
      <c r="C11" s="778" t="s">
        <v>277</v>
      </c>
      <c r="D11" s="778"/>
      <c r="E11" s="778"/>
      <c r="F11" s="778"/>
      <c r="G11" s="778" t="s">
        <v>278</v>
      </c>
      <c r="H11" s="778"/>
      <c r="I11" s="778"/>
      <c r="J11" s="778"/>
      <c r="K11" s="778" t="s">
        <v>189</v>
      </c>
      <c r="L11" s="778"/>
      <c r="M11" s="778"/>
      <c r="N11" s="778"/>
      <c r="O11" s="779" t="s">
        <v>190</v>
      </c>
      <c r="P11" s="779"/>
      <c r="Q11" s="779"/>
      <c r="R11" s="779"/>
      <c r="S11" s="779" t="s">
        <v>191</v>
      </c>
      <c r="T11" s="779"/>
      <c r="U11" s="779"/>
      <c r="V11" s="780"/>
    </row>
    <row r="12" spans="1:27" s="256" customFormat="1" x14ac:dyDescent="0.2">
      <c r="A12" s="775"/>
      <c r="B12" s="777"/>
      <c r="C12" s="273" t="s">
        <v>153</v>
      </c>
      <c r="D12" s="277" t="s">
        <v>156</v>
      </c>
      <c r="E12" s="277" t="s">
        <v>157</v>
      </c>
      <c r="F12" s="474" t="s">
        <v>228</v>
      </c>
      <c r="G12" s="274" t="s">
        <v>153</v>
      </c>
      <c r="H12" s="277" t="s">
        <v>156</v>
      </c>
      <c r="I12" s="277" t="s">
        <v>157</v>
      </c>
      <c r="J12" s="474" t="s">
        <v>228</v>
      </c>
      <c r="K12" s="275" t="s">
        <v>158</v>
      </c>
      <c r="L12" s="277" t="s">
        <v>156</v>
      </c>
      <c r="M12" s="277" t="s">
        <v>157</v>
      </c>
      <c r="N12" s="474" t="s">
        <v>228</v>
      </c>
      <c r="O12" s="274" t="s">
        <v>153</v>
      </c>
      <c r="P12" s="277" t="s">
        <v>156</v>
      </c>
      <c r="Q12" s="277" t="s">
        <v>157</v>
      </c>
      <c r="R12" s="474" t="s">
        <v>228</v>
      </c>
      <c r="S12" s="275" t="s">
        <v>158</v>
      </c>
      <c r="T12" s="277" t="s">
        <v>156</v>
      </c>
      <c r="U12" s="277" t="s">
        <v>157</v>
      </c>
      <c r="V12" s="491" t="s">
        <v>228</v>
      </c>
    </row>
    <row r="13" spans="1:27" s="256" customFormat="1" x14ac:dyDescent="0.3">
      <c r="A13" s="761" t="s">
        <v>159</v>
      </c>
      <c r="B13" s="257" t="s">
        <v>153</v>
      </c>
      <c r="C13" s="258">
        <v>84911</v>
      </c>
      <c r="D13" s="258">
        <v>83056</v>
      </c>
      <c r="E13" s="258">
        <v>86766</v>
      </c>
      <c r="F13" s="481">
        <v>1.1000000000000001</v>
      </c>
      <c r="G13" s="258">
        <v>51224</v>
      </c>
      <c r="H13" s="258">
        <v>51224</v>
      </c>
      <c r="I13" s="258">
        <v>51224</v>
      </c>
      <c r="J13" s="481">
        <v>0</v>
      </c>
      <c r="K13" s="370">
        <v>1.66</v>
      </c>
      <c r="L13" s="370">
        <v>1.62</v>
      </c>
      <c r="M13" s="370">
        <v>1.69</v>
      </c>
      <c r="N13" s="481">
        <v>1.1000000000000001</v>
      </c>
      <c r="O13" s="258">
        <v>50011</v>
      </c>
      <c r="P13" s="258">
        <v>49915</v>
      </c>
      <c r="Q13" s="258">
        <v>50107</v>
      </c>
      <c r="R13" s="481">
        <v>0.1</v>
      </c>
      <c r="S13" s="370">
        <v>1.7</v>
      </c>
      <c r="T13" s="370">
        <v>1.66</v>
      </c>
      <c r="U13" s="370">
        <v>1.73</v>
      </c>
      <c r="V13" s="496">
        <v>1.1000000000000001</v>
      </c>
      <c r="Z13" s="377"/>
      <c r="AA13" s="377"/>
    </row>
    <row r="14" spans="1:27" s="256" customFormat="1" x14ac:dyDescent="0.3">
      <c r="A14" s="762"/>
      <c r="B14" s="372" t="s">
        <v>106</v>
      </c>
      <c r="C14" s="259">
        <v>62074</v>
      </c>
      <c r="D14" s="259">
        <v>60228</v>
      </c>
      <c r="E14" s="259">
        <v>63921</v>
      </c>
      <c r="F14" s="482">
        <v>1.5</v>
      </c>
      <c r="G14" s="259">
        <v>39069</v>
      </c>
      <c r="H14" s="259">
        <v>39069</v>
      </c>
      <c r="I14" s="259">
        <v>39069</v>
      </c>
      <c r="J14" s="482">
        <v>0</v>
      </c>
      <c r="K14" s="373">
        <v>1.59</v>
      </c>
      <c r="L14" s="373">
        <v>1.54</v>
      </c>
      <c r="M14" s="373">
        <v>1.64</v>
      </c>
      <c r="N14" s="482">
        <v>1.5</v>
      </c>
      <c r="O14" s="259">
        <v>38036</v>
      </c>
      <c r="P14" s="259">
        <v>37941</v>
      </c>
      <c r="Q14" s="259">
        <v>38131</v>
      </c>
      <c r="R14" s="482">
        <v>0.1</v>
      </c>
      <c r="S14" s="373">
        <v>1.63</v>
      </c>
      <c r="T14" s="373">
        <v>1.58</v>
      </c>
      <c r="U14" s="373">
        <v>1.68</v>
      </c>
      <c r="V14" s="497">
        <v>1.5</v>
      </c>
      <c r="Z14" s="377"/>
      <c r="AA14" s="377"/>
    </row>
    <row r="15" spans="1:27" s="256" customFormat="1" x14ac:dyDescent="0.3">
      <c r="A15" s="763"/>
      <c r="B15" s="260" t="s">
        <v>160</v>
      </c>
      <c r="C15" s="261">
        <v>22837</v>
      </c>
      <c r="D15" s="261">
        <v>22641</v>
      </c>
      <c r="E15" s="261">
        <v>23033</v>
      </c>
      <c r="F15" s="483">
        <v>0.4</v>
      </c>
      <c r="G15" s="261">
        <v>12155</v>
      </c>
      <c r="H15" s="261">
        <v>12155</v>
      </c>
      <c r="I15" s="261">
        <v>12155</v>
      </c>
      <c r="J15" s="483">
        <v>0</v>
      </c>
      <c r="K15" s="371">
        <v>1.88</v>
      </c>
      <c r="L15" s="371">
        <v>1.86</v>
      </c>
      <c r="M15" s="371">
        <v>1.9</v>
      </c>
      <c r="N15" s="483">
        <v>0.4</v>
      </c>
      <c r="O15" s="261">
        <v>11974</v>
      </c>
      <c r="P15" s="261">
        <v>11961</v>
      </c>
      <c r="Q15" s="261">
        <v>11988</v>
      </c>
      <c r="R15" s="483">
        <v>0.1</v>
      </c>
      <c r="S15" s="371">
        <v>1.91</v>
      </c>
      <c r="T15" s="371">
        <v>1.89</v>
      </c>
      <c r="U15" s="371">
        <v>1.92</v>
      </c>
      <c r="V15" s="498">
        <v>0.4</v>
      </c>
      <c r="Z15" s="377"/>
      <c r="AA15" s="377"/>
    </row>
    <row r="16" spans="1:27" s="256" customFormat="1" x14ac:dyDescent="0.3">
      <c r="A16" s="761" t="s">
        <v>161</v>
      </c>
      <c r="B16" s="257" t="s">
        <v>153</v>
      </c>
      <c r="C16" s="258">
        <v>208</v>
      </c>
      <c r="D16" s="258">
        <v>156</v>
      </c>
      <c r="E16" s="258">
        <v>261</v>
      </c>
      <c r="F16" s="481">
        <v>12.9</v>
      </c>
      <c r="G16" s="258">
        <v>81</v>
      </c>
      <c r="H16" s="258">
        <v>81</v>
      </c>
      <c r="I16" s="258">
        <v>81</v>
      </c>
      <c r="J16" s="481">
        <v>0</v>
      </c>
      <c r="K16" s="370">
        <v>2.57</v>
      </c>
      <c r="L16" s="370">
        <v>1.92</v>
      </c>
      <c r="M16" s="370">
        <v>3.22</v>
      </c>
      <c r="N16" s="481">
        <v>12.9</v>
      </c>
      <c r="O16" s="258">
        <v>76</v>
      </c>
      <c r="P16" s="258">
        <v>74</v>
      </c>
      <c r="Q16" s="258">
        <v>78</v>
      </c>
      <c r="R16" s="481">
        <v>1.2</v>
      </c>
      <c r="S16" s="370">
        <v>2.75</v>
      </c>
      <c r="T16" s="370">
        <v>2.0499999999999998</v>
      </c>
      <c r="U16" s="370">
        <v>3.45</v>
      </c>
      <c r="V16" s="496">
        <v>12.9</v>
      </c>
      <c r="Z16" s="377"/>
      <c r="AA16" s="377"/>
    </row>
    <row r="17" spans="1:27" s="256" customFormat="1" x14ac:dyDescent="0.3">
      <c r="A17" s="762"/>
      <c r="B17" s="372" t="s">
        <v>106</v>
      </c>
      <c r="C17" s="259">
        <v>56</v>
      </c>
      <c r="D17" s="259">
        <v>46</v>
      </c>
      <c r="E17" s="259">
        <v>65</v>
      </c>
      <c r="F17" s="482">
        <v>8.6999999999999993</v>
      </c>
      <c r="G17" s="259">
        <v>41</v>
      </c>
      <c r="H17" s="259">
        <v>41</v>
      </c>
      <c r="I17" s="259">
        <v>41</v>
      </c>
      <c r="J17" s="482">
        <v>0</v>
      </c>
      <c r="K17" s="373">
        <v>1.38</v>
      </c>
      <c r="L17" s="373">
        <v>1.1499999999999999</v>
      </c>
      <c r="M17" s="373">
        <v>1.61</v>
      </c>
      <c r="N17" s="482">
        <v>8.5</v>
      </c>
      <c r="O17" s="259">
        <v>39</v>
      </c>
      <c r="P17" s="259">
        <v>38</v>
      </c>
      <c r="Q17" s="259">
        <v>39</v>
      </c>
      <c r="R17" s="482">
        <v>0.9</v>
      </c>
      <c r="S17" s="373">
        <v>1.44</v>
      </c>
      <c r="T17" s="373">
        <v>1.2</v>
      </c>
      <c r="U17" s="373">
        <v>1.68</v>
      </c>
      <c r="V17" s="497">
        <v>8.6</v>
      </c>
      <c r="Z17" s="377"/>
      <c r="AA17" s="377"/>
    </row>
    <row r="18" spans="1:27" s="256" customFormat="1" x14ac:dyDescent="0.3">
      <c r="A18" s="763"/>
      <c r="B18" s="260" t="s">
        <v>160</v>
      </c>
      <c r="C18" s="261">
        <v>152</v>
      </c>
      <c r="D18" s="261">
        <v>105</v>
      </c>
      <c r="E18" s="261">
        <v>200</v>
      </c>
      <c r="F18" s="483">
        <v>15.8</v>
      </c>
      <c r="G18" s="261">
        <v>40</v>
      </c>
      <c r="H18" s="261">
        <v>40</v>
      </c>
      <c r="I18" s="261">
        <v>40</v>
      </c>
      <c r="J18" s="483">
        <v>0</v>
      </c>
      <c r="K18" s="371">
        <v>3.77</v>
      </c>
      <c r="L18" s="371">
        <v>2.59</v>
      </c>
      <c r="M18" s="371">
        <v>4.95</v>
      </c>
      <c r="N18" s="483">
        <v>16</v>
      </c>
      <c r="O18" s="261">
        <v>37</v>
      </c>
      <c r="P18" s="261">
        <v>35</v>
      </c>
      <c r="Q18" s="261">
        <v>39</v>
      </c>
      <c r="R18" s="483">
        <v>2.4</v>
      </c>
      <c r="S18" s="371">
        <v>4.13</v>
      </c>
      <c r="T18" s="371">
        <v>2.81</v>
      </c>
      <c r="U18" s="371">
        <v>5.45</v>
      </c>
      <c r="V18" s="498">
        <v>16.3</v>
      </c>
      <c r="Z18" s="377"/>
      <c r="AA18" s="377"/>
    </row>
    <row r="19" spans="1:27" s="256" customFormat="1" x14ac:dyDescent="0.3">
      <c r="A19" s="761" t="s">
        <v>162</v>
      </c>
      <c r="B19" s="257" t="s">
        <v>153</v>
      </c>
      <c r="C19" s="258">
        <v>11450</v>
      </c>
      <c r="D19" s="258">
        <v>9866</v>
      </c>
      <c r="E19" s="258">
        <v>13033</v>
      </c>
      <c r="F19" s="481">
        <v>7.1</v>
      </c>
      <c r="G19" s="258">
        <v>6818</v>
      </c>
      <c r="H19" s="258">
        <v>6818</v>
      </c>
      <c r="I19" s="258">
        <v>6818</v>
      </c>
      <c r="J19" s="481">
        <v>0</v>
      </c>
      <c r="K19" s="370">
        <v>1.68</v>
      </c>
      <c r="L19" s="370">
        <v>1.45</v>
      </c>
      <c r="M19" s="370">
        <v>1.91</v>
      </c>
      <c r="N19" s="481">
        <v>7.1</v>
      </c>
      <c r="O19" s="258">
        <v>6702</v>
      </c>
      <c r="P19" s="258">
        <v>6663</v>
      </c>
      <c r="Q19" s="258">
        <v>6741</v>
      </c>
      <c r="R19" s="481">
        <v>0.3</v>
      </c>
      <c r="S19" s="370">
        <v>1.71</v>
      </c>
      <c r="T19" s="370">
        <v>1.47</v>
      </c>
      <c r="U19" s="370">
        <v>1.94</v>
      </c>
      <c r="V19" s="496">
        <v>7</v>
      </c>
      <c r="Z19" s="377"/>
      <c r="AA19" s="377"/>
    </row>
    <row r="20" spans="1:27" s="256" customFormat="1" x14ac:dyDescent="0.3">
      <c r="A20" s="762"/>
      <c r="B20" s="372" t="s">
        <v>106</v>
      </c>
      <c r="C20" s="259">
        <v>8854</v>
      </c>
      <c r="D20" s="259">
        <v>7269</v>
      </c>
      <c r="E20" s="259">
        <v>10440</v>
      </c>
      <c r="F20" s="482">
        <v>9.1</v>
      </c>
      <c r="G20" s="259">
        <v>5440</v>
      </c>
      <c r="H20" s="259">
        <v>5440</v>
      </c>
      <c r="I20" s="259">
        <v>5440</v>
      </c>
      <c r="J20" s="482">
        <v>0</v>
      </c>
      <c r="K20" s="373">
        <v>1.63</v>
      </c>
      <c r="L20" s="373">
        <v>1.34</v>
      </c>
      <c r="M20" s="373">
        <v>1.92</v>
      </c>
      <c r="N20" s="482">
        <v>9.1</v>
      </c>
      <c r="O20" s="259">
        <v>5337</v>
      </c>
      <c r="P20" s="259">
        <v>5298</v>
      </c>
      <c r="Q20" s="259">
        <v>5375</v>
      </c>
      <c r="R20" s="482">
        <v>0.4</v>
      </c>
      <c r="S20" s="373">
        <v>1.66</v>
      </c>
      <c r="T20" s="373">
        <v>1.36</v>
      </c>
      <c r="U20" s="373">
        <v>1.95</v>
      </c>
      <c r="V20" s="497">
        <v>9.1</v>
      </c>
      <c r="Z20" s="377"/>
      <c r="AA20" s="377"/>
    </row>
    <row r="21" spans="1:27" s="256" customFormat="1" x14ac:dyDescent="0.3">
      <c r="A21" s="763"/>
      <c r="B21" s="260" t="s">
        <v>160</v>
      </c>
      <c r="C21" s="261">
        <v>2595</v>
      </c>
      <c r="D21" s="261">
        <v>2519</v>
      </c>
      <c r="E21" s="261">
        <v>2671</v>
      </c>
      <c r="F21" s="483">
        <v>1.5</v>
      </c>
      <c r="G21" s="261">
        <v>1378</v>
      </c>
      <c r="H21" s="261">
        <v>1378</v>
      </c>
      <c r="I21" s="261">
        <v>1378</v>
      </c>
      <c r="J21" s="483">
        <v>0</v>
      </c>
      <c r="K21" s="371">
        <v>1.88</v>
      </c>
      <c r="L21" s="371">
        <v>1.83</v>
      </c>
      <c r="M21" s="371">
        <v>1.94</v>
      </c>
      <c r="N21" s="483">
        <v>1.5</v>
      </c>
      <c r="O21" s="261">
        <v>1365</v>
      </c>
      <c r="P21" s="261">
        <v>1360</v>
      </c>
      <c r="Q21" s="261">
        <v>1370</v>
      </c>
      <c r="R21" s="483">
        <v>0.2</v>
      </c>
      <c r="S21" s="371">
        <v>1.9</v>
      </c>
      <c r="T21" s="371">
        <v>1.85</v>
      </c>
      <c r="U21" s="371">
        <v>1.96</v>
      </c>
      <c r="V21" s="498">
        <v>1.5</v>
      </c>
      <c r="X21" s="377"/>
      <c r="Y21" s="377"/>
      <c r="Z21" s="377"/>
      <c r="AA21" s="377"/>
    </row>
    <row r="22" spans="1:27" s="256" customFormat="1" x14ac:dyDescent="0.3">
      <c r="A22" s="761" t="s">
        <v>163</v>
      </c>
      <c r="B22" s="257" t="s">
        <v>153</v>
      </c>
      <c r="C22" s="258">
        <v>456</v>
      </c>
      <c r="D22" s="258">
        <v>433</v>
      </c>
      <c r="E22" s="258">
        <v>479</v>
      </c>
      <c r="F22" s="481">
        <v>2.6</v>
      </c>
      <c r="G22" s="258">
        <v>303</v>
      </c>
      <c r="H22" s="258">
        <v>303</v>
      </c>
      <c r="I22" s="258">
        <v>303</v>
      </c>
      <c r="J22" s="481">
        <v>0</v>
      </c>
      <c r="K22" s="370">
        <v>1.5</v>
      </c>
      <c r="L22" s="370">
        <v>1.43</v>
      </c>
      <c r="M22" s="370">
        <v>1.58</v>
      </c>
      <c r="N22" s="481">
        <v>2.6</v>
      </c>
      <c r="O22" s="258">
        <v>295</v>
      </c>
      <c r="P22" s="258">
        <v>293</v>
      </c>
      <c r="Q22" s="258">
        <v>297</v>
      </c>
      <c r="R22" s="481">
        <v>0.3</v>
      </c>
      <c r="S22" s="370">
        <v>1.54</v>
      </c>
      <c r="T22" s="370">
        <v>1.47</v>
      </c>
      <c r="U22" s="370">
        <v>1.62</v>
      </c>
      <c r="V22" s="496">
        <v>2.5</v>
      </c>
      <c r="X22" s="377"/>
      <c r="Y22" s="377"/>
      <c r="Z22" s="377"/>
      <c r="AA22" s="377"/>
    </row>
    <row r="23" spans="1:27" s="256" customFormat="1" x14ac:dyDescent="0.3">
      <c r="A23" s="762"/>
      <c r="B23" s="372" t="s">
        <v>106</v>
      </c>
      <c r="C23" s="259">
        <v>288</v>
      </c>
      <c r="D23" s="259">
        <v>267</v>
      </c>
      <c r="E23" s="259">
        <v>310</v>
      </c>
      <c r="F23" s="482">
        <v>3.8</v>
      </c>
      <c r="G23" s="259">
        <v>198</v>
      </c>
      <c r="H23" s="259">
        <v>198</v>
      </c>
      <c r="I23" s="259">
        <v>198</v>
      </c>
      <c r="J23" s="482">
        <v>0</v>
      </c>
      <c r="K23" s="373">
        <v>1.46</v>
      </c>
      <c r="L23" s="373">
        <v>1.35</v>
      </c>
      <c r="M23" s="373">
        <v>1.57</v>
      </c>
      <c r="N23" s="482">
        <v>3.8</v>
      </c>
      <c r="O23" s="259">
        <v>192</v>
      </c>
      <c r="P23" s="259">
        <v>191</v>
      </c>
      <c r="Q23" s="259">
        <v>194</v>
      </c>
      <c r="R23" s="482">
        <v>0.4</v>
      </c>
      <c r="S23" s="373">
        <v>1.5</v>
      </c>
      <c r="T23" s="373">
        <v>1.39</v>
      </c>
      <c r="U23" s="373">
        <v>1.61</v>
      </c>
      <c r="V23" s="497">
        <v>3.8</v>
      </c>
      <c r="X23" s="377"/>
      <c r="Y23" s="377"/>
      <c r="Z23" s="377"/>
      <c r="AA23" s="377"/>
    </row>
    <row r="24" spans="1:27" s="256" customFormat="1" x14ac:dyDescent="0.3">
      <c r="A24" s="763"/>
      <c r="B24" s="260" t="s">
        <v>160</v>
      </c>
      <c r="C24" s="261">
        <v>167</v>
      </c>
      <c r="D24" s="261">
        <v>160</v>
      </c>
      <c r="E24" s="261">
        <v>174</v>
      </c>
      <c r="F24" s="483">
        <v>2.2000000000000002</v>
      </c>
      <c r="G24" s="261">
        <v>105</v>
      </c>
      <c r="H24" s="261">
        <v>105</v>
      </c>
      <c r="I24" s="261">
        <v>105</v>
      </c>
      <c r="J24" s="483">
        <v>0</v>
      </c>
      <c r="K24" s="371">
        <v>1.59</v>
      </c>
      <c r="L24" s="371">
        <v>1.52</v>
      </c>
      <c r="M24" s="371">
        <v>1.66</v>
      </c>
      <c r="N24" s="483">
        <v>2.2000000000000002</v>
      </c>
      <c r="O24" s="261">
        <v>103</v>
      </c>
      <c r="P24" s="261">
        <v>102</v>
      </c>
      <c r="Q24" s="261">
        <v>104</v>
      </c>
      <c r="R24" s="483">
        <v>0.4</v>
      </c>
      <c r="S24" s="371">
        <v>1.62</v>
      </c>
      <c r="T24" s="371">
        <v>1.56</v>
      </c>
      <c r="U24" s="371">
        <v>1.69</v>
      </c>
      <c r="V24" s="498">
        <v>2.1</v>
      </c>
      <c r="X24" s="377"/>
      <c r="Y24" s="377"/>
      <c r="Z24" s="377"/>
      <c r="AA24" s="377"/>
    </row>
    <row r="25" spans="1:27" s="256" customFormat="1" x14ac:dyDescent="0.3">
      <c r="A25" s="761" t="s">
        <v>164</v>
      </c>
      <c r="B25" s="257" t="s">
        <v>153</v>
      </c>
      <c r="C25" s="258">
        <v>5084</v>
      </c>
      <c r="D25" s="258">
        <v>4951</v>
      </c>
      <c r="E25" s="258">
        <v>5218</v>
      </c>
      <c r="F25" s="481">
        <v>1.3</v>
      </c>
      <c r="G25" s="258">
        <v>2783</v>
      </c>
      <c r="H25" s="258">
        <v>2783</v>
      </c>
      <c r="I25" s="258">
        <v>2783</v>
      </c>
      <c r="J25" s="481">
        <v>0</v>
      </c>
      <c r="K25" s="370">
        <v>1.83</v>
      </c>
      <c r="L25" s="370">
        <v>1.78</v>
      </c>
      <c r="M25" s="370">
        <v>1.87</v>
      </c>
      <c r="N25" s="481">
        <v>1.3</v>
      </c>
      <c r="O25" s="258">
        <v>2760</v>
      </c>
      <c r="P25" s="258">
        <v>2752</v>
      </c>
      <c r="Q25" s="258">
        <v>2768</v>
      </c>
      <c r="R25" s="481">
        <v>0.1</v>
      </c>
      <c r="S25" s="370">
        <v>1.84</v>
      </c>
      <c r="T25" s="370">
        <v>1.79</v>
      </c>
      <c r="U25" s="370">
        <v>1.89</v>
      </c>
      <c r="V25" s="496">
        <v>1.3</v>
      </c>
      <c r="X25" s="377"/>
      <c r="Y25" s="377"/>
      <c r="Z25" s="377"/>
      <c r="AA25" s="377"/>
    </row>
    <row r="26" spans="1:27" s="256" customFormat="1" x14ac:dyDescent="0.3">
      <c r="A26" s="762"/>
      <c r="B26" s="372" t="s">
        <v>106</v>
      </c>
      <c r="C26" s="259">
        <v>4823</v>
      </c>
      <c r="D26" s="259">
        <v>4693</v>
      </c>
      <c r="E26" s="259">
        <v>4953</v>
      </c>
      <c r="F26" s="482">
        <v>1.4</v>
      </c>
      <c r="G26" s="259">
        <v>2642</v>
      </c>
      <c r="H26" s="259">
        <v>2642</v>
      </c>
      <c r="I26" s="259">
        <v>2642</v>
      </c>
      <c r="J26" s="482">
        <v>0</v>
      </c>
      <c r="K26" s="373">
        <v>1.83</v>
      </c>
      <c r="L26" s="373">
        <v>1.77</v>
      </c>
      <c r="M26" s="373">
        <v>1.88</v>
      </c>
      <c r="N26" s="482">
        <v>1.4</v>
      </c>
      <c r="O26" s="259">
        <v>2620</v>
      </c>
      <c r="P26" s="259">
        <v>2612</v>
      </c>
      <c r="Q26" s="259">
        <v>2628</v>
      </c>
      <c r="R26" s="482">
        <v>0.2</v>
      </c>
      <c r="S26" s="373">
        <v>1.84</v>
      </c>
      <c r="T26" s="373">
        <v>1.79</v>
      </c>
      <c r="U26" s="373">
        <v>1.89</v>
      </c>
      <c r="V26" s="497">
        <v>1.4</v>
      </c>
      <c r="X26" s="377"/>
      <c r="Y26" s="377"/>
      <c r="Z26" s="377"/>
      <c r="AA26" s="377"/>
    </row>
    <row r="27" spans="1:27" s="256" customFormat="1" x14ac:dyDescent="0.3">
      <c r="A27" s="763"/>
      <c r="B27" s="260" t="s">
        <v>160</v>
      </c>
      <c r="C27" s="261">
        <v>261</v>
      </c>
      <c r="D27" s="261">
        <v>252</v>
      </c>
      <c r="E27" s="261">
        <v>271</v>
      </c>
      <c r="F27" s="483">
        <v>1.8</v>
      </c>
      <c r="G27" s="261">
        <v>141</v>
      </c>
      <c r="H27" s="261">
        <v>141</v>
      </c>
      <c r="I27" s="261">
        <v>141</v>
      </c>
      <c r="J27" s="483">
        <v>0</v>
      </c>
      <c r="K27" s="371">
        <v>1.85</v>
      </c>
      <c r="L27" s="371">
        <v>1.78</v>
      </c>
      <c r="M27" s="371">
        <v>1.91</v>
      </c>
      <c r="N27" s="483">
        <v>1.8</v>
      </c>
      <c r="O27" s="261">
        <v>140</v>
      </c>
      <c r="P27" s="261">
        <v>139</v>
      </c>
      <c r="Q27" s="261">
        <v>141</v>
      </c>
      <c r="R27" s="483">
        <v>0.2</v>
      </c>
      <c r="S27" s="371">
        <v>1.87</v>
      </c>
      <c r="T27" s="371">
        <v>1.8</v>
      </c>
      <c r="U27" s="371">
        <v>1.93</v>
      </c>
      <c r="V27" s="498">
        <v>1.8</v>
      </c>
      <c r="X27" s="377"/>
      <c r="Y27" s="377"/>
      <c r="Z27" s="377"/>
      <c r="AA27" s="377"/>
    </row>
    <row r="28" spans="1:27" s="256" customFormat="1" x14ac:dyDescent="0.3">
      <c r="A28" s="761" t="s">
        <v>165</v>
      </c>
      <c r="B28" s="257" t="s">
        <v>153</v>
      </c>
      <c r="C28" s="258">
        <v>11069</v>
      </c>
      <c r="D28" s="258">
        <v>10530</v>
      </c>
      <c r="E28" s="258">
        <v>11608</v>
      </c>
      <c r="F28" s="481">
        <v>2.5</v>
      </c>
      <c r="G28" s="258">
        <v>7859</v>
      </c>
      <c r="H28" s="258">
        <v>7859</v>
      </c>
      <c r="I28" s="258">
        <v>7859</v>
      </c>
      <c r="J28" s="481">
        <v>0</v>
      </c>
      <c r="K28" s="370">
        <v>1.41</v>
      </c>
      <c r="L28" s="370">
        <v>1.34</v>
      </c>
      <c r="M28" s="370">
        <v>1.48</v>
      </c>
      <c r="N28" s="481">
        <v>2.5</v>
      </c>
      <c r="O28" s="258">
        <v>7564</v>
      </c>
      <c r="P28" s="258">
        <v>7492</v>
      </c>
      <c r="Q28" s="258">
        <v>7636</v>
      </c>
      <c r="R28" s="481">
        <v>0.5</v>
      </c>
      <c r="S28" s="370">
        <v>1.46</v>
      </c>
      <c r="T28" s="370">
        <v>1.4</v>
      </c>
      <c r="U28" s="370">
        <v>1.53</v>
      </c>
      <c r="V28" s="496">
        <v>2.4</v>
      </c>
      <c r="X28" s="377"/>
      <c r="Y28" s="377"/>
      <c r="Z28" s="377"/>
      <c r="AA28" s="377"/>
    </row>
    <row r="29" spans="1:27" s="256" customFormat="1" x14ac:dyDescent="0.3">
      <c r="A29" s="762"/>
      <c r="B29" s="372" t="s">
        <v>106</v>
      </c>
      <c r="C29" s="259">
        <v>11019</v>
      </c>
      <c r="D29" s="259">
        <v>10481</v>
      </c>
      <c r="E29" s="259">
        <v>11558</v>
      </c>
      <c r="F29" s="482">
        <v>2.5</v>
      </c>
      <c r="G29" s="259">
        <v>7829</v>
      </c>
      <c r="H29" s="259">
        <v>7829</v>
      </c>
      <c r="I29" s="259">
        <v>7829</v>
      </c>
      <c r="J29" s="482">
        <v>0</v>
      </c>
      <c r="K29" s="373">
        <v>1.41</v>
      </c>
      <c r="L29" s="373">
        <v>1.34</v>
      </c>
      <c r="M29" s="373">
        <v>1.48</v>
      </c>
      <c r="N29" s="482">
        <v>2.5</v>
      </c>
      <c r="O29" s="259">
        <v>7534</v>
      </c>
      <c r="P29" s="259">
        <v>7463</v>
      </c>
      <c r="Q29" s="259">
        <v>7606</v>
      </c>
      <c r="R29" s="482">
        <v>0.5</v>
      </c>
      <c r="S29" s="373">
        <v>1.46</v>
      </c>
      <c r="T29" s="373">
        <v>1.39</v>
      </c>
      <c r="U29" s="373">
        <v>1.53</v>
      </c>
      <c r="V29" s="497">
        <v>2.4</v>
      </c>
      <c r="X29" s="377"/>
      <c r="Y29" s="377"/>
      <c r="Z29" s="377"/>
      <c r="AA29" s="377"/>
    </row>
    <row r="30" spans="1:27" s="256" customFormat="1" x14ac:dyDescent="0.3">
      <c r="A30" s="763"/>
      <c r="B30" s="260" t="s">
        <v>160</v>
      </c>
      <c r="C30" s="261">
        <v>50</v>
      </c>
      <c r="D30" s="261">
        <v>47</v>
      </c>
      <c r="E30" s="261">
        <v>52</v>
      </c>
      <c r="F30" s="483">
        <v>2.2999999999999998</v>
      </c>
      <c r="G30" s="261">
        <v>30</v>
      </c>
      <c r="H30" s="261">
        <v>30</v>
      </c>
      <c r="I30" s="261">
        <v>30</v>
      </c>
      <c r="J30" s="483">
        <v>0</v>
      </c>
      <c r="K30" s="371">
        <v>1.66</v>
      </c>
      <c r="L30" s="371">
        <v>1.59</v>
      </c>
      <c r="M30" s="371">
        <v>1.74</v>
      </c>
      <c r="N30" s="483">
        <v>2.2999999999999998</v>
      </c>
      <c r="O30" s="261">
        <v>30</v>
      </c>
      <c r="P30" s="261">
        <v>30</v>
      </c>
      <c r="Q30" s="261">
        <v>30</v>
      </c>
      <c r="R30" s="483">
        <v>0.1</v>
      </c>
      <c r="S30" s="371">
        <v>1.67</v>
      </c>
      <c r="T30" s="371">
        <v>1.59</v>
      </c>
      <c r="U30" s="371">
        <v>1.74</v>
      </c>
      <c r="V30" s="498">
        <v>2.2999999999999998</v>
      </c>
      <c r="X30" s="377"/>
      <c r="Y30" s="377"/>
      <c r="Z30" s="377"/>
      <c r="AA30" s="377"/>
    </row>
    <row r="31" spans="1:27" s="256" customFormat="1" x14ac:dyDescent="0.3">
      <c r="A31" s="761" t="s">
        <v>166</v>
      </c>
      <c r="B31" s="257" t="s">
        <v>153</v>
      </c>
      <c r="C31" s="258">
        <v>4302</v>
      </c>
      <c r="D31" s="258">
        <v>4089</v>
      </c>
      <c r="E31" s="258">
        <v>4515</v>
      </c>
      <c r="F31" s="481">
        <v>2.5</v>
      </c>
      <c r="G31" s="258">
        <v>2222</v>
      </c>
      <c r="H31" s="258">
        <v>2222</v>
      </c>
      <c r="I31" s="258">
        <v>2222</v>
      </c>
      <c r="J31" s="481">
        <v>0</v>
      </c>
      <c r="K31" s="370">
        <v>1.94</v>
      </c>
      <c r="L31" s="370">
        <v>1.84</v>
      </c>
      <c r="M31" s="370">
        <v>2.0299999999999998</v>
      </c>
      <c r="N31" s="481">
        <v>2.5</v>
      </c>
      <c r="O31" s="258">
        <v>2195</v>
      </c>
      <c r="P31" s="258">
        <v>2188</v>
      </c>
      <c r="Q31" s="258">
        <v>2203</v>
      </c>
      <c r="R31" s="481">
        <v>0.2</v>
      </c>
      <c r="S31" s="370">
        <v>1.96</v>
      </c>
      <c r="T31" s="370">
        <v>1.86</v>
      </c>
      <c r="U31" s="370">
        <v>2.06</v>
      </c>
      <c r="V31" s="496">
        <v>2.5</v>
      </c>
      <c r="X31" s="377"/>
      <c r="Y31" s="377"/>
      <c r="Z31" s="377"/>
      <c r="AA31" s="377"/>
    </row>
    <row r="32" spans="1:27" s="256" customFormat="1" x14ac:dyDescent="0.3">
      <c r="A32" s="762"/>
      <c r="B32" s="372" t="s">
        <v>106</v>
      </c>
      <c r="C32" s="259">
        <v>2974</v>
      </c>
      <c r="D32" s="259">
        <v>2766</v>
      </c>
      <c r="E32" s="259">
        <v>3182</v>
      </c>
      <c r="F32" s="482">
        <v>3.6</v>
      </c>
      <c r="G32" s="259">
        <v>1640</v>
      </c>
      <c r="H32" s="259">
        <v>1640</v>
      </c>
      <c r="I32" s="259">
        <v>1640</v>
      </c>
      <c r="J32" s="482">
        <v>0</v>
      </c>
      <c r="K32" s="373">
        <v>1.81</v>
      </c>
      <c r="L32" s="373">
        <v>1.68</v>
      </c>
      <c r="M32" s="373">
        <v>1.94</v>
      </c>
      <c r="N32" s="482">
        <v>3.7</v>
      </c>
      <c r="O32" s="259">
        <v>1622</v>
      </c>
      <c r="P32" s="259">
        <v>1616</v>
      </c>
      <c r="Q32" s="259">
        <v>1629</v>
      </c>
      <c r="R32" s="482">
        <v>0.2</v>
      </c>
      <c r="S32" s="373">
        <v>1.83</v>
      </c>
      <c r="T32" s="373">
        <v>1.7</v>
      </c>
      <c r="U32" s="373">
        <v>1.97</v>
      </c>
      <c r="V32" s="497">
        <v>3.7</v>
      </c>
      <c r="X32" s="377"/>
      <c r="Y32" s="377"/>
      <c r="Z32" s="377"/>
      <c r="AA32" s="377"/>
    </row>
    <row r="33" spans="1:27" s="256" customFormat="1" x14ac:dyDescent="0.3">
      <c r="A33" s="763"/>
      <c r="B33" s="260" t="s">
        <v>160</v>
      </c>
      <c r="C33" s="261">
        <v>1328</v>
      </c>
      <c r="D33" s="261">
        <v>1290</v>
      </c>
      <c r="E33" s="261">
        <v>1366</v>
      </c>
      <c r="F33" s="483">
        <v>1.5</v>
      </c>
      <c r="G33" s="261">
        <v>581</v>
      </c>
      <c r="H33" s="261">
        <v>581</v>
      </c>
      <c r="I33" s="261">
        <v>581</v>
      </c>
      <c r="J33" s="483">
        <v>0</v>
      </c>
      <c r="K33" s="371">
        <v>2.2799999999999998</v>
      </c>
      <c r="L33" s="371">
        <v>2.2200000000000002</v>
      </c>
      <c r="M33" s="371">
        <v>2.35</v>
      </c>
      <c r="N33" s="483">
        <v>1.5</v>
      </c>
      <c r="O33" s="261">
        <v>573</v>
      </c>
      <c r="P33" s="261">
        <v>570</v>
      </c>
      <c r="Q33" s="261">
        <v>576</v>
      </c>
      <c r="R33" s="483">
        <v>0.3</v>
      </c>
      <c r="S33" s="371">
        <v>2.3199999999999998</v>
      </c>
      <c r="T33" s="371">
        <v>2.25</v>
      </c>
      <c r="U33" s="371">
        <v>2.39</v>
      </c>
      <c r="V33" s="498">
        <v>1.5</v>
      </c>
      <c r="X33" s="377"/>
      <c r="Y33" s="377"/>
      <c r="Z33" s="377"/>
      <c r="AA33" s="377"/>
    </row>
    <row r="34" spans="1:27" s="256" customFormat="1" x14ac:dyDescent="0.3">
      <c r="A34" s="761" t="s">
        <v>167</v>
      </c>
      <c r="B34" s="257" t="s">
        <v>153</v>
      </c>
      <c r="C34" s="258">
        <v>1582</v>
      </c>
      <c r="D34" s="258">
        <v>1551</v>
      </c>
      <c r="E34" s="258">
        <v>1613</v>
      </c>
      <c r="F34" s="481">
        <v>1</v>
      </c>
      <c r="G34" s="258">
        <v>1254</v>
      </c>
      <c r="H34" s="258">
        <v>1254</v>
      </c>
      <c r="I34" s="258">
        <v>1254</v>
      </c>
      <c r="J34" s="481">
        <v>0</v>
      </c>
      <c r="K34" s="370">
        <v>1.26</v>
      </c>
      <c r="L34" s="370">
        <v>1.24</v>
      </c>
      <c r="M34" s="370">
        <v>1.29</v>
      </c>
      <c r="N34" s="481">
        <v>1</v>
      </c>
      <c r="O34" s="258">
        <v>1246</v>
      </c>
      <c r="P34" s="258">
        <v>1243</v>
      </c>
      <c r="Q34" s="258">
        <v>1249</v>
      </c>
      <c r="R34" s="481">
        <v>0.1</v>
      </c>
      <c r="S34" s="370">
        <v>1.27</v>
      </c>
      <c r="T34" s="370">
        <v>1.24</v>
      </c>
      <c r="U34" s="370">
        <v>1.29</v>
      </c>
      <c r="V34" s="496">
        <v>1</v>
      </c>
      <c r="X34" s="377"/>
      <c r="Y34" s="377"/>
      <c r="Z34" s="377"/>
      <c r="AA34" s="377"/>
    </row>
    <row r="35" spans="1:27" s="256" customFormat="1" x14ac:dyDescent="0.3">
      <c r="A35" s="762"/>
      <c r="B35" s="372" t="s">
        <v>106</v>
      </c>
      <c r="C35" s="259">
        <v>922</v>
      </c>
      <c r="D35" s="259">
        <v>898</v>
      </c>
      <c r="E35" s="259">
        <v>946</v>
      </c>
      <c r="F35" s="482">
        <v>1.3</v>
      </c>
      <c r="G35" s="259">
        <v>752</v>
      </c>
      <c r="H35" s="259">
        <v>752</v>
      </c>
      <c r="I35" s="259">
        <v>752</v>
      </c>
      <c r="J35" s="482">
        <v>0</v>
      </c>
      <c r="K35" s="373">
        <v>1.23</v>
      </c>
      <c r="L35" s="373">
        <v>1.19</v>
      </c>
      <c r="M35" s="373">
        <v>1.26</v>
      </c>
      <c r="N35" s="482">
        <v>1.3</v>
      </c>
      <c r="O35" s="259">
        <v>745</v>
      </c>
      <c r="P35" s="259">
        <v>743</v>
      </c>
      <c r="Q35" s="259">
        <v>748</v>
      </c>
      <c r="R35" s="482">
        <v>0.2</v>
      </c>
      <c r="S35" s="373">
        <v>1.24</v>
      </c>
      <c r="T35" s="373">
        <v>1.21</v>
      </c>
      <c r="U35" s="373">
        <v>1.27</v>
      </c>
      <c r="V35" s="497">
        <v>1.3</v>
      </c>
      <c r="X35" s="377"/>
      <c r="Y35" s="377"/>
      <c r="Z35" s="377"/>
      <c r="AA35" s="377"/>
    </row>
    <row r="36" spans="1:27" s="256" customFormat="1" x14ac:dyDescent="0.3">
      <c r="A36" s="763"/>
      <c r="B36" s="260" t="s">
        <v>160</v>
      </c>
      <c r="C36" s="261">
        <v>660</v>
      </c>
      <c r="D36" s="261">
        <v>642</v>
      </c>
      <c r="E36" s="261">
        <v>679</v>
      </c>
      <c r="F36" s="483">
        <v>1.4</v>
      </c>
      <c r="G36" s="261">
        <v>503</v>
      </c>
      <c r="H36" s="261">
        <v>503</v>
      </c>
      <c r="I36" s="261">
        <v>503</v>
      </c>
      <c r="J36" s="483">
        <v>0</v>
      </c>
      <c r="K36" s="371">
        <v>1.31</v>
      </c>
      <c r="L36" s="371">
        <v>1.28</v>
      </c>
      <c r="M36" s="371">
        <v>1.35</v>
      </c>
      <c r="N36" s="483">
        <v>1.4</v>
      </c>
      <c r="O36" s="261">
        <v>501</v>
      </c>
      <c r="P36" s="261">
        <v>500</v>
      </c>
      <c r="Q36" s="261">
        <v>502</v>
      </c>
      <c r="R36" s="483">
        <v>0.1</v>
      </c>
      <c r="S36" s="371">
        <v>1.32</v>
      </c>
      <c r="T36" s="371">
        <v>1.28</v>
      </c>
      <c r="U36" s="371">
        <v>1.35</v>
      </c>
      <c r="V36" s="498">
        <v>1.4</v>
      </c>
      <c r="X36" s="377"/>
      <c r="Y36" s="377"/>
      <c r="Z36" s="377"/>
      <c r="AA36" s="377"/>
    </row>
    <row r="37" spans="1:27" s="256" customFormat="1" x14ac:dyDescent="0.3">
      <c r="A37" s="761" t="s">
        <v>168</v>
      </c>
      <c r="B37" s="257" t="s">
        <v>153</v>
      </c>
      <c r="C37" s="258">
        <v>1490</v>
      </c>
      <c r="D37" s="258">
        <v>1438</v>
      </c>
      <c r="E37" s="258">
        <v>1542</v>
      </c>
      <c r="F37" s="481">
        <v>1.8</v>
      </c>
      <c r="G37" s="258">
        <v>1030</v>
      </c>
      <c r="H37" s="258">
        <v>1030</v>
      </c>
      <c r="I37" s="258">
        <v>1030</v>
      </c>
      <c r="J37" s="481">
        <v>0</v>
      </c>
      <c r="K37" s="370">
        <v>1.45</v>
      </c>
      <c r="L37" s="370">
        <v>1.4</v>
      </c>
      <c r="M37" s="370">
        <v>1.5</v>
      </c>
      <c r="N37" s="481">
        <v>1.8</v>
      </c>
      <c r="O37" s="258">
        <v>1003</v>
      </c>
      <c r="P37" s="258">
        <v>996</v>
      </c>
      <c r="Q37" s="258">
        <v>1010</v>
      </c>
      <c r="R37" s="481">
        <v>0.4</v>
      </c>
      <c r="S37" s="370">
        <v>1.49</v>
      </c>
      <c r="T37" s="370">
        <v>1.44</v>
      </c>
      <c r="U37" s="370">
        <v>1.53</v>
      </c>
      <c r="V37" s="496">
        <v>1.7</v>
      </c>
      <c r="X37" s="377"/>
      <c r="Y37" s="377"/>
      <c r="Z37" s="377"/>
      <c r="AA37" s="377"/>
    </row>
    <row r="38" spans="1:27" s="256" customFormat="1" x14ac:dyDescent="0.3">
      <c r="A38" s="762"/>
      <c r="B38" s="372" t="s">
        <v>106</v>
      </c>
      <c r="C38" s="259">
        <v>1100</v>
      </c>
      <c r="D38" s="259">
        <v>1050</v>
      </c>
      <c r="E38" s="259">
        <v>1150</v>
      </c>
      <c r="F38" s="482">
        <v>2.2999999999999998</v>
      </c>
      <c r="G38" s="259">
        <v>785</v>
      </c>
      <c r="H38" s="259">
        <v>785</v>
      </c>
      <c r="I38" s="259">
        <v>785</v>
      </c>
      <c r="J38" s="482">
        <v>0</v>
      </c>
      <c r="K38" s="373">
        <v>1.4</v>
      </c>
      <c r="L38" s="373">
        <v>1.34</v>
      </c>
      <c r="M38" s="373">
        <v>1.47</v>
      </c>
      <c r="N38" s="482">
        <v>2.4</v>
      </c>
      <c r="O38" s="259">
        <v>760</v>
      </c>
      <c r="P38" s="259">
        <v>753</v>
      </c>
      <c r="Q38" s="259">
        <v>767</v>
      </c>
      <c r="R38" s="482">
        <v>0.5</v>
      </c>
      <c r="S38" s="373">
        <v>1.45</v>
      </c>
      <c r="T38" s="373">
        <v>1.38</v>
      </c>
      <c r="U38" s="373">
        <v>1.51</v>
      </c>
      <c r="V38" s="497">
        <v>2.2000000000000002</v>
      </c>
      <c r="X38" s="377"/>
      <c r="Y38" s="377"/>
      <c r="Z38" s="377"/>
      <c r="AA38" s="377"/>
    </row>
    <row r="39" spans="1:27" s="256" customFormat="1" x14ac:dyDescent="0.3">
      <c r="A39" s="763"/>
      <c r="B39" s="260" t="s">
        <v>160</v>
      </c>
      <c r="C39" s="261">
        <v>390</v>
      </c>
      <c r="D39" s="261">
        <v>375</v>
      </c>
      <c r="E39" s="261">
        <v>405</v>
      </c>
      <c r="F39" s="483">
        <v>2</v>
      </c>
      <c r="G39" s="261">
        <v>245</v>
      </c>
      <c r="H39" s="261">
        <v>245</v>
      </c>
      <c r="I39" s="261">
        <v>245</v>
      </c>
      <c r="J39" s="483">
        <v>0</v>
      </c>
      <c r="K39" s="371">
        <v>1.59</v>
      </c>
      <c r="L39" s="371">
        <v>1.53</v>
      </c>
      <c r="M39" s="371">
        <v>1.65</v>
      </c>
      <c r="N39" s="483">
        <v>2</v>
      </c>
      <c r="O39" s="261">
        <v>243</v>
      </c>
      <c r="P39" s="261">
        <v>242</v>
      </c>
      <c r="Q39" s="261">
        <v>244</v>
      </c>
      <c r="R39" s="483">
        <v>0.2</v>
      </c>
      <c r="S39" s="371">
        <v>1.6</v>
      </c>
      <c r="T39" s="371">
        <v>1.54</v>
      </c>
      <c r="U39" s="371">
        <v>1.66</v>
      </c>
      <c r="V39" s="498">
        <v>2</v>
      </c>
      <c r="X39" s="377"/>
      <c r="Y39" s="377"/>
      <c r="Z39" s="377"/>
      <c r="AA39" s="377"/>
    </row>
    <row r="40" spans="1:27" s="256" customFormat="1" x14ac:dyDescent="0.3">
      <c r="A40" s="761" t="s">
        <v>169</v>
      </c>
      <c r="B40" s="257" t="s">
        <v>153</v>
      </c>
      <c r="C40" s="258">
        <v>631</v>
      </c>
      <c r="D40" s="258">
        <v>616</v>
      </c>
      <c r="E40" s="258">
        <v>645</v>
      </c>
      <c r="F40" s="481">
        <v>1.1000000000000001</v>
      </c>
      <c r="G40" s="258">
        <v>416</v>
      </c>
      <c r="H40" s="258">
        <v>416</v>
      </c>
      <c r="I40" s="258">
        <v>416</v>
      </c>
      <c r="J40" s="481">
        <v>0</v>
      </c>
      <c r="K40" s="370">
        <v>1.51</v>
      </c>
      <c r="L40" s="370">
        <v>1.48</v>
      </c>
      <c r="M40" s="370">
        <v>1.55</v>
      </c>
      <c r="N40" s="481">
        <v>1.1000000000000001</v>
      </c>
      <c r="O40" s="258">
        <v>410</v>
      </c>
      <c r="P40" s="258">
        <v>409</v>
      </c>
      <c r="Q40" s="258">
        <v>412</v>
      </c>
      <c r="R40" s="481">
        <v>0.2</v>
      </c>
      <c r="S40" s="370">
        <v>1.54</v>
      </c>
      <c r="T40" s="370">
        <v>1.5</v>
      </c>
      <c r="U40" s="370">
        <v>1.57</v>
      </c>
      <c r="V40" s="496">
        <v>1.1000000000000001</v>
      </c>
      <c r="X40" s="377"/>
      <c r="Y40" s="377"/>
      <c r="Z40" s="377"/>
      <c r="AA40" s="377"/>
    </row>
    <row r="41" spans="1:27" s="256" customFormat="1" x14ac:dyDescent="0.3">
      <c r="A41" s="762"/>
      <c r="B41" s="372" t="s">
        <v>106</v>
      </c>
      <c r="C41" s="259">
        <v>397</v>
      </c>
      <c r="D41" s="259">
        <v>385</v>
      </c>
      <c r="E41" s="259">
        <v>408</v>
      </c>
      <c r="F41" s="482">
        <v>1.5</v>
      </c>
      <c r="G41" s="259">
        <v>272</v>
      </c>
      <c r="H41" s="259">
        <v>272</v>
      </c>
      <c r="I41" s="259">
        <v>272</v>
      </c>
      <c r="J41" s="482">
        <v>0</v>
      </c>
      <c r="K41" s="373">
        <v>1.46</v>
      </c>
      <c r="L41" s="373">
        <v>1.41</v>
      </c>
      <c r="M41" s="373">
        <v>1.5</v>
      </c>
      <c r="N41" s="482">
        <v>1.5</v>
      </c>
      <c r="O41" s="259">
        <v>267</v>
      </c>
      <c r="P41" s="259">
        <v>266</v>
      </c>
      <c r="Q41" s="259">
        <v>269</v>
      </c>
      <c r="R41" s="482">
        <v>0.3</v>
      </c>
      <c r="S41" s="373">
        <v>1.48</v>
      </c>
      <c r="T41" s="373">
        <v>1.44</v>
      </c>
      <c r="U41" s="373">
        <v>1.53</v>
      </c>
      <c r="V41" s="497">
        <v>1.5</v>
      </c>
      <c r="X41" s="377"/>
      <c r="Y41" s="377"/>
      <c r="Z41" s="377"/>
      <c r="AA41" s="377"/>
    </row>
    <row r="42" spans="1:27" s="256" customFormat="1" x14ac:dyDescent="0.3">
      <c r="A42" s="763"/>
      <c r="B42" s="260" t="s">
        <v>160</v>
      </c>
      <c r="C42" s="261">
        <v>234</v>
      </c>
      <c r="D42" s="261">
        <v>226</v>
      </c>
      <c r="E42" s="261">
        <v>242</v>
      </c>
      <c r="F42" s="483">
        <v>1.8</v>
      </c>
      <c r="G42" s="261">
        <v>144</v>
      </c>
      <c r="H42" s="261">
        <v>144</v>
      </c>
      <c r="I42" s="261">
        <v>144</v>
      </c>
      <c r="J42" s="483">
        <v>0</v>
      </c>
      <c r="K42" s="371">
        <v>1.63</v>
      </c>
      <c r="L42" s="371">
        <v>1.57</v>
      </c>
      <c r="M42" s="371">
        <v>1.68</v>
      </c>
      <c r="N42" s="483">
        <v>1.7</v>
      </c>
      <c r="O42" s="261">
        <v>143</v>
      </c>
      <c r="P42" s="261">
        <v>143</v>
      </c>
      <c r="Q42" s="261">
        <v>143</v>
      </c>
      <c r="R42" s="483">
        <v>0.2</v>
      </c>
      <c r="S42" s="371">
        <v>1.64</v>
      </c>
      <c r="T42" s="371">
        <v>1.58</v>
      </c>
      <c r="U42" s="371">
        <v>1.69</v>
      </c>
      <c r="V42" s="498">
        <v>1.7</v>
      </c>
      <c r="X42" s="377"/>
      <c r="Y42" s="377"/>
      <c r="Z42" s="377"/>
      <c r="AA42" s="377"/>
    </row>
    <row r="43" spans="1:27" s="256" customFormat="1" x14ac:dyDescent="0.3">
      <c r="A43" s="761" t="s">
        <v>23</v>
      </c>
      <c r="B43" s="257" t="s">
        <v>153</v>
      </c>
      <c r="C43" s="258">
        <v>639</v>
      </c>
      <c r="D43" s="258">
        <v>620</v>
      </c>
      <c r="E43" s="258">
        <v>658</v>
      </c>
      <c r="F43" s="481">
        <v>1.5</v>
      </c>
      <c r="G43" s="258">
        <v>440</v>
      </c>
      <c r="H43" s="258">
        <v>440</v>
      </c>
      <c r="I43" s="258">
        <v>440</v>
      </c>
      <c r="J43" s="481">
        <v>0</v>
      </c>
      <c r="K43" s="370">
        <v>1.45</v>
      </c>
      <c r="L43" s="370">
        <v>1.41</v>
      </c>
      <c r="M43" s="370">
        <v>1.49</v>
      </c>
      <c r="N43" s="481">
        <v>1.5</v>
      </c>
      <c r="O43" s="258">
        <v>416</v>
      </c>
      <c r="P43" s="258">
        <v>411</v>
      </c>
      <c r="Q43" s="258">
        <v>421</v>
      </c>
      <c r="R43" s="481">
        <v>0.6</v>
      </c>
      <c r="S43" s="370">
        <v>1.53</v>
      </c>
      <c r="T43" s="370">
        <v>1.5</v>
      </c>
      <c r="U43" s="370">
        <v>1.57</v>
      </c>
      <c r="V43" s="496">
        <v>1.3</v>
      </c>
      <c r="X43" s="377"/>
      <c r="Y43" s="377"/>
      <c r="Z43" s="377"/>
      <c r="AA43" s="377"/>
    </row>
    <row r="44" spans="1:27" s="256" customFormat="1" x14ac:dyDescent="0.3">
      <c r="A44" s="762"/>
      <c r="B44" s="372" t="s">
        <v>106</v>
      </c>
      <c r="C44" s="259">
        <v>451</v>
      </c>
      <c r="D44" s="259">
        <v>435</v>
      </c>
      <c r="E44" s="259">
        <v>468</v>
      </c>
      <c r="F44" s="482">
        <v>1.9</v>
      </c>
      <c r="G44" s="259">
        <v>316</v>
      </c>
      <c r="H44" s="259">
        <v>316</v>
      </c>
      <c r="I44" s="259">
        <v>316</v>
      </c>
      <c r="J44" s="482">
        <v>0</v>
      </c>
      <c r="K44" s="373">
        <v>1.43</v>
      </c>
      <c r="L44" s="373">
        <v>1.38</v>
      </c>
      <c r="M44" s="373">
        <v>1.48</v>
      </c>
      <c r="N44" s="482">
        <v>1.9</v>
      </c>
      <c r="O44" s="259">
        <v>293</v>
      </c>
      <c r="P44" s="259">
        <v>288</v>
      </c>
      <c r="Q44" s="259">
        <v>297</v>
      </c>
      <c r="R44" s="482">
        <v>0.8</v>
      </c>
      <c r="S44" s="373">
        <v>1.54</v>
      </c>
      <c r="T44" s="373">
        <v>1.49</v>
      </c>
      <c r="U44" s="373">
        <v>1.59</v>
      </c>
      <c r="V44" s="497">
        <v>1.6</v>
      </c>
      <c r="X44" s="377"/>
      <c r="Y44" s="377"/>
      <c r="Z44" s="377"/>
      <c r="AA44" s="377"/>
    </row>
    <row r="45" spans="1:27" s="256" customFormat="1" x14ac:dyDescent="0.3">
      <c r="A45" s="763"/>
      <c r="B45" s="260" t="s">
        <v>160</v>
      </c>
      <c r="C45" s="261">
        <v>188</v>
      </c>
      <c r="D45" s="261">
        <v>180</v>
      </c>
      <c r="E45" s="261">
        <v>195</v>
      </c>
      <c r="F45" s="483">
        <v>2</v>
      </c>
      <c r="G45" s="261">
        <v>125</v>
      </c>
      <c r="H45" s="261">
        <v>125</v>
      </c>
      <c r="I45" s="261">
        <v>125</v>
      </c>
      <c r="J45" s="483">
        <v>0</v>
      </c>
      <c r="K45" s="371">
        <v>1.51</v>
      </c>
      <c r="L45" s="371">
        <v>1.45</v>
      </c>
      <c r="M45" s="371">
        <v>1.57</v>
      </c>
      <c r="N45" s="483">
        <v>2</v>
      </c>
      <c r="O45" s="261">
        <v>124</v>
      </c>
      <c r="P45" s="261">
        <v>123</v>
      </c>
      <c r="Q45" s="261">
        <v>124</v>
      </c>
      <c r="R45" s="483">
        <v>0.2</v>
      </c>
      <c r="S45" s="371">
        <v>1.52</v>
      </c>
      <c r="T45" s="371">
        <v>1.46</v>
      </c>
      <c r="U45" s="371">
        <v>1.57</v>
      </c>
      <c r="V45" s="498">
        <v>2</v>
      </c>
      <c r="X45" s="377"/>
      <c r="Y45" s="377"/>
      <c r="Z45" s="377"/>
      <c r="AA45" s="377"/>
    </row>
    <row r="46" spans="1:27" s="256" customFormat="1" x14ac:dyDescent="0.3">
      <c r="A46" s="761" t="s">
        <v>170</v>
      </c>
      <c r="B46" s="257" t="s">
        <v>153</v>
      </c>
      <c r="C46" s="258">
        <v>2960</v>
      </c>
      <c r="D46" s="258">
        <v>2894</v>
      </c>
      <c r="E46" s="258">
        <v>3027</v>
      </c>
      <c r="F46" s="481">
        <v>1.1000000000000001</v>
      </c>
      <c r="G46" s="258">
        <v>1508</v>
      </c>
      <c r="H46" s="258">
        <v>1508</v>
      </c>
      <c r="I46" s="258">
        <v>1508</v>
      </c>
      <c r="J46" s="481">
        <v>0</v>
      </c>
      <c r="K46" s="370">
        <v>1.96</v>
      </c>
      <c r="L46" s="370">
        <v>1.92</v>
      </c>
      <c r="M46" s="370">
        <v>2.0099999999999998</v>
      </c>
      <c r="N46" s="481">
        <v>1.1000000000000001</v>
      </c>
      <c r="O46" s="258">
        <v>1491</v>
      </c>
      <c r="P46" s="258">
        <v>1486</v>
      </c>
      <c r="Q46" s="258">
        <v>1496</v>
      </c>
      <c r="R46" s="481">
        <v>0.2</v>
      </c>
      <c r="S46" s="370">
        <v>1.99</v>
      </c>
      <c r="T46" s="370">
        <v>1.94</v>
      </c>
      <c r="U46" s="370">
        <v>2.0299999999999998</v>
      </c>
      <c r="V46" s="496">
        <v>1.1000000000000001</v>
      </c>
      <c r="X46" s="377"/>
      <c r="Y46" s="377"/>
      <c r="Z46" s="377"/>
      <c r="AA46" s="377"/>
    </row>
    <row r="47" spans="1:27" s="256" customFormat="1" x14ac:dyDescent="0.3">
      <c r="A47" s="762"/>
      <c r="B47" s="372" t="s">
        <v>106</v>
      </c>
      <c r="C47" s="259">
        <v>965</v>
      </c>
      <c r="D47" s="259">
        <v>935</v>
      </c>
      <c r="E47" s="259">
        <v>994</v>
      </c>
      <c r="F47" s="482">
        <v>1.6</v>
      </c>
      <c r="G47" s="259">
        <v>546</v>
      </c>
      <c r="H47" s="259">
        <v>546</v>
      </c>
      <c r="I47" s="259">
        <v>546</v>
      </c>
      <c r="J47" s="482">
        <v>0</v>
      </c>
      <c r="K47" s="373">
        <v>1.77</v>
      </c>
      <c r="L47" s="373">
        <v>1.71</v>
      </c>
      <c r="M47" s="373">
        <v>1.82</v>
      </c>
      <c r="N47" s="482">
        <v>1.5</v>
      </c>
      <c r="O47" s="259">
        <v>531</v>
      </c>
      <c r="P47" s="259">
        <v>526</v>
      </c>
      <c r="Q47" s="259">
        <v>536</v>
      </c>
      <c r="R47" s="482">
        <v>0.5</v>
      </c>
      <c r="S47" s="373">
        <v>1.82</v>
      </c>
      <c r="T47" s="373">
        <v>1.77</v>
      </c>
      <c r="U47" s="373">
        <v>1.87</v>
      </c>
      <c r="V47" s="497">
        <v>1.4</v>
      </c>
      <c r="X47" s="377"/>
      <c r="Y47" s="377"/>
      <c r="Z47" s="377"/>
      <c r="AA47" s="377"/>
    </row>
    <row r="48" spans="1:27" s="256" customFormat="1" x14ac:dyDescent="0.3">
      <c r="A48" s="763"/>
      <c r="B48" s="260" t="s">
        <v>160</v>
      </c>
      <c r="C48" s="261">
        <v>1996</v>
      </c>
      <c r="D48" s="261">
        <v>1941</v>
      </c>
      <c r="E48" s="261">
        <v>2051</v>
      </c>
      <c r="F48" s="483">
        <v>1.4</v>
      </c>
      <c r="G48" s="261">
        <v>962</v>
      </c>
      <c r="H48" s="261">
        <v>962</v>
      </c>
      <c r="I48" s="261">
        <v>962</v>
      </c>
      <c r="J48" s="483">
        <v>0</v>
      </c>
      <c r="K48" s="371">
        <v>2.0699999999999998</v>
      </c>
      <c r="L48" s="371">
        <v>2.02</v>
      </c>
      <c r="M48" s="371">
        <v>2.13</v>
      </c>
      <c r="N48" s="483">
        <v>1.4</v>
      </c>
      <c r="O48" s="261">
        <v>960</v>
      </c>
      <c r="P48" s="261">
        <v>959</v>
      </c>
      <c r="Q48" s="261">
        <v>962</v>
      </c>
      <c r="R48" s="483">
        <v>0.1</v>
      </c>
      <c r="S48" s="371">
        <v>2.08</v>
      </c>
      <c r="T48" s="371">
        <v>2.02</v>
      </c>
      <c r="U48" s="371">
        <v>2.14</v>
      </c>
      <c r="V48" s="498">
        <v>1.4</v>
      </c>
      <c r="X48" s="377"/>
      <c r="Y48" s="377"/>
      <c r="Z48" s="377"/>
      <c r="AA48" s="377"/>
    </row>
    <row r="49" spans="1:27" s="256" customFormat="1" x14ac:dyDescent="0.3">
      <c r="A49" s="761" t="s">
        <v>171</v>
      </c>
      <c r="B49" s="257" t="s">
        <v>153</v>
      </c>
      <c r="C49" s="258">
        <v>2188</v>
      </c>
      <c r="D49" s="258">
        <v>2071</v>
      </c>
      <c r="E49" s="258">
        <v>2306</v>
      </c>
      <c r="F49" s="481">
        <v>2.7</v>
      </c>
      <c r="G49" s="258">
        <v>1330</v>
      </c>
      <c r="H49" s="258">
        <v>1330</v>
      </c>
      <c r="I49" s="258">
        <v>1330</v>
      </c>
      <c r="J49" s="481">
        <v>0</v>
      </c>
      <c r="K49" s="370">
        <v>1.65</v>
      </c>
      <c r="L49" s="370">
        <v>1.56</v>
      </c>
      <c r="M49" s="370">
        <v>1.73</v>
      </c>
      <c r="N49" s="481">
        <v>2.7</v>
      </c>
      <c r="O49" s="258">
        <v>1312</v>
      </c>
      <c r="P49" s="258">
        <v>1307</v>
      </c>
      <c r="Q49" s="258">
        <v>1317</v>
      </c>
      <c r="R49" s="481">
        <v>0.2</v>
      </c>
      <c r="S49" s="370">
        <v>1.67</v>
      </c>
      <c r="T49" s="370">
        <v>1.58</v>
      </c>
      <c r="U49" s="370">
        <v>1.76</v>
      </c>
      <c r="V49" s="496">
        <v>2.8</v>
      </c>
      <c r="X49" s="377"/>
      <c r="Y49" s="377"/>
      <c r="Z49" s="377"/>
      <c r="AA49" s="377"/>
    </row>
    <row r="50" spans="1:27" s="256" customFormat="1" x14ac:dyDescent="0.3">
      <c r="A50" s="762"/>
      <c r="B50" s="372" t="s">
        <v>106</v>
      </c>
      <c r="C50" s="259">
        <v>1610</v>
      </c>
      <c r="D50" s="259">
        <v>1506</v>
      </c>
      <c r="E50" s="259">
        <v>1714</v>
      </c>
      <c r="F50" s="482">
        <v>3.3</v>
      </c>
      <c r="G50" s="259">
        <v>998</v>
      </c>
      <c r="H50" s="259">
        <v>998</v>
      </c>
      <c r="I50" s="259">
        <v>998</v>
      </c>
      <c r="J50" s="482">
        <v>0</v>
      </c>
      <c r="K50" s="373">
        <v>1.61</v>
      </c>
      <c r="L50" s="373">
        <v>1.51</v>
      </c>
      <c r="M50" s="373">
        <v>1.72</v>
      </c>
      <c r="N50" s="482">
        <v>3.3</v>
      </c>
      <c r="O50" s="259">
        <v>985</v>
      </c>
      <c r="P50" s="259">
        <v>981</v>
      </c>
      <c r="Q50" s="259">
        <v>990</v>
      </c>
      <c r="R50" s="482">
        <v>0.2</v>
      </c>
      <c r="S50" s="373">
        <v>1.63</v>
      </c>
      <c r="T50" s="373">
        <v>1.53</v>
      </c>
      <c r="U50" s="373">
        <v>1.74</v>
      </c>
      <c r="V50" s="497">
        <v>3.3</v>
      </c>
      <c r="X50" s="377"/>
      <c r="Y50" s="377"/>
      <c r="Z50" s="377"/>
      <c r="AA50" s="377"/>
    </row>
    <row r="51" spans="1:27" s="256" customFormat="1" x14ac:dyDescent="0.3">
      <c r="A51" s="763"/>
      <c r="B51" s="260" t="s">
        <v>160</v>
      </c>
      <c r="C51" s="261">
        <v>579</v>
      </c>
      <c r="D51" s="261">
        <v>525</v>
      </c>
      <c r="E51" s="261">
        <v>633</v>
      </c>
      <c r="F51" s="483">
        <v>4.7</v>
      </c>
      <c r="G51" s="261">
        <v>331</v>
      </c>
      <c r="H51" s="261">
        <v>331</v>
      </c>
      <c r="I51" s="261">
        <v>331</v>
      </c>
      <c r="J51" s="483">
        <v>0</v>
      </c>
      <c r="K51" s="371">
        <v>1.75</v>
      </c>
      <c r="L51" s="371">
        <v>1.58</v>
      </c>
      <c r="M51" s="371">
        <v>1.91</v>
      </c>
      <c r="N51" s="483">
        <v>4.7</v>
      </c>
      <c r="O51" s="261">
        <v>327</v>
      </c>
      <c r="P51" s="261">
        <v>325</v>
      </c>
      <c r="Q51" s="261">
        <v>328</v>
      </c>
      <c r="R51" s="483">
        <v>0.3</v>
      </c>
      <c r="S51" s="371">
        <v>1.77</v>
      </c>
      <c r="T51" s="371">
        <v>1.61</v>
      </c>
      <c r="U51" s="371">
        <v>1.94</v>
      </c>
      <c r="V51" s="498">
        <v>4.8</v>
      </c>
      <c r="X51" s="377"/>
      <c r="Y51" s="377"/>
      <c r="Z51" s="377"/>
      <c r="AA51" s="377"/>
    </row>
    <row r="52" spans="1:27" s="256" customFormat="1" x14ac:dyDescent="0.3">
      <c r="A52" s="761" t="s">
        <v>172</v>
      </c>
      <c r="B52" s="257" t="s">
        <v>153</v>
      </c>
      <c r="C52" s="258">
        <v>4607</v>
      </c>
      <c r="D52" s="258">
        <v>4500</v>
      </c>
      <c r="E52" s="258">
        <v>4713</v>
      </c>
      <c r="F52" s="481">
        <v>1.2</v>
      </c>
      <c r="G52" s="258">
        <v>1848</v>
      </c>
      <c r="H52" s="258">
        <v>1848</v>
      </c>
      <c r="I52" s="258">
        <v>1848</v>
      </c>
      <c r="J52" s="481">
        <v>0</v>
      </c>
      <c r="K52" s="370">
        <v>2.4900000000000002</v>
      </c>
      <c r="L52" s="370">
        <v>2.4300000000000002</v>
      </c>
      <c r="M52" s="370">
        <v>2.5499999999999998</v>
      </c>
      <c r="N52" s="481">
        <v>1.2</v>
      </c>
      <c r="O52" s="258">
        <v>1843</v>
      </c>
      <c r="P52" s="258">
        <v>1840</v>
      </c>
      <c r="Q52" s="258">
        <v>1846</v>
      </c>
      <c r="R52" s="481">
        <v>0.1</v>
      </c>
      <c r="S52" s="370">
        <v>2.5</v>
      </c>
      <c r="T52" s="370">
        <v>2.44</v>
      </c>
      <c r="U52" s="370">
        <v>2.56</v>
      </c>
      <c r="V52" s="496">
        <v>1.2</v>
      </c>
      <c r="X52" s="377"/>
      <c r="Y52" s="377"/>
      <c r="Z52" s="377"/>
      <c r="AA52" s="377"/>
    </row>
    <row r="53" spans="1:27" s="256" customFormat="1" x14ac:dyDescent="0.3">
      <c r="A53" s="762"/>
      <c r="B53" s="372" t="s">
        <v>106</v>
      </c>
      <c r="C53" s="259">
        <v>2121</v>
      </c>
      <c r="D53" s="259">
        <v>2066</v>
      </c>
      <c r="E53" s="259">
        <v>2176</v>
      </c>
      <c r="F53" s="482">
        <v>1.3</v>
      </c>
      <c r="G53" s="259">
        <v>956</v>
      </c>
      <c r="H53" s="259">
        <v>956</v>
      </c>
      <c r="I53" s="259">
        <v>956</v>
      </c>
      <c r="J53" s="482">
        <v>0</v>
      </c>
      <c r="K53" s="373">
        <v>2.2200000000000002</v>
      </c>
      <c r="L53" s="373">
        <v>2.16</v>
      </c>
      <c r="M53" s="373">
        <v>2.2799999999999998</v>
      </c>
      <c r="N53" s="482">
        <v>1.3</v>
      </c>
      <c r="O53" s="259">
        <v>953</v>
      </c>
      <c r="P53" s="259">
        <v>951</v>
      </c>
      <c r="Q53" s="259">
        <v>955</v>
      </c>
      <c r="R53" s="482">
        <v>0.1</v>
      </c>
      <c r="S53" s="373">
        <v>2.23</v>
      </c>
      <c r="T53" s="373">
        <v>2.17</v>
      </c>
      <c r="U53" s="373">
        <v>2.2799999999999998</v>
      </c>
      <c r="V53" s="497">
        <v>1.3</v>
      </c>
      <c r="X53" s="377"/>
      <c r="Y53" s="377"/>
      <c r="Z53" s="377"/>
      <c r="AA53" s="377"/>
    </row>
    <row r="54" spans="1:27" s="256" customFormat="1" x14ac:dyDescent="0.3">
      <c r="A54" s="763"/>
      <c r="B54" s="260" t="s">
        <v>160</v>
      </c>
      <c r="C54" s="261">
        <v>2486</v>
      </c>
      <c r="D54" s="261">
        <v>2399</v>
      </c>
      <c r="E54" s="261">
        <v>2572</v>
      </c>
      <c r="F54" s="483">
        <v>1.8</v>
      </c>
      <c r="G54" s="261">
        <v>892</v>
      </c>
      <c r="H54" s="261">
        <v>892</v>
      </c>
      <c r="I54" s="261">
        <v>892</v>
      </c>
      <c r="J54" s="483">
        <v>0</v>
      </c>
      <c r="K54" s="371">
        <v>2.79</v>
      </c>
      <c r="L54" s="371">
        <v>2.69</v>
      </c>
      <c r="M54" s="371">
        <v>2.88</v>
      </c>
      <c r="N54" s="483">
        <v>1.8</v>
      </c>
      <c r="O54" s="261">
        <v>890</v>
      </c>
      <c r="P54" s="261">
        <v>888</v>
      </c>
      <c r="Q54" s="261">
        <v>892</v>
      </c>
      <c r="R54" s="483">
        <v>0.1</v>
      </c>
      <c r="S54" s="371">
        <v>2.79</v>
      </c>
      <c r="T54" s="371">
        <v>2.7</v>
      </c>
      <c r="U54" s="371">
        <v>2.89</v>
      </c>
      <c r="V54" s="498">
        <v>1.8</v>
      </c>
      <c r="X54" s="377"/>
      <c r="Y54" s="377"/>
      <c r="Z54" s="377"/>
      <c r="AA54" s="377"/>
    </row>
    <row r="55" spans="1:27" s="256" customFormat="1" x14ac:dyDescent="0.3">
      <c r="A55" s="761" t="s">
        <v>173</v>
      </c>
      <c r="B55" s="257" t="s">
        <v>153</v>
      </c>
      <c r="C55" s="258">
        <v>5463</v>
      </c>
      <c r="D55" s="258">
        <v>4953</v>
      </c>
      <c r="E55" s="258">
        <v>5972</v>
      </c>
      <c r="F55" s="481">
        <v>4.8</v>
      </c>
      <c r="G55" s="258">
        <v>3410</v>
      </c>
      <c r="H55" s="258">
        <v>3410</v>
      </c>
      <c r="I55" s="258">
        <v>3410</v>
      </c>
      <c r="J55" s="481">
        <v>0</v>
      </c>
      <c r="K55" s="370">
        <v>1.6</v>
      </c>
      <c r="L55" s="370">
        <v>1.45</v>
      </c>
      <c r="M55" s="370">
        <v>1.75</v>
      </c>
      <c r="N55" s="481">
        <v>4.8</v>
      </c>
      <c r="O55" s="258">
        <v>3363</v>
      </c>
      <c r="P55" s="258">
        <v>3349</v>
      </c>
      <c r="Q55" s="258">
        <v>3377</v>
      </c>
      <c r="R55" s="481">
        <v>0.2</v>
      </c>
      <c r="S55" s="370">
        <v>1.62</v>
      </c>
      <c r="T55" s="370">
        <v>1.47</v>
      </c>
      <c r="U55" s="370">
        <v>1.78</v>
      </c>
      <c r="V55" s="496">
        <v>4.7</v>
      </c>
      <c r="X55" s="377"/>
      <c r="Y55" s="377"/>
      <c r="Z55" s="377"/>
      <c r="AA55" s="377"/>
    </row>
    <row r="56" spans="1:27" s="256" customFormat="1" x14ac:dyDescent="0.3">
      <c r="A56" s="762"/>
      <c r="B56" s="372" t="s">
        <v>106</v>
      </c>
      <c r="C56" s="259">
        <v>4108</v>
      </c>
      <c r="D56" s="259">
        <v>3596</v>
      </c>
      <c r="E56" s="259">
        <v>4619</v>
      </c>
      <c r="F56" s="482">
        <v>6.4</v>
      </c>
      <c r="G56" s="259">
        <v>2566</v>
      </c>
      <c r="H56" s="259">
        <v>2566</v>
      </c>
      <c r="I56" s="259">
        <v>2566</v>
      </c>
      <c r="J56" s="482">
        <v>0</v>
      </c>
      <c r="K56" s="373">
        <v>1.6</v>
      </c>
      <c r="L56" s="373">
        <v>1.4</v>
      </c>
      <c r="M56" s="373">
        <v>1.8</v>
      </c>
      <c r="N56" s="482">
        <v>6.4</v>
      </c>
      <c r="O56" s="259">
        <v>2524</v>
      </c>
      <c r="P56" s="259">
        <v>2511</v>
      </c>
      <c r="Q56" s="259">
        <v>2538</v>
      </c>
      <c r="R56" s="482">
        <v>0.3</v>
      </c>
      <c r="S56" s="373">
        <v>1.63</v>
      </c>
      <c r="T56" s="373">
        <v>1.42</v>
      </c>
      <c r="U56" s="373">
        <v>1.83</v>
      </c>
      <c r="V56" s="497">
        <v>6.4</v>
      </c>
      <c r="X56" s="377"/>
      <c r="Y56" s="377"/>
      <c r="Z56" s="377"/>
      <c r="AA56" s="377"/>
    </row>
    <row r="57" spans="1:27" s="256" customFormat="1" x14ac:dyDescent="0.3">
      <c r="A57" s="763"/>
      <c r="B57" s="260" t="s">
        <v>160</v>
      </c>
      <c r="C57" s="261">
        <v>1355</v>
      </c>
      <c r="D57" s="261">
        <v>1305</v>
      </c>
      <c r="E57" s="261">
        <v>1405</v>
      </c>
      <c r="F57" s="483">
        <v>1.9</v>
      </c>
      <c r="G57" s="261">
        <v>844</v>
      </c>
      <c r="H57" s="261">
        <v>844</v>
      </c>
      <c r="I57" s="261">
        <v>844</v>
      </c>
      <c r="J57" s="483">
        <v>0</v>
      </c>
      <c r="K57" s="371">
        <v>1.6</v>
      </c>
      <c r="L57" s="371">
        <v>1.55</v>
      </c>
      <c r="M57" s="371">
        <v>1.66</v>
      </c>
      <c r="N57" s="483">
        <v>1.9</v>
      </c>
      <c r="O57" s="261">
        <v>839</v>
      </c>
      <c r="P57" s="261">
        <v>836</v>
      </c>
      <c r="Q57" s="261">
        <v>841</v>
      </c>
      <c r="R57" s="483">
        <v>0.2</v>
      </c>
      <c r="S57" s="371">
        <v>1.62</v>
      </c>
      <c r="T57" s="371">
        <v>1.56</v>
      </c>
      <c r="U57" s="371">
        <v>1.68</v>
      </c>
      <c r="V57" s="498">
        <v>1.9</v>
      </c>
      <c r="X57" s="377"/>
      <c r="Y57" s="377"/>
      <c r="Z57" s="377"/>
      <c r="AA57" s="377"/>
    </row>
    <row r="58" spans="1:27" s="256" customFormat="1" x14ac:dyDescent="0.3">
      <c r="A58" s="761" t="s">
        <v>240</v>
      </c>
      <c r="B58" s="257" t="s">
        <v>153</v>
      </c>
      <c r="C58" s="258">
        <v>1060</v>
      </c>
      <c r="D58" s="258">
        <v>1030</v>
      </c>
      <c r="E58" s="258">
        <v>1090</v>
      </c>
      <c r="F58" s="481">
        <v>1.5</v>
      </c>
      <c r="G58" s="258">
        <v>551</v>
      </c>
      <c r="H58" s="258">
        <v>551</v>
      </c>
      <c r="I58" s="258">
        <v>551</v>
      </c>
      <c r="J58" s="481">
        <v>0</v>
      </c>
      <c r="K58" s="370">
        <v>1.92</v>
      </c>
      <c r="L58" s="370">
        <v>1.87</v>
      </c>
      <c r="M58" s="370">
        <v>1.98</v>
      </c>
      <c r="N58" s="481">
        <v>1.5</v>
      </c>
      <c r="O58" s="258">
        <v>547</v>
      </c>
      <c r="P58" s="258">
        <v>545</v>
      </c>
      <c r="Q58" s="258">
        <v>550</v>
      </c>
      <c r="R58" s="481">
        <v>0.3</v>
      </c>
      <c r="S58" s="370">
        <v>1.94</v>
      </c>
      <c r="T58" s="370">
        <v>1.88</v>
      </c>
      <c r="U58" s="370">
        <v>1.99</v>
      </c>
      <c r="V58" s="496">
        <v>1.5</v>
      </c>
      <c r="X58" s="377"/>
      <c r="Y58" s="377"/>
      <c r="Z58" s="377"/>
      <c r="AA58" s="377"/>
    </row>
    <row r="59" spans="1:27" s="256" customFormat="1" x14ac:dyDescent="0.3">
      <c r="A59" s="762"/>
      <c r="B59" s="372" t="s">
        <v>106</v>
      </c>
      <c r="C59" s="259">
        <v>474</v>
      </c>
      <c r="D59" s="259">
        <v>453</v>
      </c>
      <c r="E59" s="259">
        <v>494</v>
      </c>
      <c r="F59" s="482">
        <v>2.2000000000000002</v>
      </c>
      <c r="G59" s="259">
        <v>243</v>
      </c>
      <c r="H59" s="259">
        <v>243</v>
      </c>
      <c r="I59" s="259">
        <v>243</v>
      </c>
      <c r="J59" s="482">
        <v>0</v>
      </c>
      <c r="K59" s="373">
        <v>1.95</v>
      </c>
      <c r="L59" s="373">
        <v>1.87</v>
      </c>
      <c r="M59" s="373">
        <v>2.04</v>
      </c>
      <c r="N59" s="482">
        <v>2.2000000000000002</v>
      </c>
      <c r="O59" s="259">
        <v>240</v>
      </c>
      <c r="P59" s="259">
        <v>237</v>
      </c>
      <c r="Q59" s="259">
        <v>243</v>
      </c>
      <c r="R59" s="482">
        <v>0.6</v>
      </c>
      <c r="S59" s="373">
        <v>1.97</v>
      </c>
      <c r="T59" s="373">
        <v>1.89</v>
      </c>
      <c r="U59" s="373">
        <v>2.06</v>
      </c>
      <c r="V59" s="497">
        <v>2.2000000000000002</v>
      </c>
      <c r="X59" s="377"/>
      <c r="Y59" s="377"/>
      <c r="Z59" s="377"/>
      <c r="AA59" s="377"/>
    </row>
    <row r="60" spans="1:27" s="256" customFormat="1" x14ac:dyDescent="0.3">
      <c r="A60" s="763"/>
      <c r="B60" s="260" t="s">
        <v>160</v>
      </c>
      <c r="C60" s="261">
        <v>586</v>
      </c>
      <c r="D60" s="261">
        <v>565</v>
      </c>
      <c r="E60" s="261">
        <v>608</v>
      </c>
      <c r="F60" s="483">
        <v>1.9</v>
      </c>
      <c r="G60" s="261">
        <v>308</v>
      </c>
      <c r="H60" s="261">
        <v>308</v>
      </c>
      <c r="I60" s="261">
        <v>308</v>
      </c>
      <c r="J60" s="483">
        <v>0</v>
      </c>
      <c r="K60" s="371">
        <v>1.9</v>
      </c>
      <c r="L60" s="371">
        <v>1.83</v>
      </c>
      <c r="M60" s="371">
        <v>1.97</v>
      </c>
      <c r="N60" s="483">
        <v>1.9</v>
      </c>
      <c r="O60" s="261">
        <v>307</v>
      </c>
      <c r="P60" s="261">
        <v>307</v>
      </c>
      <c r="Q60" s="261">
        <v>308</v>
      </c>
      <c r="R60" s="483">
        <v>0.1</v>
      </c>
      <c r="S60" s="371">
        <v>1.91</v>
      </c>
      <c r="T60" s="371">
        <v>1.84</v>
      </c>
      <c r="U60" s="371">
        <v>1.98</v>
      </c>
      <c r="V60" s="498">
        <v>1.8</v>
      </c>
      <c r="X60" s="377"/>
      <c r="Y60" s="377"/>
      <c r="Z60" s="377"/>
      <c r="AA60" s="377"/>
    </row>
    <row r="61" spans="1:27" s="256" customFormat="1" x14ac:dyDescent="0.3">
      <c r="A61" s="761" t="s">
        <v>174</v>
      </c>
      <c r="B61" s="257" t="s">
        <v>153</v>
      </c>
      <c r="C61" s="258">
        <v>60</v>
      </c>
      <c r="D61" s="258">
        <v>55</v>
      </c>
      <c r="E61" s="258">
        <v>65</v>
      </c>
      <c r="F61" s="481">
        <v>4.4000000000000004</v>
      </c>
      <c r="G61" s="258">
        <v>51</v>
      </c>
      <c r="H61" s="258">
        <v>51</v>
      </c>
      <c r="I61" s="258">
        <v>51</v>
      </c>
      <c r="J61" s="481">
        <v>0</v>
      </c>
      <c r="K61" s="370">
        <v>1.18</v>
      </c>
      <c r="L61" s="370">
        <v>1.08</v>
      </c>
      <c r="M61" s="370">
        <v>1.28</v>
      </c>
      <c r="N61" s="481">
        <v>4.4000000000000004</v>
      </c>
      <c r="O61" s="258">
        <v>44</v>
      </c>
      <c r="P61" s="258">
        <v>42</v>
      </c>
      <c r="Q61" s="258">
        <v>45</v>
      </c>
      <c r="R61" s="481">
        <v>1.6</v>
      </c>
      <c r="S61" s="370">
        <v>1.37</v>
      </c>
      <c r="T61" s="370">
        <v>1.26</v>
      </c>
      <c r="U61" s="370">
        <v>1.48</v>
      </c>
      <c r="V61" s="496">
        <v>4.2</v>
      </c>
      <c r="X61" s="377"/>
      <c r="Y61" s="377"/>
      <c r="Z61" s="377"/>
      <c r="AA61" s="377"/>
    </row>
    <row r="62" spans="1:27" s="256" customFormat="1" x14ac:dyDescent="0.3">
      <c r="A62" s="762"/>
      <c r="B62" s="372" t="s">
        <v>106</v>
      </c>
      <c r="C62" s="259">
        <v>33</v>
      </c>
      <c r="D62" s="259">
        <v>30</v>
      </c>
      <c r="E62" s="259">
        <v>36</v>
      </c>
      <c r="F62" s="482">
        <v>4.7</v>
      </c>
      <c r="G62" s="259">
        <v>23</v>
      </c>
      <c r="H62" s="259">
        <v>23</v>
      </c>
      <c r="I62" s="259">
        <v>23</v>
      </c>
      <c r="J62" s="482">
        <v>0</v>
      </c>
      <c r="K62" s="373">
        <v>1.41</v>
      </c>
      <c r="L62" s="373">
        <v>1.28</v>
      </c>
      <c r="M62" s="373">
        <v>1.54</v>
      </c>
      <c r="N62" s="482">
        <v>4.7</v>
      </c>
      <c r="O62" s="259">
        <v>22</v>
      </c>
      <c r="P62" s="259">
        <v>22</v>
      </c>
      <c r="Q62" s="259">
        <v>23</v>
      </c>
      <c r="R62" s="482">
        <v>0.7</v>
      </c>
      <c r="S62" s="373">
        <v>1.46</v>
      </c>
      <c r="T62" s="373">
        <v>1.33</v>
      </c>
      <c r="U62" s="373">
        <v>1.59</v>
      </c>
      <c r="V62" s="497">
        <v>4.5999999999999996</v>
      </c>
      <c r="X62" s="377"/>
      <c r="Y62" s="377"/>
      <c r="Z62" s="377"/>
      <c r="AA62" s="377"/>
    </row>
    <row r="63" spans="1:27" s="256" customFormat="1" x14ac:dyDescent="0.3">
      <c r="A63" s="763"/>
      <c r="B63" s="260" t="s">
        <v>160</v>
      </c>
      <c r="C63" s="261">
        <v>27</v>
      </c>
      <c r="D63" s="261">
        <v>23</v>
      </c>
      <c r="E63" s="261">
        <v>31</v>
      </c>
      <c r="F63" s="483">
        <v>7.9</v>
      </c>
      <c r="G63" s="261">
        <v>28</v>
      </c>
      <c r="H63" s="261">
        <v>28</v>
      </c>
      <c r="I63" s="261">
        <v>28</v>
      </c>
      <c r="J63" s="483">
        <v>0</v>
      </c>
      <c r="K63" s="371">
        <v>0.98</v>
      </c>
      <c r="L63" s="371">
        <v>0.83</v>
      </c>
      <c r="M63" s="371">
        <v>1.1399999999999999</v>
      </c>
      <c r="N63" s="483">
        <v>7.9</v>
      </c>
      <c r="O63" s="261">
        <v>21</v>
      </c>
      <c r="P63" s="261">
        <v>20</v>
      </c>
      <c r="Q63" s="261">
        <v>23</v>
      </c>
      <c r="R63" s="483">
        <v>3.3</v>
      </c>
      <c r="S63" s="371">
        <v>1.28</v>
      </c>
      <c r="T63" s="371">
        <v>1.0900000000000001</v>
      </c>
      <c r="U63" s="371">
        <v>1.46</v>
      </c>
      <c r="V63" s="498">
        <v>7.4</v>
      </c>
      <c r="X63" s="377"/>
      <c r="Y63" s="377"/>
      <c r="Z63" s="377"/>
      <c r="AA63" s="377"/>
    </row>
    <row r="64" spans="1:27" s="256" customFormat="1" x14ac:dyDescent="0.3">
      <c r="A64" s="761" t="s">
        <v>175</v>
      </c>
      <c r="B64" s="257" t="s">
        <v>153</v>
      </c>
      <c r="C64" s="258">
        <v>134</v>
      </c>
      <c r="D64" s="258">
        <v>130</v>
      </c>
      <c r="E64" s="258">
        <v>138</v>
      </c>
      <c r="F64" s="481">
        <v>1.6</v>
      </c>
      <c r="G64" s="258">
        <v>89</v>
      </c>
      <c r="H64" s="258">
        <v>89</v>
      </c>
      <c r="I64" s="258">
        <v>89</v>
      </c>
      <c r="J64" s="481">
        <v>0</v>
      </c>
      <c r="K64" s="370">
        <v>1.51</v>
      </c>
      <c r="L64" s="370">
        <v>1.46</v>
      </c>
      <c r="M64" s="370">
        <v>1.55</v>
      </c>
      <c r="N64" s="481">
        <v>1.6</v>
      </c>
      <c r="O64" s="258">
        <v>84</v>
      </c>
      <c r="P64" s="258">
        <v>83</v>
      </c>
      <c r="Q64" s="258">
        <v>85</v>
      </c>
      <c r="R64" s="481">
        <v>0.6</v>
      </c>
      <c r="S64" s="370">
        <v>1.6</v>
      </c>
      <c r="T64" s="370">
        <v>1.55</v>
      </c>
      <c r="U64" s="370">
        <v>1.64</v>
      </c>
      <c r="V64" s="496">
        <v>1.4</v>
      </c>
      <c r="X64" s="377"/>
      <c r="Y64" s="377"/>
      <c r="Z64" s="377"/>
      <c r="AA64" s="377"/>
    </row>
    <row r="65" spans="1:27" s="256" customFormat="1" x14ac:dyDescent="0.3">
      <c r="A65" s="762"/>
      <c r="B65" s="372" t="s">
        <v>106</v>
      </c>
      <c r="C65" s="259">
        <v>69</v>
      </c>
      <c r="D65" s="259">
        <v>67</v>
      </c>
      <c r="E65" s="259">
        <v>72</v>
      </c>
      <c r="F65" s="482">
        <v>2</v>
      </c>
      <c r="G65" s="259">
        <v>50</v>
      </c>
      <c r="H65" s="259">
        <v>50</v>
      </c>
      <c r="I65" s="259">
        <v>50</v>
      </c>
      <c r="J65" s="482">
        <v>0</v>
      </c>
      <c r="K65" s="373">
        <v>1.38</v>
      </c>
      <c r="L65" s="373">
        <v>1.32</v>
      </c>
      <c r="M65" s="373">
        <v>1.43</v>
      </c>
      <c r="N65" s="482">
        <v>1.9</v>
      </c>
      <c r="O65" s="259">
        <v>47</v>
      </c>
      <c r="P65" s="259">
        <v>46</v>
      </c>
      <c r="Q65" s="259">
        <v>48</v>
      </c>
      <c r="R65" s="482">
        <v>0.7</v>
      </c>
      <c r="S65" s="373">
        <v>1.48</v>
      </c>
      <c r="T65" s="373">
        <v>1.43</v>
      </c>
      <c r="U65" s="373">
        <v>1.53</v>
      </c>
      <c r="V65" s="497">
        <v>1.7</v>
      </c>
      <c r="X65" s="377"/>
      <c r="Y65" s="377"/>
      <c r="Z65" s="377"/>
      <c r="AA65" s="377"/>
    </row>
    <row r="66" spans="1:27" s="256" customFormat="1" x14ac:dyDescent="0.3">
      <c r="A66" s="763"/>
      <c r="B66" s="260" t="s">
        <v>160</v>
      </c>
      <c r="C66" s="261">
        <v>65</v>
      </c>
      <c r="D66" s="261">
        <v>62</v>
      </c>
      <c r="E66" s="261">
        <v>68</v>
      </c>
      <c r="F66" s="483">
        <v>2.6</v>
      </c>
      <c r="G66" s="261">
        <v>39</v>
      </c>
      <c r="H66" s="261">
        <v>39</v>
      </c>
      <c r="I66" s="261">
        <v>39</v>
      </c>
      <c r="J66" s="483">
        <v>0</v>
      </c>
      <c r="K66" s="371">
        <v>1.67</v>
      </c>
      <c r="L66" s="371">
        <v>1.59</v>
      </c>
      <c r="M66" s="371">
        <v>1.76</v>
      </c>
      <c r="N66" s="483">
        <v>2.6</v>
      </c>
      <c r="O66" s="261">
        <v>37</v>
      </c>
      <c r="P66" s="261">
        <v>36</v>
      </c>
      <c r="Q66" s="261">
        <v>38</v>
      </c>
      <c r="R66" s="483">
        <v>1.1000000000000001</v>
      </c>
      <c r="S66" s="371">
        <v>1.75</v>
      </c>
      <c r="T66" s="371">
        <v>1.67</v>
      </c>
      <c r="U66" s="371">
        <v>1.82</v>
      </c>
      <c r="V66" s="498">
        <v>2.2000000000000002</v>
      </c>
      <c r="X66" s="377"/>
      <c r="Y66" s="377"/>
      <c r="Z66" s="377"/>
      <c r="AA66" s="377"/>
    </row>
    <row r="67" spans="1:27" s="256" customFormat="1" x14ac:dyDescent="0.3">
      <c r="A67" s="761" t="s">
        <v>25</v>
      </c>
      <c r="B67" s="257" t="s">
        <v>153</v>
      </c>
      <c r="C67" s="258">
        <v>1698</v>
      </c>
      <c r="D67" s="258">
        <v>1658</v>
      </c>
      <c r="E67" s="258">
        <v>1738</v>
      </c>
      <c r="F67" s="481">
        <v>1.2</v>
      </c>
      <c r="G67" s="258">
        <v>1135</v>
      </c>
      <c r="H67" s="258">
        <v>1135</v>
      </c>
      <c r="I67" s="258">
        <v>1135</v>
      </c>
      <c r="J67" s="481">
        <v>0</v>
      </c>
      <c r="K67" s="370">
        <v>1.5</v>
      </c>
      <c r="L67" s="370">
        <v>1.46</v>
      </c>
      <c r="M67" s="370">
        <v>1.53</v>
      </c>
      <c r="N67" s="481">
        <v>1.2</v>
      </c>
      <c r="O67" s="258">
        <v>1098</v>
      </c>
      <c r="P67" s="258">
        <v>1090</v>
      </c>
      <c r="Q67" s="258">
        <v>1106</v>
      </c>
      <c r="R67" s="481">
        <v>0.4</v>
      </c>
      <c r="S67" s="370">
        <v>1.55</v>
      </c>
      <c r="T67" s="370">
        <v>1.51</v>
      </c>
      <c r="U67" s="370">
        <v>1.58</v>
      </c>
      <c r="V67" s="496">
        <v>1.1000000000000001</v>
      </c>
      <c r="X67" s="377"/>
      <c r="Y67" s="377"/>
      <c r="Z67" s="377"/>
      <c r="AA67" s="377"/>
    </row>
    <row r="68" spans="1:27" s="256" customFormat="1" x14ac:dyDescent="0.3">
      <c r="A68" s="762"/>
      <c r="B68" s="372" t="s">
        <v>106</v>
      </c>
      <c r="C68" s="259">
        <v>964</v>
      </c>
      <c r="D68" s="259">
        <v>933</v>
      </c>
      <c r="E68" s="259">
        <v>996</v>
      </c>
      <c r="F68" s="482">
        <v>1.7</v>
      </c>
      <c r="G68" s="259">
        <v>685</v>
      </c>
      <c r="H68" s="259">
        <v>685</v>
      </c>
      <c r="I68" s="259">
        <v>685</v>
      </c>
      <c r="J68" s="482">
        <v>0</v>
      </c>
      <c r="K68" s="373">
        <v>1.41</v>
      </c>
      <c r="L68" s="373">
        <v>1.36</v>
      </c>
      <c r="M68" s="373">
        <v>1.46</v>
      </c>
      <c r="N68" s="482">
        <v>1.7</v>
      </c>
      <c r="O68" s="259">
        <v>650</v>
      </c>
      <c r="P68" s="259">
        <v>643</v>
      </c>
      <c r="Q68" s="259">
        <v>657</v>
      </c>
      <c r="R68" s="482">
        <v>0.6</v>
      </c>
      <c r="S68" s="373">
        <v>1.48</v>
      </c>
      <c r="T68" s="373">
        <v>1.44</v>
      </c>
      <c r="U68" s="373">
        <v>1.53</v>
      </c>
      <c r="V68" s="497">
        <v>1.6</v>
      </c>
      <c r="X68" s="377"/>
      <c r="Y68" s="377"/>
      <c r="Z68" s="377"/>
      <c r="AA68" s="377"/>
    </row>
    <row r="69" spans="1:27" s="256" customFormat="1" x14ac:dyDescent="0.3">
      <c r="A69" s="763"/>
      <c r="B69" s="260" t="s">
        <v>160</v>
      </c>
      <c r="C69" s="261">
        <v>734</v>
      </c>
      <c r="D69" s="261">
        <v>711</v>
      </c>
      <c r="E69" s="261">
        <v>756</v>
      </c>
      <c r="F69" s="483">
        <v>1.6</v>
      </c>
      <c r="G69" s="261">
        <v>450</v>
      </c>
      <c r="H69" s="261">
        <v>450</v>
      </c>
      <c r="I69" s="261">
        <v>450</v>
      </c>
      <c r="J69" s="483">
        <v>0</v>
      </c>
      <c r="K69" s="371">
        <v>1.63</v>
      </c>
      <c r="L69" s="371">
        <v>1.58</v>
      </c>
      <c r="M69" s="371">
        <v>1.68</v>
      </c>
      <c r="N69" s="483">
        <v>1.6</v>
      </c>
      <c r="O69" s="261">
        <v>448</v>
      </c>
      <c r="P69" s="261">
        <v>446</v>
      </c>
      <c r="Q69" s="261">
        <v>449</v>
      </c>
      <c r="R69" s="483">
        <v>0.2</v>
      </c>
      <c r="S69" s="371">
        <v>1.64</v>
      </c>
      <c r="T69" s="371">
        <v>1.59</v>
      </c>
      <c r="U69" s="371">
        <v>1.69</v>
      </c>
      <c r="V69" s="498">
        <v>1.6</v>
      </c>
      <c r="X69" s="377"/>
      <c r="Y69" s="377"/>
      <c r="Z69" s="377"/>
      <c r="AA69" s="377"/>
    </row>
    <row r="70" spans="1:27" s="256" customFormat="1" x14ac:dyDescent="0.3">
      <c r="A70" s="761" t="s">
        <v>176</v>
      </c>
      <c r="B70" s="257" t="s">
        <v>153</v>
      </c>
      <c r="C70" s="258">
        <v>2187</v>
      </c>
      <c r="D70" s="258">
        <v>1991</v>
      </c>
      <c r="E70" s="258">
        <v>2383</v>
      </c>
      <c r="F70" s="481">
        <v>4.5999999999999996</v>
      </c>
      <c r="G70" s="258">
        <v>993</v>
      </c>
      <c r="H70" s="258">
        <v>993</v>
      </c>
      <c r="I70" s="258">
        <v>993</v>
      </c>
      <c r="J70" s="481">
        <v>0</v>
      </c>
      <c r="K70" s="370">
        <v>2.2000000000000002</v>
      </c>
      <c r="L70" s="370">
        <v>2</v>
      </c>
      <c r="M70" s="370">
        <v>2.4</v>
      </c>
      <c r="N70" s="481">
        <v>4.5999999999999996</v>
      </c>
      <c r="O70" s="258">
        <v>974</v>
      </c>
      <c r="P70" s="258">
        <v>969</v>
      </c>
      <c r="Q70" s="258">
        <v>978</v>
      </c>
      <c r="R70" s="481">
        <v>0.2</v>
      </c>
      <c r="S70" s="370">
        <v>2.25</v>
      </c>
      <c r="T70" s="370">
        <v>2.0499999999999998</v>
      </c>
      <c r="U70" s="370">
        <v>2.4500000000000002</v>
      </c>
      <c r="V70" s="496">
        <v>4.5</v>
      </c>
      <c r="X70" s="377"/>
      <c r="Y70" s="377"/>
      <c r="Z70" s="377"/>
      <c r="AA70" s="377"/>
    </row>
    <row r="71" spans="1:27" s="256" customFormat="1" x14ac:dyDescent="0.3">
      <c r="A71" s="762"/>
      <c r="B71" s="372" t="s">
        <v>106</v>
      </c>
      <c r="C71" s="259">
        <v>1479</v>
      </c>
      <c r="D71" s="259">
        <v>1286</v>
      </c>
      <c r="E71" s="259">
        <v>1671</v>
      </c>
      <c r="F71" s="482">
        <v>6.6</v>
      </c>
      <c r="G71" s="259">
        <v>493</v>
      </c>
      <c r="H71" s="259">
        <v>493</v>
      </c>
      <c r="I71" s="259">
        <v>493</v>
      </c>
      <c r="J71" s="482">
        <v>0</v>
      </c>
      <c r="K71" s="373">
        <v>3</v>
      </c>
      <c r="L71" s="373">
        <v>2.61</v>
      </c>
      <c r="M71" s="373">
        <v>3.39</v>
      </c>
      <c r="N71" s="482">
        <v>6.7</v>
      </c>
      <c r="O71" s="259">
        <v>485</v>
      </c>
      <c r="P71" s="259">
        <v>482</v>
      </c>
      <c r="Q71" s="259">
        <v>487</v>
      </c>
      <c r="R71" s="482">
        <v>0.3</v>
      </c>
      <c r="S71" s="373">
        <v>3.05</v>
      </c>
      <c r="T71" s="373">
        <v>2.66</v>
      </c>
      <c r="U71" s="373">
        <v>3.45</v>
      </c>
      <c r="V71" s="497">
        <v>6.6</v>
      </c>
      <c r="X71" s="377"/>
      <c r="Y71" s="377"/>
      <c r="Z71" s="377"/>
      <c r="AA71" s="377"/>
    </row>
    <row r="72" spans="1:27" s="256" customFormat="1" x14ac:dyDescent="0.3">
      <c r="A72" s="763"/>
      <c r="B72" s="260" t="s">
        <v>160</v>
      </c>
      <c r="C72" s="261">
        <v>708</v>
      </c>
      <c r="D72" s="261">
        <v>676</v>
      </c>
      <c r="E72" s="261">
        <v>741</v>
      </c>
      <c r="F72" s="483">
        <v>2.4</v>
      </c>
      <c r="G72" s="261">
        <v>501</v>
      </c>
      <c r="H72" s="261">
        <v>501</v>
      </c>
      <c r="I72" s="261">
        <v>501</v>
      </c>
      <c r="J72" s="483">
        <v>0</v>
      </c>
      <c r="K72" s="371">
        <v>1.41</v>
      </c>
      <c r="L72" s="371">
        <v>1.34</v>
      </c>
      <c r="M72" s="371">
        <v>1.49</v>
      </c>
      <c r="N72" s="483">
        <v>2.5</v>
      </c>
      <c r="O72" s="261">
        <v>489</v>
      </c>
      <c r="P72" s="261">
        <v>485</v>
      </c>
      <c r="Q72" s="261">
        <v>492</v>
      </c>
      <c r="R72" s="483">
        <v>0.4</v>
      </c>
      <c r="S72" s="371">
        <v>1.45</v>
      </c>
      <c r="T72" s="371">
        <v>1.38</v>
      </c>
      <c r="U72" s="371">
        <v>1.52</v>
      </c>
      <c r="V72" s="498">
        <v>2.4</v>
      </c>
      <c r="X72" s="377"/>
      <c r="Y72" s="377"/>
      <c r="Z72" s="377"/>
      <c r="AA72" s="377"/>
    </row>
    <row r="73" spans="1:27" s="256" customFormat="1" x14ac:dyDescent="0.3">
      <c r="A73" s="761" t="s">
        <v>177</v>
      </c>
      <c r="B73" s="257" t="s">
        <v>153</v>
      </c>
      <c r="C73" s="258">
        <v>2806</v>
      </c>
      <c r="D73" s="258">
        <v>2723</v>
      </c>
      <c r="E73" s="258">
        <v>2889</v>
      </c>
      <c r="F73" s="481">
        <v>1.5</v>
      </c>
      <c r="G73" s="258">
        <v>1455</v>
      </c>
      <c r="H73" s="258">
        <v>1455</v>
      </c>
      <c r="I73" s="258">
        <v>1455</v>
      </c>
      <c r="J73" s="481">
        <v>0</v>
      </c>
      <c r="K73" s="370">
        <v>1.93</v>
      </c>
      <c r="L73" s="370">
        <v>1.87</v>
      </c>
      <c r="M73" s="370">
        <v>1.99</v>
      </c>
      <c r="N73" s="481">
        <v>1.5</v>
      </c>
      <c r="O73" s="258">
        <v>1449</v>
      </c>
      <c r="P73" s="258">
        <v>1446</v>
      </c>
      <c r="Q73" s="258">
        <v>1451</v>
      </c>
      <c r="R73" s="481">
        <v>0.1</v>
      </c>
      <c r="S73" s="370">
        <v>1.94</v>
      </c>
      <c r="T73" s="370">
        <v>1.88</v>
      </c>
      <c r="U73" s="370">
        <v>1.99</v>
      </c>
      <c r="V73" s="496">
        <v>1.5</v>
      </c>
      <c r="X73" s="377"/>
      <c r="Y73" s="377"/>
      <c r="Z73" s="377"/>
      <c r="AA73" s="377"/>
    </row>
    <row r="74" spans="1:27" s="256" customFormat="1" x14ac:dyDescent="0.3">
      <c r="A74" s="762"/>
      <c r="B74" s="372" t="s">
        <v>106</v>
      </c>
      <c r="C74" s="259">
        <v>1862</v>
      </c>
      <c r="D74" s="259">
        <v>1788</v>
      </c>
      <c r="E74" s="259">
        <v>1936</v>
      </c>
      <c r="F74" s="482">
        <v>2</v>
      </c>
      <c r="G74" s="259">
        <v>1002</v>
      </c>
      <c r="H74" s="259">
        <v>1002</v>
      </c>
      <c r="I74" s="259">
        <v>1002</v>
      </c>
      <c r="J74" s="482">
        <v>0</v>
      </c>
      <c r="K74" s="373">
        <v>1.86</v>
      </c>
      <c r="L74" s="373">
        <v>1.78</v>
      </c>
      <c r="M74" s="373">
        <v>1.93</v>
      </c>
      <c r="N74" s="482">
        <v>2</v>
      </c>
      <c r="O74" s="259">
        <v>999</v>
      </c>
      <c r="P74" s="259">
        <v>996</v>
      </c>
      <c r="Q74" s="259">
        <v>1001</v>
      </c>
      <c r="R74" s="482">
        <v>0.1</v>
      </c>
      <c r="S74" s="373">
        <v>1.86</v>
      </c>
      <c r="T74" s="373">
        <v>1.79</v>
      </c>
      <c r="U74" s="373">
        <v>1.94</v>
      </c>
      <c r="V74" s="497">
        <v>2</v>
      </c>
      <c r="X74" s="377"/>
      <c r="Y74" s="377"/>
      <c r="Z74" s="377"/>
      <c r="AA74" s="377"/>
    </row>
    <row r="75" spans="1:27" s="256" customFormat="1" x14ac:dyDescent="0.3">
      <c r="A75" s="763"/>
      <c r="B75" s="260" t="s">
        <v>160</v>
      </c>
      <c r="C75" s="261">
        <v>944</v>
      </c>
      <c r="D75" s="261">
        <v>908</v>
      </c>
      <c r="E75" s="261">
        <v>981</v>
      </c>
      <c r="F75" s="483">
        <v>2</v>
      </c>
      <c r="G75" s="261">
        <v>452</v>
      </c>
      <c r="H75" s="261">
        <v>452</v>
      </c>
      <c r="I75" s="261">
        <v>452</v>
      </c>
      <c r="J75" s="483">
        <v>0</v>
      </c>
      <c r="K75" s="371">
        <v>2.09</v>
      </c>
      <c r="L75" s="371">
        <v>2.0099999999999998</v>
      </c>
      <c r="M75" s="371">
        <v>2.17</v>
      </c>
      <c r="N75" s="483">
        <v>2</v>
      </c>
      <c r="O75" s="261">
        <v>450</v>
      </c>
      <c r="P75" s="261">
        <v>449</v>
      </c>
      <c r="Q75" s="261">
        <v>451</v>
      </c>
      <c r="R75" s="483">
        <v>0.1</v>
      </c>
      <c r="S75" s="371">
        <v>2.1</v>
      </c>
      <c r="T75" s="371">
        <v>2.02</v>
      </c>
      <c r="U75" s="371">
        <v>2.1800000000000002</v>
      </c>
      <c r="V75" s="498">
        <v>2</v>
      </c>
      <c r="X75" s="377"/>
      <c r="Y75" s="377"/>
      <c r="Z75" s="377"/>
      <c r="AA75" s="377"/>
    </row>
    <row r="76" spans="1:27" s="256" customFormat="1" x14ac:dyDescent="0.3">
      <c r="A76" s="761" t="s">
        <v>22</v>
      </c>
      <c r="B76" s="257" t="s">
        <v>153</v>
      </c>
      <c r="C76" s="258">
        <v>1447</v>
      </c>
      <c r="D76" s="258">
        <v>1386</v>
      </c>
      <c r="E76" s="258">
        <v>1508</v>
      </c>
      <c r="F76" s="481">
        <v>2.1</v>
      </c>
      <c r="G76" s="258">
        <v>1075</v>
      </c>
      <c r="H76" s="258">
        <v>1075</v>
      </c>
      <c r="I76" s="258">
        <v>1075</v>
      </c>
      <c r="J76" s="481">
        <v>0</v>
      </c>
      <c r="K76" s="370">
        <v>1.35</v>
      </c>
      <c r="L76" s="370">
        <v>1.29</v>
      </c>
      <c r="M76" s="370">
        <v>1.4</v>
      </c>
      <c r="N76" s="481">
        <v>2.1</v>
      </c>
      <c r="O76" s="258">
        <v>1000</v>
      </c>
      <c r="P76" s="258">
        <v>987</v>
      </c>
      <c r="Q76" s="258">
        <v>1014</v>
      </c>
      <c r="R76" s="481">
        <v>0.7</v>
      </c>
      <c r="S76" s="370">
        <v>1.45</v>
      </c>
      <c r="T76" s="370">
        <v>1.39</v>
      </c>
      <c r="U76" s="370">
        <v>1.5</v>
      </c>
      <c r="V76" s="496">
        <v>2</v>
      </c>
      <c r="X76" s="377"/>
      <c r="Y76" s="377"/>
      <c r="Z76" s="377"/>
      <c r="AA76" s="377"/>
    </row>
    <row r="77" spans="1:27" s="256" customFormat="1" x14ac:dyDescent="0.3">
      <c r="A77" s="762"/>
      <c r="B77" s="372" t="s">
        <v>106</v>
      </c>
      <c r="C77" s="259">
        <v>1063</v>
      </c>
      <c r="D77" s="259">
        <v>1005</v>
      </c>
      <c r="E77" s="259">
        <v>1120</v>
      </c>
      <c r="F77" s="482">
        <v>2.8</v>
      </c>
      <c r="G77" s="259">
        <v>818</v>
      </c>
      <c r="H77" s="259">
        <v>818</v>
      </c>
      <c r="I77" s="259">
        <v>818</v>
      </c>
      <c r="J77" s="482">
        <v>0</v>
      </c>
      <c r="K77" s="373">
        <v>1.3</v>
      </c>
      <c r="L77" s="373">
        <v>1.23</v>
      </c>
      <c r="M77" s="373">
        <v>1.37</v>
      </c>
      <c r="N77" s="482">
        <v>2.9</v>
      </c>
      <c r="O77" s="259">
        <v>756</v>
      </c>
      <c r="P77" s="259">
        <v>745</v>
      </c>
      <c r="Q77" s="259">
        <v>768</v>
      </c>
      <c r="R77" s="482">
        <v>0.8</v>
      </c>
      <c r="S77" s="373">
        <v>1.41</v>
      </c>
      <c r="T77" s="373">
        <v>1.33</v>
      </c>
      <c r="U77" s="373">
        <v>1.48</v>
      </c>
      <c r="V77" s="497">
        <v>2.7</v>
      </c>
      <c r="X77" s="377"/>
      <c r="Y77" s="377"/>
      <c r="Z77" s="377"/>
      <c r="AA77" s="377"/>
    </row>
    <row r="78" spans="1:27" s="256" customFormat="1" x14ac:dyDescent="0.3">
      <c r="A78" s="763"/>
      <c r="B78" s="260" t="s">
        <v>160</v>
      </c>
      <c r="C78" s="261">
        <v>384</v>
      </c>
      <c r="D78" s="261">
        <v>365</v>
      </c>
      <c r="E78" s="261">
        <v>403</v>
      </c>
      <c r="F78" s="483">
        <v>2.5</v>
      </c>
      <c r="G78" s="261">
        <v>257</v>
      </c>
      <c r="H78" s="261">
        <v>257</v>
      </c>
      <c r="I78" s="261">
        <v>257</v>
      </c>
      <c r="J78" s="483">
        <v>0</v>
      </c>
      <c r="K78" s="371">
        <v>1.5</v>
      </c>
      <c r="L78" s="371">
        <v>1.42</v>
      </c>
      <c r="M78" s="371">
        <v>1.57</v>
      </c>
      <c r="N78" s="483">
        <v>2.7</v>
      </c>
      <c r="O78" s="261">
        <v>244</v>
      </c>
      <c r="P78" s="261">
        <v>238</v>
      </c>
      <c r="Q78" s="261">
        <v>251</v>
      </c>
      <c r="R78" s="483">
        <v>1.3</v>
      </c>
      <c r="S78" s="371">
        <v>1.57</v>
      </c>
      <c r="T78" s="371">
        <v>1.51</v>
      </c>
      <c r="U78" s="371">
        <v>1.64</v>
      </c>
      <c r="V78" s="498">
        <v>2</v>
      </c>
      <c r="X78" s="377"/>
      <c r="Y78" s="377"/>
      <c r="Z78" s="377"/>
      <c r="AA78" s="377"/>
    </row>
    <row r="79" spans="1:27" s="256" customFormat="1" x14ac:dyDescent="0.3">
      <c r="A79" s="761" t="s">
        <v>178</v>
      </c>
      <c r="B79" s="257" t="s">
        <v>153</v>
      </c>
      <c r="C79" s="258">
        <v>3130</v>
      </c>
      <c r="D79" s="258">
        <v>3055</v>
      </c>
      <c r="E79" s="258">
        <v>3205</v>
      </c>
      <c r="F79" s="481">
        <v>1.2</v>
      </c>
      <c r="G79" s="258">
        <v>1628</v>
      </c>
      <c r="H79" s="258">
        <v>1628</v>
      </c>
      <c r="I79" s="258">
        <v>1628</v>
      </c>
      <c r="J79" s="481">
        <v>0</v>
      </c>
      <c r="K79" s="370">
        <v>1.92</v>
      </c>
      <c r="L79" s="370">
        <v>1.88</v>
      </c>
      <c r="M79" s="370">
        <v>1.97</v>
      </c>
      <c r="N79" s="481">
        <v>1.2</v>
      </c>
      <c r="O79" s="258">
        <v>1607</v>
      </c>
      <c r="P79" s="258">
        <v>1602</v>
      </c>
      <c r="Q79" s="258">
        <v>1612</v>
      </c>
      <c r="R79" s="481">
        <v>0.2</v>
      </c>
      <c r="S79" s="370">
        <v>1.95</v>
      </c>
      <c r="T79" s="370">
        <v>1.9</v>
      </c>
      <c r="U79" s="370">
        <v>1.99</v>
      </c>
      <c r="V79" s="496">
        <v>1.2</v>
      </c>
      <c r="X79" s="377"/>
      <c r="Y79" s="377"/>
      <c r="Z79" s="377"/>
      <c r="AA79" s="377"/>
    </row>
    <row r="80" spans="1:27" s="256" customFormat="1" x14ac:dyDescent="0.3">
      <c r="A80" s="762"/>
      <c r="B80" s="372" t="s">
        <v>106</v>
      </c>
      <c r="C80" s="259">
        <v>1242</v>
      </c>
      <c r="D80" s="259">
        <v>1207</v>
      </c>
      <c r="E80" s="259">
        <v>1276</v>
      </c>
      <c r="F80" s="482">
        <v>1.4</v>
      </c>
      <c r="G80" s="259">
        <v>714</v>
      </c>
      <c r="H80" s="259">
        <v>714</v>
      </c>
      <c r="I80" s="259">
        <v>714</v>
      </c>
      <c r="J80" s="482">
        <v>0</v>
      </c>
      <c r="K80" s="373">
        <v>1.74</v>
      </c>
      <c r="L80" s="373">
        <v>1.69</v>
      </c>
      <c r="M80" s="373">
        <v>1.79</v>
      </c>
      <c r="N80" s="482">
        <v>1.4</v>
      </c>
      <c r="O80" s="259">
        <v>698</v>
      </c>
      <c r="P80" s="259">
        <v>693</v>
      </c>
      <c r="Q80" s="259">
        <v>702</v>
      </c>
      <c r="R80" s="482">
        <v>0.3</v>
      </c>
      <c r="S80" s="373">
        <v>1.78</v>
      </c>
      <c r="T80" s="373">
        <v>1.73</v>
      </c>
      <c r="U80" s="373">
        <v>1.83</v>
      </c>
      <c r="V80" s="497">
        <v>1.4</v>
      </c>
      <c r="X80" s="377"/>
      <c r="Y80" s="377"/>
      <c r="Z80" s="377"/>
      <c r="AA80" s="377"/>
    </row>
    <row r="81" spans="1:27" s="256" customFormat="1" x14ac:dyDescent="0.3">
      <c r="A81" s="763"/>
      <c r="B81" s="260" t="s">
        <v>160</v>
      </c>
      <c r="C81" s="261">
        <v>1889</v>
      </c>
      <c r="D81" s="261">
        <v>1827</v>
      </c>
      <c r="E81" s="261">
        <v>1950</v>
      </c>
      <c r="F81" s="483">
        <v>1.7</v>
      </c>
      <c r="G81" s="261">
        <v>914</v>
      </c>
      <c r="H81" s="261">
        <v>914</v>
      </c>
      <c r="I81" s="261">
        <v>914</v>
      </c>
      <c r="J81" s="483">
        <v>0</v>
      </c>
      <c r="K81" s="371">
        <v>2.0699999999999998</v>
      </c>
      <c r="L81" s="371">
        <v>2</v>
      </c>
      <c r="M81" s="371">
        <v>2.13</v>
      </c>
      <c r="N81" s="483">
        <v>1.7</v>
      </c>
      <c r="O81" s="261">
        <v>909</v>
      </c>
      <c r="P81" s="261">
        <v>906</v>
      </c>
      <c r="Q81" s="261">
        <v>912</v>
      </c>
      <c r="R81" s="483">
        <v>0.2</v>
      </c>
      <c r="S81" s="371">
        <v>2.08</v>
      </c>
      <c r="T81" s="371">
        <v>2.0099999999999998</v>
      </c>
      <c r="U81" s="371">
        <v>2.14</v>
      </c>
      <c r="V81" s="498">
        <v>1.6</v>
      </c>
      <c r="X81" s="377"/>
      <c r="Y81" s="377"/>
      <c r="Z81" s="377"/>
      <c r="AA81" s="377"/>
    </row>
    <row r="82" spans="1:27" s="256" customFormat="1" x14ac:dyDescent="0.3">
      <c r="A82" s="761" t="s">
        <v>179</v>
      </c>
      <c r="B82" s="257" t="s">
        <v>153</v>
      </c>
      <c r="C82" s="258">
        <v>1811</v>
      </c>
      <c r="D82" s="258">
        <v>1748</v>
      </c>
      <c r="E82" s="258">
        <v>1873</v>
      </c>
      <c r="F82" s="481">
        <v>1.8</v>
      </c>
      <c r="G82" s="258">
        <v>1647</v>
      </c>
      <c r="H82" s="258">
        <v>1647</v>
      </c>
      <c r="I82" s="258">
        <v>1647</v>
      </c>
      <c r="J82" s="481">
        <v>0</v>
      </c>
      <c r="K82" s="370">
        <v>1.1000000000000001</v>
      </c>
      <c r="L82" s="370">
        <v>1.06</v>
      </c>
      <c r="M82" s="370">
        <v>1.1399999999999999</v>
      </c>
      <c r="N82" s="481">
        <v>1.8</v>
      </c>
      <c r="O82" s="258">
        <v>1581</v>
      </c>
      <c r="P82" s="258">
        <v>1564</v>
      </c>
      <c r="Q82" s="258">
        <v>1597</v>
      </c>
      <c r="R82" s="481">
        <v>0.5</v>
      </c>
      <c r="S82" s="370">
        <v>1.1499999999999999</v>
      </c>
      <c r="T82" s="370">
        <v>1.1100000000000001</v>
      </c>
      <c r="U82" s="370">
        <v>1.18</v>
      </c>
      <c r="V82" s="496">
        <v>1.7</v>
      </c>
      <c r="X82" s="377"/>
      <c r="Y82" s="377"/>
      <c r="Z82" s="377"/>
      <c r="AA82" s="377"/>
    </row>
    <row r="83" spans="1:27" s="256" customFormat="1" x14ac:dyDescent="0.3">
      <c r="A83" s="762"/>
      <c r="B83" s="372" t="s">
        <v>106</v>
      </c>
      <c r="C83" s="259">
        <v>1431</v>
      </c>
      <c r="D83" s="259">
        <v>1370</v>
      </c>
      <c r="E83" s="259">
        <v>1492</v>
      </c>
      <c r="F83" s="482">
        <v>2.2000000000000002</v>
      </c>
      <c r="G83" s="259">
        <v>1307</v>
      </c>
      <c r="H83" s="259">
        <v>1307</v>
      </c>
      <c r="I83" s="259">
        <v>1307</v>
      </c>
      <c r="J83" s="482">
        <v>0</v>
      </c>
      <c r="K83" s="373">
        <v>1.0900000000000001</v>
      </c>
      <c r="L83" s="373">
        <v>1.05</v>
      </c>
      <c r="M83" s="373">
        <v>1.1399999999999999</v>
      </c>
      <c r="N83" s="482">
        <v>2.2999999999999998</v>
      </c>
      <c r="O83" s="259">
        <v>1244</v>
      </c>
      <c r="P83" s="259">
        <v>1227</v>
      </c>
      <c r="Q83" s="259">
        <v>1260</v>
      </c>
      <c r="R83" s="482">
        <v>0.7</v>
      </c>
      <c r="S83" s="373">
        <v>1.1499999999999999</v>
      </c>
      <c r="T83" s="373">
        <v>1.1000000000000001</v>
      </c>
      <c r="U83" s="373">
        <v>1.2</v>
      </c>
      <c r="V83" s="497">
        <v>2.1</v>
      </c>
      <c r="X83" s="377"/>
      <c r="Y83" s="377"/>
      <c r="Z83" s="377"/>
      <c r="AA83" s="377"/>
    </row>
    <row r="84" spans="1:27" s="256" customFormat="1" x14ac:dyDescent="0.3">
      <c r="A84" s="763"/>
      <c r="B84" s="260" t="s">
        <v>160</v>
      </c>
      <c r="C84" s="261">
        <v>379</v>
      </c>
      <c r="D84" s="261">
        <v>369</v>
      </c>
      <c r="E84" s="261">
        <v>390</v>
      </c>
      <c r="F84" s="483">
        <v>1.4</v>
      </c>
      <c r="G84" s="261">
        <v>339</v>
      </c>
      <c r="H84" s="261">
        <v>339</v>
      </c>
      <c r="I84" s="261">
        <v>339</v>
      </c>
      <c r="J84" s="483">
        <v>0</v>
      </c>
      <c r="K84" s="371">
        <v>1.1200000000000001</v>
      </c>
      <c r="L84" s="371">
        <v>1.0900000000000001</v>
      </c>
      <c r="M84" s="371">
        <v>1.1499999999999999</v>
      </c>
      <c r="N84" s="483">
        <v>1.5</v>
      </c>
      <c r="O84" s="261">
        <v>337</v>
      </c>
      <c r="P84" s="261">
        <v>336</v>
      </c>
      <c r="Q84" s="261">
        <v>338</v>
      </c>
      <c r="R84" s="483">
        <v>0.2</v>
      </c>
      <c r="S84" s="371">
        <v>1.1299999999999999</v>
      </c>
      <c r="T84" s="371">
        <v>1.0900000000000001</v>
      </c>
      <c r="U84" s="371">
        <v>1.1599999999999999</v>
      </c>
      <c r="V84" s="498">
        <v>1.5</v>
      </c>
      <c r="X84" s="377"/>
      <c r="Y84" s="377"/>
      <c r="Z84" s="377"/>
      <c r="AA84" s="377"/>
    </row>
    <row r="85" spans="1:27" s="256" customFormat="1" x14ac:dyDescent="0.3">
      <c r="A85" s="761" t="s">
        <v>180</v>
      </c>
      <c r="B85" s="257" t="s">
        <v>153</v>
      </c>
      <c r="C85" s="258">
        <v>712</v>
      </c>
      <c r="D85" s="258">
        <v>696</v>
      </c>
      <c r="E85" s="258">
        <v>728</v>
      </c>
      <c r="F85" s="481">
        <v>1.1000000000000001</v>
      </c>
      <c r="G85" s="258">
        <v>366</v>
      </c>
      <c r="H85" s="258">
        <v>366</v>
      </c>
      <c r="I85" s="258">
        <v>366</v>
      </c>
      <c r="J85" s="481">
        <v>0</v>
      </c>
      <c r="K85" s="370">
        <v>1.95</v>
      </c>
      <c r="L85" s="370">
        <v>1.9</v>
      </c>
      <c r="M85" s="370">
        <v>1.99</v>
      </c>
      <c r="N85" s="481">
        <v>1.1000000000000001</v>
      </c>
      <c r="O85" s="258">
        <v>359</v>
      </c>
      <c r="P85" s="258">
        <v>358</v>
      </c>
      <c r="Q85" s="258">
        <v>361</v>
      </c>
      <c r="R85" s="481">
        <v>0.2</v>
      </c>
      <c r="S85" s="370">
        <v>1.98</v>
      </c>
      <c r="T85" s="370">
        <v>1.94</v>
      </c>
      <c r="U85" s="370">
        <v>2.0299999999999998</v>
      </c>
      <c r="V85" s="496">
        <v>1.1000000000000001</v>
      </c>
      <c r="X85" s="377"/>
      <c r="Y85" s="377"/>
      <c r="Z85" s="377"/>
      <c r="AA85" s="377"/>
    </row>
    <row r="86" spans="1:27" s="256" customFormat="1" x14ac:dyDescent="0.3">
      <c r="A86" s="762"/>
      <c r="B86" s="372" t="s">
        <v>106</v>
      </c>
      <c r="C86" s="259">
        <v>340</v>
      </c>
      <c r="D86" s="259">
        <v>330</v>
      </c>
      <c r="E86" s="259">
        <v>351</v>
      </c>
      <c r="F86" s="482">
        <v>1.6</v>
      </c>
      <c r="G86" s="259">
        <v>187</v>
      </c>
      <c r="H86" s="259">
        <v>187</v>
      </c>
      <c r="I86" s="259">
        <v>187</v>
      </c>
      <c r="J86" s="482">
        <v>0</v>
      </c>
      <c r="K86" s="373">
        <v>1.82</v>
      </c>
      <c r="L86" s="373">
        <v>1.76</v>
      </c>
      <c r="M86" s="373">
        <v>1.87</v>
      </c>
      <c r="N86" s="482">
        <v>1.5</v>
      </c>
      <c r="O86" s="259">
        <v>183</v>
      </c>
      <c r="P86" s="259">
        <v>182</v>
      </c>
      <c r="Q86" s="259">
        <v>184</v>
      </c>
      <c r="R86" s="482">
        <v>0.4</v>
      </c>
      <c r="S86" s="373">
        <v>1.86</v>
      </c>
      <c r="T86" s="373">
        <v>1.81</v>
      </c>
      <c r="U86" s="373">
        <v>1.91</v>
      </c>
      <c r="V86" s="497">
        <v>1.5</v>
      </c>
      <c r="X86" s="377"/>
      <c r="Y86" s="377"/>
      <c r="Z86" s="377"/>
      <c r="AA86" s="377"/>
    </row>
    <row r="87" spans="1:27" s="256" customFormat="1" x14ac:dyDescent="0.3">
      <c r="A87" s="763"/>
      <c r="B87" s="260" t="s">
        <v>160</v>
      </c>
      <c r="C87" s="261">
        <v>372</v>
      </c>
      <c r="D87" s="261">
        <v>361</v>
      </c>
      <c r="E87" s="261">
        <v>383</v>
      </c>
      <c r="F87" s="483">
        <v>1.5</v>
      </c>
      <c r="G87" s="261">
        <v>179</v>
      </c>
      <c r="H87" s="261">
        <v>179</v>
      </c>
      <c r="I87" s="261">
        <v>179</v>
      </c>
      <c r="J87" s="483">
        <v>0</v>
      </c>
      <c r="K87" s="371">
        <v>2.08</v>
      </c>
      <c r="L87" s="371">
        <v>2.02</v>
      </c>
      <c r="M87" s="371">
        <v>2.14</v>
      </c>
      <c r="N87" s="483">
        <v>1.5</v>
      </c>
      <c r="O87" s="261">
        <v>176</v>
      </c>
      <c r="P87" s="261">
        <v>176</v>
      </c>
      <c r="Q87" s="261">
        <v>177</v>
      </c>
      <c r="R87" s="483">
        <v>0.2</v>
      </c>
      <c r="S87" s="371">
        <v>2.11</v>
      </c>
      <c r="T87" s="371">
        <v>2.0499999999999998</v>
      </c>
      <c r="U87" s="371">
        <v>2.17</v>
      </c>
      <c r="V87" s="498">
        <v>1.5</v>
      </c>
      <c r="X87" s="377"/>
      <c r="Y87" s="377"/>
      <c r="Z87" s="377"/>
      <c r="AA87" s="377"/>
    </row>
    <row r="88" spans="1:27" s="256" customFormat="1" x14ac:dyDescent="0.3">
      <c r="A88" s="761" t="s">
        <v>181</v>
      </c>
      <c r="B88" s="257" t="s">
        <v>153</v>
      </c>
      <c r="C88" s="258">
        <v>879</v>
      </c>
      <c r="D88" s="258">
        <v>837</v>
      </c>
      <c r="E88" s="258">
        <v>920</v>
      </c>
      <c r="F88" s="481">
        <v>2.4</v>
      </c>
      <c r="G88" s="258">
        <v>565</v>
      </c>
      <c r="H88" s="258">
        <v>565</v>
      </c>
      <c r="I88" s="258">
        <v>565</v>
      </c>
      <c r="J88" s="481">
        <v>0</v>
      </c>
      <c r="K88" s="370">
        <v>1.56</v>
      </c>
      <c r="L88" s="370">
        <v>1.48</v>
      </c>
      <c r="M88" s="370">
        <v>1.63</v>
      </c>
      <c r="N88" s="481">
        <v>2.4</v>
      </c>
      <c r="O88" s="258">
        <v>542</v>
      </c>
      <c r="P88" s="258">
        <v>537</v>
      </c>
      <c r="Q88" s="258">
        <v>546</v>
      </c>
      <c r="R88" s="481">
        <v>0.4</v>
      </c>
      <c r="S88" s="370">
        <v>1.62</v>
      </c>
      <c r="T88" s="370">
        <v>1.55</v>
      </c>
      <c r="U88" s="370">
        <v>1.7</v>
      </c>
      <c r="V88" s="496">
        <v>2.4</v>
      </c>
      <c r="X88" s="377"/>
      <c r="Y88" s="377"/>
      <c r="Z88" s="377"/>
      <c r="AA88" s="377"/>
    </row>
    <row r="89" spans="1:27" s="256" customFormat="1" x14ac:dyDescent="0.3">
      <c r="A89" s="762"/>
      <c r="B89" s="372" t="s">
        <v>106</v>
      </c>
      <c r="C89" s="259">
        <v>763</v>
      </c>
      <c r="D89" s="259">
        <v>723</v>
      </c>
      <c r="E89" s="259">
        <v>802</v>
      </c>
      <c r="F89" s="482">
        <v>2.6</v>
      </c>
      <c r="G89" s="259">
        <v>498</v>
      </c>
      <c r="H89" s="259">
        <v>498</v>
      </c>
      <c r="I89" s="259">
        <v>498</v>
      </c>
      <c r="J89" s="482">
        <v>0</v>
      </c>
      <c r="K89" s="373">
        <v>1.53</v>
      </c>
      <c r="L89" s="373">
        <v>1.45</v>
      </c>
      <c r="M89" s="373">
        <v>1.61</v>
      </c>
      <c r="N89" s="482">
        <v>2.7</v>
      </c>
      <c r="O89" s="259">
        <v>477</v>
      </c>
      <c r="P89" s="259">
        <v>473</v>
      </c>
      <c r="Q89" s="259">
        <v>482</v>
      </c>
      <c r="R89" s="482">
        <v>0.5</v>
      </c>
      <c r="S89" s="373">
        <v>1.6</v>
      </c>
      <c r="T89" s="373">
        <v>1.51</v>
      </c>
      <c r="U89" s="373">
        <v>1.68</v>
      </c>
      <c r="V89" s="497">
        <v>2.6</v>
      </c>
      <c r="X89" s="377"/>
      <c r="Y89" s="377"/>
      <c r="Z89" s="377"/>
      <c r="AA89" s="377"/>
    </row>
    <row r="90" spans="1:27" s="256" customFormat="1" x14ac:dyDescent="0.3">
      <c r="A90" s="763"/>
      <c r="B90" s="260" t="s">
        <v>160</v>
      </c>
      <c r="C90" s="261">
        <v>116</v>
      </c>
      <c r="D90" s="261">
        <v>112</v>
      </c>
      <c r="E90" s="261">
        <v>120</v>
      </c>
      <c r="F90" s="483">
        <v>1.7</v>
      </c>
      <c r="G90" s="261">
        <v>67</v>
      </c>
      <c r="H90" s="261">
        <v>67</v>
      </c>
      <c r="I90" s="261">
        <v>67</v>
      </c>
      <c r="J90" s="483">
        <v>0</v>
      </c>
      <c r="K90" s="371">
        <v>1.73</v>
      </c>
      <c r="L90" s="371">
        <v>1.67</v>
      </c>
      <c r="M90" s="371">
        <v>1.79</v>
      </c>
      <c r="N90" s="483">
        <v>1.7</v>
      </c>
      <c r="O90" s="261">
        <v>64</v>
      </c>
      <c r="P90" s="261">
        <v>63</v>
      </c>
      <c r="Q90" s="261">
        <v>65</v>
      </c>
      <c r="R90" s="483">
        <v>0.5</v>
      </c>
      <c r="S90" s="371">
        <v>1.81</v>
      </c>
      <c r="T90" s="371">
        <v>1.75</v>
      </c>
      <c r="U90" s="371">
        <v>1.87</v>
      </c>
      <c r="V90" s="498">
        <v>1.7</v>
      </c>
      <c r="X90" s="377"/>
      <c r="Y90" s="377"/>
      <c r="Z90" s="377"/>
      <c r="AA90" s="377"/>
    </row>
    <row r="91" spans="1:27" s="256" customFormat="1" x14ac:dyDescent="0.3">
      <c r="A91" s="761" t="s">
        <v>182</v>
      </c>
      <c r="B91" s="257" t="s">
        <v>153</v>
      </c>
      <c r="C91" s="258">
        <v>1431</v>
      </c>
      <c r="D91" s="258">
        <v>1383</v>
      </c>
      <c r="E91" s="258">
        <v>1480</v>
      </c>
      <c r="F91" s="481">
        <v>1.7</v>
      </c>
      <c r="G91" s="258">
        <v>972</v>
      </c>
      <c r="H91" s="258">
        <v>972</v>
      </c>
      <c r="I91" s="258">
        <v>972</v>
      </c>
      <c r="J91" s="481">
        <v>0</v>
      </c>
      <c r="K91" s="370">
        <v>1.47</v>
      </c>
      <c r="L91" s="370">
        <v>1.42</v>
      </c>
      <c r="M91" s="370">
        <v>1.52</v>
      </c>
      <c r="N91" s="481">
        <v>1.7</v>
      </c>
      <c r="O91" s="258">
        <v>960</v>
      </c>
      <c r="P91" s="258">
        <v>955</v>
      </c>
      <c r="Q91" s="258">
        <v>965</v>
      </c>
      <c r="R91" s="481">
        <v>0.3</v>
      </c>
      <c r="S91" s="370">
        <v>1.49</v>
      </c>
      <c r="T91" s="370">
        <v>1.44</v>
      </c>
      <c r="U91" s="370">
        <v>1.54</v>
      </c>
      <c r="V91" s="496">
        <v>1.7</v>
      </c>
      <c r="X91" s="377"/>
      <c r="Y91" s="377"/>
      <c r="Z91" s="377"/>
      <c r="AA91" s="377"/>
    </row>
    <row r="92" spans="1:27" s="256" customFormat="1" x14ac:dyDescent="0.3">
      <c r="A92" s="762"/>
      <c r="B92" s="372" t="s">
        <v>106</v>
      </c>
      <c r="C92" s="259">
        <v>1104</v>
      </c>
      <c r="D92" s="259">
        <v>1057</v>
      </c>
      <c r="E92" s="259">
        <v>1151</v>
      </c>
      <c r="F92" s="482">
        <v>2.2000000000000002</v>
      </c>
      <c r="G92" s="259">
        <v>776</v>
      </c>
      <c r="H92" s="259">
        <v>776</v>
      </c>
      <c r="I92" s="259">
        <v>776</v>
      </c>
      <c r="J92" s="482">
        <v>0</v>
      </c>
      <c r="K92" s="373">
        <v>1.42</v>
      </c>
      <c r="L92" s="373">
        <v>1.36</v>
      </c>
      <c r="M92" s="373">
        <v>1.48</v>
      </c>
      <c r="N92" s="482">
        <v>2.2000000000000002</v>
      </c>
      <c r="O92" s="259">
        <v>767</v>
      </c>
      <c r="P92" s="259">
        <v>762</v>
      </c>
      <c r="Q92" s="259">
        <v>772</v>
      </c>
      <c r="R92" s="482">
        <v>0.3</v>
      </c>
      <c r="S92" s="373">
        <v>1.44</v>
      </c>
      <c r="T92" s="373">
        <v>1.38</v>
      </c>
      <c r="U92" s="373">
        <v>1.5</v>
      </c>
      <c r="V92" s="497">
        <v>2.2000000000000002</v>
      </c>
      <c r="X92" s="377"/>
      <c r="Y92" s="377"/>
      <c r="Z92" s="377"/>
      <c r="AA92" s="377"/>
    </row>
    <row r="93" spans="1:27" s="256" customFormat="1" x14ac:dyDescent="0.3">
      <c r="A93" s="763"/>
      <c r="B93" s="260" t="s">
        <v>160</v>
      </c>
      <c r="C93" s="261">
        <v>327</v>
      </c>
      <c r="D93" s="261">
        <v>318</v>
      </c>
      <c r="E93" s="261">
        <v>336</v>
      </c>
      <c r="F93" s="483">
        <v>1.4</v>
      </c>
      <c r="G93" s="261">
        <v>195</v>
      </c>
      <c r="H93" s="261">
        <v>195</v>
      </c>
      <c r="I93" s="261">
        <v>195</v>
      </c>
      <c r="J93" s="483">
        <v>0</v>
      </c>
      <c r="K93" s="371">
        <v>1.68</v>
      </c>
      <c r="L93" s="371">
        <v>1.63</v>
      </c>
      <c r="M93" s="371">
        <v>1.73</v>
      </c>
      <c r="N93" s="483">
        <v>1.5</v>
      </c>
      <c r="O93" s="261">
        <v>194</v>
      </c>
      <c r="P93" s="261">
        <v>193</v>
      </c>
      <c r="Q93" s="261">
        <v>194</v>
      </c>
      <c r="R93" s="483">
        <v>0.2</v>
      </c>
      <c r="S93" s="371">
        <v>1.69</v>
      </c>
      <c r="T93" s="371">
        <v>1.64</v>
      </c>
      <c r="U93" s="371">
        <v>1.74</v>
      </c>
      <c r="V93" s="498">
        <v>1.5</v>
      </c>
      <c r="X93" s="377"/>
      <c r="Y93" s="377"/>
      <c r="Z93" s="377"/>
      <c r="AA93" s="377"/>
    </row>
    <row r="94" spans="1:27" s="256" customFormat="1" x14ac:dyDescent="0.3">
      <c r="A94" s="788" t="s">
        <v>183</v>
      </c>
      <c r="B94" s="374" t="s">
        <v>153</v>
      </c>
      <c r="C94" s="258">
        <v>87</v>
      </c>
      <c r="D94" s="258">
        <v>75</v>
      </c>
      <c r="E94" s="258">
        <v>100</v>
      </c>
      <c r="F94" s="481">
        <v>7.2</v>
      </c>
      <c r="G94" s="258">
        <v>43</v>
      </c>
      <c r="H94" s="258">
        <v>43</v>
      </c>
      <c r="I94" s="258">
        <v>43</v>
      </c>
      <c r="J94" s="481">
        <v>0</v>
      </c>
      <c r="K94" s="370">
        <v>2.06</v>
      </c>
      <c r="L94" s="370">
        <v>1.77</v>
      </c>
      <c r="M94" s="370">
        <v>2.35</v>
      </c>
      <c r="N94" s="481">
        <v>7.2</v>
      </c>
      <c r="O94" s="258">
        <v>41</v>
      </c>
      <c r="P94" s="258">
        <v>40</v>
      </c>
      <c r="Q94" s="258">
        <v>41</v>
      </c>
      <c r="R94" s="481">
        <v>0.6</v>
      </c>
      <c r="S94" s="370">
        <v>2.15</v>
      </c>
      <c r="T94" s="370">
        <v>1.84</v>
      </c>
      <c r="U94" s="370">
        <v>2.46</v>
      </c>
      <c r="V94" s="496">
        <v>7.3</v>
      </c>
      <c r="X94" s="377"/>
      <c r="Y94" s="377"/>
      <c r="Z94" s="377"/>
      <c r="AA94" s="377"/>
    </row>
    <row r="95" spans="1:27" s="256" customFormat="1" x14ac:dyDescent="0.3">
      <c r="A95" s="789"/>
      <c r="B95" s="376" t="s">
        <v>106</v>
      </c>
      <c r="C95" s="262">
        <v>87</v>
      </c>
      <c r="D95" s="262">
        <v>75</v>
      </c>
      <c r="E95" s="262">
        <v>100</v>
      </c>
      <c r="F95" s="484">
        <v>7.2</v>
      </c>
      <c r="G95" s="262">
        <v>43</v>
      </c>
      <c r="H95" s="262">
        <v>43</v>
      </c>
      <c r="I95" s="262">
        <v>43</v>
      </c>
      <c r="J95" s="484">
        <v>0</v>
      </c>
      <c r="K95" s="276">
        <v>2.06</v>
      </c>
      <c r="L95" s="276">
        <v>1.77</v>
      </c>
      <c r="M95" s="276">
        <v>2.35</v>
      </c>
      <c r="N95" s="484">
        <v>7.2</v>
      </c>
      <c r="O95" s="262">
        <v>41</v>
      </c>
      <c r="P95" s="262">
        <v>40</v>
      </c>
      <c r="Q95" s="262">
        <v>41</v>
      </c>
      <c r="R95" s="484">
        <v>0.6</v>
      </c>
      <c r="S95" s="276">
        <v>2.15</v>
      </c>
      <c r="T95" s="276">
        <v>1.84</v>
      </c>
      <c r="U95" s="276">
        <v>2.46</v>
      </c>
      <c r="V95" s="499">
        <v>7.3</v>
      </c>
      <c r="X95" s="377"/>
      <c r="Y95" s="377"/>
      <c r="Z95" s="377"/>
      <c r="AA95" s="377"/>
    </row>
    <row r="96" spans="1:27" s="256" customFormat="1" x14ac:dyDescent="0.3">
      <c r="A96" s="761" t="s">
        <v>184</v>
      </c>
      <c r="B96" s="257" t="s">
        <v>153</v>
      </c>
      <c r="C96" s="258">
        <v>2473</v>
      </c>
      <c r="D96" s="258">
        <v>2347</v>
      </c>
      <c r="E96" s="258">
        <v>2598</v>
      </c>
      <c r="F96" s="481">
        <v>2.6</v>
      </c>
      <c r="G96" s="258">
        <v>2313</v>
      </c>
      <c r="H96" s="258">
        <v>2313</v>
      </c>
      <c r="I96" s="258">
        <v>2313</v>
      </c>
      <c r="J96" s="481">
        <v>0</v>
      </c>
      <c r="K96" s="370">
        <v>1.07</v>
      </c>
      <c r="L96" s="370">
        <v>1.01</v>
      </c>
      <c r="M96" s="370">
        <v>1.1200000000000001</v>
      </c>
      <c r="N96" s="481">
        <v>2.6</v>
      </c>
      <c r="O96" s="258">
        <v>2241</v>
      </c>
      <c r="P96" s="258">
        <v>2222</v>
      </c>
      <c r="Q96" s="258">
        <v>2259</v>
      </c>
      <c r="R96" s="481">
        <v>0.4</v>
      </c>
      <c r="S96" s="370">
        <v>1.1000000000000001</v>
      </c>
      <c r="T96" s="370">
        <v>1.05</v>
      </c>
      <c r="U96" s="370">
        <v>1.1599999999999999</v>
      </c>
      <c r="V96" s="496">
        <v>2.6</v>
      </c>
      <c r="X96" s="377"/>
      <c r="Y96" s="377"/>
      <c r="Z96" s="377"/>
      <c r="AA96" s="377"/>
    </row>
    <row r="97" spans="1:27" s="256" customFormat="1" x14ac:dyDescent="0.3">
      <c r="A97" s="762"/>
      <c r="B97" s="372" t="s">
        <v>106</v>
      </c>
      <c r="C97" s="259">
        <v>1809</v>
      </c>
      <c r="D97" s="259">
        <v>1687</v>
      </c>
      <c r="E97" s="259">
        <v>1930</v>
      </c>
      <c r="F97" s="482">
        <v>3.4</v>
      </c>
      <c r="G97" s="259">
        <v>1780</v>
      </c>
      <c r="H97" s="259">
        <v>1780</v>
      </c>
      <c r="I97" s="259">
        <v>1780</v>
      </c>
      <c r="J97" s="482">
        <v>0</v>
      </c>
      <c r="K97" s="373">
        <v>1.02</v>
      </c>
      <c r="L97" s="373">
        <v>0.95</v>
      </c>
      <c r="M97" s="373">
        <v>1.0900000000000001</v>
      </c>
      <c r="N97" s="482">
        <v>3.5</v>
      </c>
      <c r="O97" s="259">
        <v>1714</v>
      </c>
      <c r="P97" s="259">
        <v>1696</v>
      </c>
      <c r="Q97" s="259">
        <v>1732</v>
      </c>
      <c r="R97" s="482">
        <v>0.5</v>
      </c>
      <c r="S97" s="373">
        <v>1.06</v>
      </c>
      <c r="T97" s="373">
        <v>0.98</v>
      </c>
      <c r="U97" s="373">
        <v>1.1299999999999999</v>
      </c>
      <c r="V97" s="497">
        <v>3.4</v>
      </c>
      <c r="X97" s="377"/>
      <c r="Y97" s="377"/>
      <c r="Z97" s="377"/>
      <c r="AA97" s="377"/>
    </row>
    <row r="98" spans="1:27" s="256" customFormat="1" x14ac:dyDescent="0.3">
      <c r="A98" s="763"/>
      <c r="B98" s="260" t="s">
        <v>160</v>
      </c>
      <c r="C98" s="261">
        <v>664</v>
      </c>
      <c r="D98" s="261">
        <v>643</v>
      </c>
      <c r="E98" s="261">
        <v>685</v>
      </c>
      <c r="F98" s="483">
        <v>1.7</v>
      </c>
      <c r="G98" s="261">
        <v>533</v>
      </c>
      <c r="H98" s="261">
        <v>533</v>
      </c>
      <c r="I98" s="261">
        <v>533</v>
      </c>
      <c r="J98" s="483">
        <v>0</v>
      </c>
      <c r="K98" s="371">
        <v>1.25</v>
      </c>
      <c r="L98" s="371">
        <v>1.2</v>
      </c>
      <c r="M98" s="371">
        <v>1.29</v>
      </c>
      <c r="N98" s="483">
        <v>1.7</v>
      </c>
      <c r="O98" s="261">
        <v>527</v>
      </c>
      <c r="P98" s="261">
        <v>524</v>
      </c>
      <c r="Q98" s="261">
        <v>530</v>
      </c>
      <c r="R98" s="483">
        <v>0.3</v>
      </c>
      <c r="S98" s="371">
        <v>1.26</v>
      </c>
      <c r="T98" s="371">
        <v>1.22</v>
      </c>
      <c r="U98" s="371">
        <v>1.3</v>
      </c>
      <c r="V98" s="498">
        <v>1.7</v>
      </c>
      <c r="X98" s="377"/>
      <c r="Y98" s="377"/>
      <c r="Z98" s="377"/>
      <c r="AA98" s="377"/>
    </row>
    <row r="99" spans="1:27" s="256" customFormat="1" x14ac:dyDescent="0.3">
      <c r="A99" s="761" t="s">
        <v>185</v>
      </c>
      <c r="B99" s="257" t="s">
        <v>153</v>
      </c>
      <c r="C99" s="258">
        <v>2503</v>
      </c>
      <c r="D99" s="258">
        <v>2427</v>
      </c>
      <c r="E99" s="258">
        <v>2578</v>
      </c>
      <c r="F99" s="481">
        <v>1.5</v>
      </c>
      <c r="G99" s="258">
        <v>966</v>
      </c>
      <c r="H99" s="258">
        <v>966</v>
      </c>
      <c r="I99" s="258">
        <v>966</v>
      </c>
      <c r="J99" s="481">
        <v>0</v>
      </c>
      <c r="K99" s="370">
        <v>2.59</v>
      </c>
      <c r="L99" s="370">
        <v>2.5099999999999998</v>
      </c>
      <c r="M99" s="370">
        <v>2.67</v>
      </c>
      <c r="N99" s="481">
        <v>1.5</v>
      </c>
      <c r="O99" s="258">
        <v>954</v>
      </c>
      <c r="P99" s="258">
        <v>951</v>
      </c>
      <c r="Q99" s="258">
        <v>958</v>
      </c>
      <c r="R99" s="481">
        <v>0.2</v>
      </c>
      <c r="S99" s="370">
        <v>2.62</v>
      </c>
      <c r="T99" s="370">
        <v>2.54</v>
      </c>
      <c r="U99" s="370">
        <v>2.7</v>
      </c>
      <c r="V99" s="496">
        <v>1.5</v>
      </c>
      <c r="X99" s="377"/>
      <c r="Y99" s="377"/>
      <c r="Z99" s="377"/>
      <c r="AA99" s="377"/>
    </row>
    <row r="100" spans="1:27" s="256" customFormat="1" x14ac:dyDescent="0.3">
      <c r="A100" s="762"/>
      <c r="B100" s="372" t="s">
        <v>106</v>
      </c>
      <c r="C100" s="259">
        <v>1370</v>
      </c>
      <c r="D100" s="259">
        <v>1324</v>
      </c>
      <c r="E100" s="259">
        <v>1416</v>
      </c>
      <c r="F100" s="482">
        <v>1.7</v>
      </c>
      <c r="G100" s="259">
        <v>598</v>
      </c>
      <c r="H100" s="259">
        <v>598</v>
      </c>
      <c r="I100" s="259">
        <v>598</v>
      </c>
      <c r="J100" s="482">
        <v>0</v>
      </c>
      <c r="K100" s="373">
        <v>2.29</v>
      </c>
      <c r="L100" s="373">
        <v>2.21</v>
      </c>
      <c r="M100" s="373">
        <v>2.38</v>
      </c>
      <c r="N100" s="482">
        <v>1.8</v>
      </c>
      <c r="O100" s="259">
        <v>588</v>
      </c>
      <c r="P100" s="259">
        <v>585</v>
      </c>
      <c r="Q100" s="259">
        <v>591</v>
      </c>
      <c r="R100" s="482">
        <v>0.3</v>
      </c>
      <c r="S100" s="373">
        <v>2.33</v>
      </c>
      <c r="T100" s="373">
        <v>2.25</v>
      </c>
      <c r="U100" s="373">
        <v>2.41</v>
      </c>
      <c r="V100" s="497">
        <v>1.8</v>
      </c>
      <c r="X100" s="377"/>
      <c r="Y100" s="377"/>
      <c r="Z100" s="377"/>
      <c r="AA100" s="377"/>
    </row>
    <row r="101" spans="1:27" s="256" customFormat="1" x14ac:dyDescent="0.3">
      <c r="A101" s="763"/>
      <c r="B101" s="260" t="s">
        <v>160</v>
      </c>
      <c r="C101" s="261">
        <v>1132</v>
      </c>
      <c r="D101" s="261">
        <v>1102</v>
      </c>
      <c r="E101" s="261">
        <v>1163</v>
      </c>
      <c r="F101" s="483">
        <v>1.4</v>
      </c>
      <c r="G101" s="261">
        <v>368</v>
      </c>
      <c r="H101" s="261">
        <v>368</v>
      </c>
      <c r="I101" s="261">
        <v>368</v>
      </c>
      <c r="J101" s="483">
        <v>0</v>
      </c>
      <c r="K101" s="371">
        <v>3.07</v>
      </c>
      <c r="L101" s="371">
        <v>2.99</v>
      </c>
      <c r="M101" s="371">
        <v>3.15</v>
      </c>
      <c r="N101" s="483">
        <v>1.3</v>
      </c>
      <c r="O101" s="261">
        <v>366</v>
      </c>
      <c r="P101" s="261">
        <v>365</v>
      </c>
      <c r="Q101" s="261">
        <v>368</v>
      </c>
      <c r="R101" s="483">
        <v>0.2</v>
      </c>
      <c r="S101" s="371">
        <v>3.09</v>
      </c>
      <c r="T101" s="371">
        <v>3.01</v>
      </c>
      <c r="U101" s="371">
        <v>3.18</v>
      </c>
      <c r="V101" s="498">
        <v>1.4</v>
      </c>
      <c r="X101" s="377"/>
      <c r="Y101" s="377"/>
      <c r="Z101" s="377"/>
      <c r="AA101" s="377"/>
    </row>
    <row r="102" spans="1:27" s="256" customFormat="1" x14ac:dyDescent="0.3">
      <c r="A102" s="761" t="s">
        <v>24</v>
      </c>
      <c r="B102" s="257" t="s">
        <v>153</v>
      </c>
      <c r="C102" s="258">
        <v>2039</v>
      </c>
      <c r="D102" s="258">
        <v>1999</v>
      </c>
      <c r="E102" s="258">
        <v>2080</v>
      </c>
      <c r="F102" s="481">
        <v>1</v>
      </c>
      <c r="G102" s="258">
        <v>1345</v>
      </c>
      <c r="H102" s="258">
        <v>1345</v>
      </c>
      <c r="I102" s="258">
        <v>1345</v>
      </c>
      <c r="J102" s="481">
        <v>0</v>
      </c>
      <c r="K102" s="370">
        <v>1.52</v>
      </c>
      <c r="L102" s="370">
        <v>1.49</v>
      </c>
      <c r="M102" s="370">
        <v>1.55</v>
      </c>
      <c r="N102" s="481">
        <v>1</v>
      </c>
      <c r="O102" s="258">
        <v>1302</v>
      </c>
      <c r="P102" s="258">
        <v>1293</v>
      </c>
      <c r="Q102" s="258">
        <v>1311</v>
      </c>
      <c r="R102" s="481">
        <v>0.3</v>
      </c>
      <c r="S102" s="370">
        <v>1.57</v>
      </c>
      <c r="T102" s="370">
        <v>1.54</v>
      </c>
      <c r="U102" s="370">
        <v>1.6</v>
      </c>
      <c r="V102" s="496">
        <v>1</v>
      </c>
      <c r="X102" s="377"/>
      <c r="Y102" s="377"/>
      <c r="Z102" s="377"/>
      <c r="AA102" s="377"/>
    </row>
    <row r="103" spans="1:27" s="256" customFormat="1" x14ac:dyDescent="0.3">
      <c r="A103" s="762"/>
      <c r="B103" s="372" t="s">
        <v>106</v>
      </c>
      <c r="C103" s="259">
        <v>1322</v>
      </c>
      <c r="D103" s="259">
        <v>1288</v>
      </c>
      <c r="E103" s="259">
        <v>1357</v>
      </c>
      <c r="F103" s="482">
        <v>1.3</v>
      </c>
      <c r="G103" s="259">
        <v>926</v>
      </c>
      <c r="H103" s="259">
        <v>926</v>
      </c>
      <c r="I103" s="259">
        <v>926</v>
      </c>
      <c r="J103" s="482">
        <v>0</v>
      </c>
      <c r="K103" s="373">
        <v>1.43</v>
      </c>
      <c r="L103" s="373">
        <v>1.39</v>
      </c>
      <c r="M103" s="373">
        <v>1.47</v>
      </c>
      <c r="N103" s="482">
        <v>1.4</v>
      </c>
      <c r="O103" s="259">
        <v>889</v>
      </c>
      <c r="P103" s="259">
        <v>881</v>
      </c>
      <c r="Q103" s="259">
        <v>898</v>
      </c>
      <c r="R103" s="482">
        <v>0.5</v>
      </c>
      <c r="S103" s="373">
        <v>1.49</v>
      </c>
      <c r="T103" s="373">
        <v>1.45</v>
      </c>
      <c r="U103" s="373">
        <v>1.53</v>
      </c>
      <c r="V103" s="497">
        <v>1.3</v>
      </c>
      <c r="X103" s="377"/>
      <c r="Y103" s="377"/>
      <c r="Z103" s="377"/>
      <c r="AA103" s="377"/>
    </row>
    <row r="104" spans="1:27" s="256" customFormat="1" x14ac:dyDescent="0.3">
      <c r="A104" s="763"/>
      <c r="B104" s="260" t="s">
        <v>160</v>
      </c>
      <c r="C104" s="261">
        <v>717</v>
      </c>
      <c r="D104" s="261">
        <v>699</v>
      </c>
      <c r="E104" s="261">
        <v>735</v>
      </c>
      <c r="F104" s="483">
        <v>1.3</v>
      </c>
      <c r="G104" s="261">
        <v>419</v>
      </c>
      <c r="H104" s="261">
        <v>419</v>
      </c>
      <c r="I104" s="261">
        <v>419</v>
      </c>
      <c r="J104" s="483">
        <v>0</v>
      </c>
      <c r="K104" s="371">
        <v>1.71</v>
      </c>
      <c r="L104" s="371">
        <v>1.67</v>
      </c>
      <c r="M104" s="371">
        <v>1.75</v>
      </c>
      <c r="N104" s="483">
        <v>1.3</v>
      </c>
      <c r="O104" s="261">
        <v>413</v>
      </c>
      <c r="P104" s="261">
        <v>411</v>
      </c>
      <c r="Q104" s="261">
        <v>415</v>
      </c>
      <c r="R104" s="483">
        <v>0.2</v>
      </c>
      <c r="S104" s="371">
        <v>1.74</v>
      </c>
      <c r="T104" s="371">
        <v>1.69</v>
      </c>
      <c r="U104" s="371">
        <v>1.78</v>
      </c>
      <c r="V104" s="498">
        <v>1.3</v>
      </c>
      <c r="X104" s="377"/>
      <c r="Y104" s="377"/>
      <c r="Z104" s="377"/>
      <c r="AA104" s="377"/>
    </row>
    <row r="105" spans="1:27" s="256" customFormat="1" x14ac:dyDescent="0.3">
      <c r="A105" s="761" t="s">
        <v>186</v>
      </c>
      <c r="B105" s="257" t="s">
        <v>153</v>
      </c>
      <c r="C105" s="258">
        <v>8178</v>
      </c>
      <c r="D105" s="258">
        <v>7736</v>
      </c>
      <c r="E105" s="258">
        <v>8619</v>
      </c>
      <c r="F105" s="481">
        <v>2.8</v>
      </c>
      <c r="G105" s="258">
        <v>4567</v>
      </c>
      <c r="H105" s="258">
        <v>4567</v>
      </c>
      <c r="I105" s="258">
        <v>4567</v>
      </c>
      <c r="J105" s="481">
        <v>0</v>
      </c>
      <c r="K105" s="370">
        <v>1.79</v>
      </c>
      <c r="L105" s="370">
        <v>1.69</v>
      </c>
      <c r="M105" s="370">
        <v>1.89</v>
      </c>
      <c r="N105" s="481">
        <v>2.8</v>
      </c>
      <c r="O105" s="258">
        <v>4451</v>
      </c>
      <c r="P105" s="258">
        <v>4419</v>
      </c>
      <c r="Q105" s="258">
        <v>4483</v>
      </c>
      <c r="R105" s="481">
        <v>0.4</v>
      </c>
      <c r="S105" s="370">
        <v>1.84</v>
      </c>
      <c r="T105" s="370">
        <v>1.74</v>
      </c>
      <c r="U105" s="370">
        <v>1.93</v>
      </c>
      <c r="V105" s="496">
        <v>2.7</v>
      </c>
      <c r="X105" s="377"/>
      <c r="Y105" s="377"/>
      <c r="Z105" s="377"/>
      <c r="AA105" s="377"/>
    </row>
    <row r="106" spans="1:27" s="256" customFormat="1" x14ac:dyDescent="0.3">
      <c r="A106" s="762"/>
      <c r="B106" s="372" t="s">
        <v>106</v>
      </c>
      <c r="C106" s="259">
        <v>6914</v>
      </c>
      <c r="D106" s="259">
        <v>6478</v>
      </c>
      <c r="E106" s="259">
        <v>7351</v>
      </c>
      <c r="F106" s="482">
        <v>3.2</v>
      </c>
      <c r="G106" s="259">
        <v>3904</v>
      </c>
      <c r="H106" s="259">
        <v>3904</v>
      </c>
      <c r="I106" s="259">
        <v>3904</v>
      </c>
      <c r="J106" s="482">
        <v>0</v>
      </c>
      <c r="K106" s="373">
        <v>1.77</v>
      </c>
      <c r="L106" s="373">
        <v>1.66</v>
      </c>
      <c r="M106" s="373">
        <v>1.88</v>
      </c>
      <c r="N106" s="482">
        <v>3.3</v>
      </c>
      <c r="O106" s="259">
        <v>3795</v>
      </c>
      <c r="P106" s="259">
        <v>3763</v>
      </c>
      <c r="Q106" s="259">
        <v>3826</v>
      </c>
      <c r="R106" s="482">
        <v>0.4</v>
      </c>
      <c r="S106" s="373">
        <v>1.82</v>
      </c>
      <c r="T106" s="373">
        <v>1.71</v>
      </c>
      <c r="U106" s="373">
        <v>1.94</v>
      </c>
      <c r="V106" s="497">
        <v>3.2</v>
      </c>
      <c r="X106" s="377"/>
      <c r="Y106" s="377"/>
      <c r="Z106" s="377"/>
      <c r="AA106" s="377"/>
    </row>
    <row r="107" spans="1:27" s="256" customFormat="1" x14ac:dyDescent="0.3">
      <c r="A107" s="763"/>
      <c r="B107" s="260" t="s">
        <v>160</v>
      </c>
      <c r="C107" s="261">
        <v>1263</v>
      </c>
      <c r="D107" s="261">
        <v>1214</v>
      </c>
      <c r="E107" s="261">
        <v>1313</v>
      </c>
      <c r="F107" s="483">
        <v>2</v>
      </c>
      <c r="G107" s="261">
        <v>663</v>
      </c>
      <c r="H107" s="261">
        <v>663</v>
      </c>
      <c r="I107" s="261">
        <v>663</v>
      </c>
      <c r="J107" s="483">
        <v>0</v>
      </c>
      <c r="K107" s="371">
        <v>1.91</v>
      </c>
      <c r="L107" s="371">
        <v>1.83</v>
      </c>
      <c r="M107" s="371">
        <v>1.98</v>
      </c>
      <c r="N107" s="483">
        <v>2</v>
      </c>
      <c r="O107" s="261">
        <v>656</v>
      </c>
      <c r="P107" s="261">
        <v>654</v>
      </c>
      <c r="Q107" s="261">
        <v>658</v>
      </c>
      <c r="R107" s="483">
        <v>0.2</v>
      </c>
      <c r="S107" s="371">
        <v>1.92</v>
      </c>
      <c r="T107" s="371">
        <v>1.85</v>
      </c>
      <c r="U107" s="371">
        <v>2</v>
      </c>
      <c r="V107" s="498">
        <v>2</v>
      </c>
      <c r="X107" s="377"/>
      <c r="Y107" s="377"/>
      <c r="Z107" s="377"/>
      <c r="AA107" s="377"/>
    </row>
    <row r="108" spans="1:27" s="256" customFormat="1" x14ac:dyDescent="0.3">
      <c r="A108" s="761" t="s">
        <v>187</v>
      </c>
      <c r="B108" s="257" t="s">
        <v>153</v>
      </c>
      <c r="C108" s="258">
        <v>37</v>
      </c>
      <c r="D108" s="258">
        <v>25</v>
      </c>
      <c r="E108" s="258">
        <v>49</v>
      </c>
      <c r="F108" s="481">
        <v>15.9</v>
      </c>
      <c r="G108" s="258">
        <v>48</v>
      </c>
      <c r="H108" s="258">
        <v>48</v>
      </c>
      <c r="I108" s="258">
        <v>48</v>
      </c>
      <c r="J108" s="481">
        <v>0</v>
      </c>
      <c r="K108" s="370">
        <v>0.78</v>
      </c>
      <c r="L108" s="370">
        <v>0.54</v>
      </c>
      <c r="M108" s="370">
        <v>1.02</v>
      </c>
      <c r="N108" s="481">
        <v>15.9</v>
      </c>
      <c r="O108" s="258">
        <v>29</v>
      </c>
      <c r="P108" s="258">
        <v>26</v>
      </c>
      <c r="Q108" s="258">
        <v>31</v>
      </c>
      <c r="R108" s="481">
        <v>4.0999999999999996</v>
      </c>
      <c r="S108" s="370">
        <v>1.3</v>
      </c>
      <c r="T108" s="370">
        <v>0.91</v>
      </c>
      <c r="U108" s="370">
        <v>1.68</v>
      </c>
      <c r="V108" s="496">
        <v>15</v>
      </c>
      <c r="X108" s="377"/>
      <c r="Y108" s="377"/>
      <c r="Z108" s="377"/>
      <c r="AA108" s="377"/>
    </row>
    <row r="109" spans="1:27" s="256" customFormat="1" x14ac:dyDescent="0.3">
      <c r="A109" s="762"/>
      <c r="B109" s="372" t="s">
        <v>106</v>
      </c>
      <c r="C109" s="259">
        <v>19</v>
      </c>
      <c r="D109" s="259">
        <v>14</v>
      </c>
      <c r="E109" s="259">
        <v>23</v>
      </c>
      <c r="F109" s="482">
        <v>12.2</v>
      </c>
      <c r="G109" s="259">
        <v>14</v>
      </c>
      <c r="H109" s="259">
        <v>14</v>
      </c>
      <c r="I109" s="259">
        <v>14</v>
      </c>
      <c r="J109" s="482">
        <v>0</v>
      </c>
      <c r="K109" s="373">
        <v>1.39</v>
      </c>
      <c r="L109" s="373">
        <v>1.06</v>
      </c>
      <c r="M109" s="373">
        <v>1.73</v>
      </c>
      <c r="N109" s="482">
        <v>12.3</v>
      </c>
      <c r="O109" s="259">
        <v>13</v>
      </c>
      <c r="P109" s="259">
        <v>12</v>
      </c>
      <c r="Q109" s="259">
        <v>13</v>
      </c>
      <c r="R109" s="482">
        <v>2.2999999999999998</v>
      </c>
      <c r="S109" s="373">
        <v>1.49</v>
      </c>
      <c r="T109" s="373">
        <v>1.1399999999999999</v>
      </c>
      <c r="U109" s="373">
        <v>1.85</v>
      </c>
      <c r="V109" s="497">
        <v>12.1</v>
      </c>
      <c r="X109" s="377"/>
      <c r="Y109" s="377"/>
      <c r="Z109" s="377"/>
      <c r="AA109" s="377"/>
    </row>
    <row r="110" spans="1:27" s="256" customFormat="1" x14ac:dyDescent="0.3">
      <c r="A110" s="763"/>
      <c r="B110" s="260" t="s">
        <v>160</v>
      </c>
      <c r="C110" s="261">
        <v>18</v>
      </c>
      <c r="D110" s="261">
        <v>7</v>
      </c>
      <c r="E110" s="261">
        <v>29</v>
      </c>
      <c r="F110" s="483">
        <v>29.9</v>
      </c>
      <c r="G110" s="261">
        <v>34</v>
      </c>
      <c r="H110" s="261">
        <v>34</v>
      </c>
      <c r="I110" s="261">
        <v>34</v>
      </c>
      <c r="J110" s="483">
        <v>0</v>
      </c>
      <c r="K110" s="371">
        <v>0.53</v>
      </c>
      <c r="L110" s="371">
        <v>0.22</v>
      </c>
      <c r="M110" s="371">
        <v>0.85</v>
      </c>
      <c r="N110" s="483">
        <v>30</v>
      </c>
      <c r="O110" s="261">
        <v>16</v>
      </c>
      <c r="P110" s="261">
        <v>14</v>
      </c>
      <c r="Q110" s="261">
        <v>18</v>
      </c>
      <c r="R110" s="483">
        <v>7.1</v>
      </c>
      <c r="S110" s="371">
        <v>1.1399999999999999</v>
      </c>
      <c r="T110" s="371">
        <v>0.51</v>
      </c>
      <c r="U110" s="371">
        <v>1.77</v>
      </c>
      <c r="V110" s="498">
        <v>28.3</v>
      </c>
      <c r="X110" s="377"/>
      <c r="Y110" s="377"/>
      <c r="Z110" s="377"/>
      <c r="AA110" s="377"/>
    </row>
    <row r="111" spans="1:27" s="256" customFormat="1" x14ac:dyDescent="0.3">
      <c r="A111" s="761" t="s">
        <v>188</v>
      </c>
      <c r="B111" s="257" t="s">
        <v>153</v>
      </c>
      <c r="C111" s="258">
        <v>110</v>
      </c>
      <c r="D111" s="258">
        <v>100</v>
      </c>
      <c r="E111" s="258">
        <v>121</v>
      </c>
      <c r="F111" s="481">
        <v>5</v>
      </c>
      <c r="G111" s="258">
        <v>115</v>
      </c>
      <c r="H111" s="258">
        <v>115</v>
      </c>
      <c r="I111" s="258">
        <v>115</v>
      </c>
      <c r="J111" s="481">
        <v>0</v>
      </c>
      <c r="K111" s="370">
        <v>0.96</v>
      </c>
      <c r="L111" s="370">
        <v>0.87</v>
      </c>
      <c r="M111" s="370">
        <v>1.06</v>
      </c>
      <c r="N111" s="481">
        <v>5</v>
      </c>
      <c r="O111" s="258">
        <v>72</v>
      </c>
      <c r="P111" s="258">
        <v>65</v>
      </c>
      <c r="Q111" s="258">
        <v>79</v>
      </c>
      <c r="R111" s="481">
        <v>5</v>
      </c>
      <c r="S111" s="370">
        <v>1.54</v>
      </c>
      <c r="T111" s="370">
        <v>1.48</v>
      </c>
      <c r="U111" s="370">
        <v>1.6</v>
      </c>
      <c r="V111" s="496">
        <v>2</v>
      </c>
      <c r="X111" s="377"/>
      <c r="Y111" s="377"/>
      <c r="Z111" s="377"/>
      <c r="AA111" s="377"/>
    </row>
    <row r="112" spans="1:27" s="256" customFormat="1" x14ac:dyDescent="0.3">
      <c r="A112" s="762"/>
      <c r="B112" s="372" t="s">
        <v>106</v>
      </c>
      <c r="C112" s="259">
        <v>41</v>
      </c>
      <c r="D112" s="259">
        <v>39</v>
      </c>
      <c r="E112" s="259">
        <v>43</v>
      </c>
      <c r="F112" s="482">
        <v>2.1</v>
      </c>
      <c r="G112" s="259">
        <v>28</v>
      </c>
      <c r="H112" s="259">
        <v>28</v>
      </c>
      <c r="I112" s="259">
        <v>28</v>
      </c>
      <c r="J112" s="482">
        <v>0</v>
      </c>
      <c r="K112" s="373">
        <v>1.47</v>
      </c>
      <c r="L112" s="373">
        <v>1.41</v>
      </c>
      <c r="M112" s="373">
        <v>1.53</v>
      </c>
      <c r="N112" s="482">
        <v>2.1</v>
      </c>
      <c r="O112" s="259">
        <v>26</v>
      </c>
      <c r="P112" s="259">
        <v>25</v>
      </c>
      <c r="Q112" s="259">
        <v>27</v>
      </c>
      <c r="R112" s="482">
        <v>1.3</v>
      </c>
      <c r="S112" s="373">
        <v>1.58</v>
      </c>
      <c r="T112" s="373">
        <v>1.52</v>
      </c>
      <c r="U112" s="373">
        <v>1.64</v>
      </c>
      <c r="V112" s="497">
        <v>2.1</v>
      </c>
      <c r="X112" s="377"/>
      <c r="Y112" s="377"/>
      <c r="Z112" s="377"/>
      <c r="AA112" s="377"/>
    </row>
    <row r="113" spans="1:27" s="256" customFormat="1" x14ac:dyDescent="0.3">
      <c r="A113" s="763"/>
      <c r="B113" s="260" t="s">
        <v>160</v>
      </c>
      <c r="C113" s="261">
        <v>69</v>
      </c>
      <c r="D113" s="261">
        <v>60</v>
      </c>
      <c r="E113" s="261">
        <v>79</v>
      </c>
      <c r="F113" s="483">
        <v>7</v>
      </c>
      <c r="G113" s="261">
        <v>87</v>
      </c>
      <c r="H113" s="261">
        <v>87</v>
      </c>
      <c r="I113" s="261">
        <v>87</v>
      </c>
      <c r="J113" s="483">
        <v>0</v>
      </c>
      <c r="K113" s="371">
        <v>0.8</v>
      </c>
      <c r="L113" s="371">
        <v>0.69</v>
      </c>
      <c r="M113" s="371">
        <v>0.9</v>
      </c>
      <c r="N113" s="483">
        <v>6.7</v>
      </c>
      <c r="O113" s="261">
        <v>46</v>
      </c>
      <c r="P113" s="261">
        <v>39</v>
      </c>
      <c r="Q113" s="261">
        <v>52</v>
      </c>
      <c r="R113" s="483">
        <v>7.4</v>
      </c>
      <c r="S113" s="371">
        <v>1.52</v>
      </c>
      <c r="T113" s="371">
        <v>1.44</v>
      </c>
      <c r="U113" s="371">
        <v>1.59</v>
      </c>
      <c r="V113" s="498">
        <v>2.6</v>
      </c>
      <c r="X113" s="377"/>
      <c r="Y113" s="377"/>
      <c r="Z113" s="377"/>
      <c r="AA113" s="377"/>
    </row>
    <row r="114" spans="1:27" s="256" customFormat="1" ht="17.25" customHeight="1" x14ac:dyDescent="0.2">
      <c r="A114" s="263"/>
      <c r="B114" s="263"/>
      <c r="C114" s="263"/>
      <c r="D114" s="263"/>
      <c r="E114" s="263"/>
      <c r="F114" s="475"/>
      <c r="G114" s="263"/>
      <c r="J114" s="485"/>
      <c r="N114" s="485"/>
      <c r="R114" s="485"/>
      <c r="V114" s="485"/>
    </row>
    <row r="115" spans="1:27" s="264" customFormat="1" ht="17.100000000000001" customHeight="1" x14ac:dyDescent="0.25">
      <c r="A115" s="263"/>
      <c r="B115" s="263"/>
      <c r="C115" s="263"/>
      <c r="D115" s="263"/>
      <c r="E115" s="263"/>
      <c r="F115" s="475"/>
      <c r="G115" s="263"/>
      <c r="J115" s="486"/>
      <c r="N115" s="486"/>
      <c r="R115" s="486"/>
      <c r="V115" s="486"/>
    </row>
    <row r="116" spans="1:27" ht="2.25" customHeight="1" x14ac:dyDescent="0.3">
      <c r="A116" s="265"/>
      <c r="B116" s="266"/>
      <c r="C116" s="266"/>
      <c r="D116" s="266"/>
      <c r="E116" s="266"/>
      <c r="F116" s="476"/>
      <c r="G116" s="266"/>
      <c r="H116" s="267"/>
      <c r="I116" s="267"/>
      <c r="J116" s="487"/>
      <c r="K116" s="267"/>
      <c r="L116" s="267"/>
      <c r="M116" s="267"/>
      <c r="N116" s="487"/>
      <c r="O116" s="267"/>
      <c r="P116" s="267"/>
      <c r="Q116" s="267"/>
      <c r="R116" s="487"/>
      <c r="S116" s="267"/>
      <c r="T116" s="267"/>
      <c r="U116" s="267"/>
      <c r="V116" s="492"/>
    </row>
    <row r="117" spans="1:27" s="264" customFormat="1" ht="15.75" customHeight="1" x14ac:dyDescent="0.25">
      <c r="A117" s="781" t="s">
        <v>268</v>
      </c>
      <c r="B117" s="782"/>
      <c r="C117" s="782"/>
      <c r="D117" s="782"/>
      <c r="E117" s="782"/>
      <c r="F117" s="782"/>
      <c r="G117" s="782"/>
      <c r="H117" s="391"/>
      <c r="I117" s="391"/>
      <c r="J117" s="488"/>
      <c r="K117" s="391"/>
      <c r="L117" s="391"/>
      <c r="M117" s="391"/>
      <c r="N117" s="488"/>
      <c r="R117" s="486"/>
      <c r="V117" s="493"/>
    </row>
    <row r="118" spans="1:27" s="264" customFormat="1" ht="87" customHeight="1" x14ac:dyDescent="0.25">
      <c r="A118" s="787" t="s">
        <v>272</v>
      </c>
      <c r="B118" s="787"/>
      <c r="C118" s="787"/>
      <c r="D118" s="787"/>
      <c r="E118" s="787"/>
      <c r="F118" s="787"/>
      <c r="G118" s="787"/>
      <c r="H118" s="392"/>
      <c r="I118" s="392"/>
      <c r="J118" s="488"/>
      <c r="K118" s="391"/>
      <c r="L118" s="391"/>
      <c r="M118" s="391"/>
      <c r="N118" s="488"/>
      <c r="R118" s="486"/>
      <c r="V118" s="493"/>
    </row>
    <row r="119" spans="1:27" s="256" customFormat="1" ht="15.75" customHeight="1" x14ac:dyDescent="0.2">
      <c r="A119" s="783" t="s">
        <v>273</v>
      </c>
      <c r="B119" s="784"/>
      <c r="C119" s="784"/>
      <c r="D119" s="784"/>
      <c r="E119" s="784"/>
      <c r="F119" s="784"/>
      <c r="G119" s="784"/>
      <c r="H119" s="784"/>
      <c r="I119" s="784"/>
      <c r="J119" s="784"/>
      <c r="K119" s="784"/>
      <c r="L119" s="784"/>
      <c r="M119" s="784"/>
      <c r="N119" s="784"/>
      <c r="R119" s="485"/>
      <c r="V119" s="494"/>
    </row>
    <row r="120" spans="1:27" ht="14.25" customHeight="1" x14ac:dyDescent="0.25">
      <c r="A120" s="785" t="str">
        <f>+'Cuadro 1'!A33</f>
        <v>Actualizado el 10 de agosto de 2022</v>
      </c>
      <c r="B120" s="790"/>
      <c r="C120" s="790"/>
      <c r="D120" s="790"/>
      <c r="E120" s="790"/>
      <c r="F120" s="790"/>
      <c r="G120" s="790"/>
      <c r="H120" s="390"/>
      <c r="I120" s="390"/>
      <c r="J120" s="501"/>
      <c r="K120" s="390"/>
      <c r="L120" s="390"/>
      <c r="M120" s="390"/>
      <c r="N120" s="501"/>
      <c r="O120" s="375"/>
      <c r="P120" s="375"/>
      <c r="Q120" s="375"/>
      <c r="R120" s="502"/>
      <c r="S120" s="375"/>
      <c r="T120" s="375"/>
      <c r="U120" s="375"/>
      <c r="V120" s="494"/>
    </row>
    <row r="121" spans="1:27" ht="2.25" customHeight="1" x14ac:dyDescent="0.25">
      <c r="A121" s="378"/>
      <c r="B121" s="379"/>
      <c r="C121" s="379"/>
      <c r="D121" s="379"/>
      <c r="E121" s="379"/>
      <c r="F121" s="500"/>
      <c r="G121" s="379"/>
      <c r="H121" s="379"/>
      <c r="I121" s="379"/>
      <c r="J121" s="500"/>
      <c r="K121" s="379"/>
      <c r="L121" s="379"/>
      <c r="M121" s="379"/>
      <c r="N121" s="500"/>
      <c r="O121" s="379"/>
      <c r="P121" s="379"/>
      <c r="Q121" s="379"/>
      <c r="R121" s="500"/>
      <c r="S121" s="379"/>
      <c r="T121" s="379"/>
      <c r="U121" s="379"/>
      <c r="V121" s="503"/>
    </row>
  </sheetData>
  <mergeCells count="48">
    <mergeCell ref="A117:G117"/>
    <mergeCell ref="A118:G118"/>
    <mergeCell ref="A119:N119"/>
    <mergeCell ref="A120:G120"/>
    <mergeCell ref="A96:A98"/>
    <mergeCell ref="A99:A101"/>
    <mergeCell ref="A102:A104"/>
    <mergeCell ref="A105:A107"/>
    <mergeCell ref="A108:A110"/>
    <mergeCell ref="A111:A113"/>
    <mergeCell ref="A94:A95"/>
    <mergeCell ref="A61:A63"/>
    <mergeCell ref="A64:A66"/>
    <mergeCell ref="A67:A69"/>
    <mergeCell ref="A70:A72"/>
    <mergeCell ref="A73:A75"/>
    <mergeCell ref="A76:A78"/>
    <mergeCell ref="A79:A81"/>
    <mergeCell ref="A82:A84"/>
    <mergeCell ref="A85:A87"/>
    <mergeCell ref="A88:A90"/>
    <mergeCell ref="A91:A93"/>
    <mergeCell ref="A58:A60"/>
    <mergeCell ref="A25:A27"/>
    <mergeCell ref="A28:A30"/>
    <mergeCell ref="A31:A33"/>
    <mergeCell ref="A34:A36"/>
    <mergeCell ref="A37:A39"/>
    <mergeCell ref="A40:A42"/>
    <mergeCell ref="A43:A45"/>
    <mergeCell ref="A46:A48"/>
    <mergeCell ref="A49:A51"/>
    <mergeCell ref="A52:A54"/>
    <mergeCell ref="A55:A57"/>
    <mergeCell ref="A22:A24"/>
    <mergeCell ref="A3:V4"/>
    <mergeCell ref="A5:V8"/>
    <mergeCell ref="A10:V10"/>
    <mergeCell ref="A11:A12"/>
    <mergeCell ref="B11:B12"/>
    <mergeCell ref="C11:F11"/>
    <mergeCell ref="G11:J11"/>
    <mergeCell ref="K11:N11"/>
    <mergeCell ref="O11:R11"/>
    <mergeCell ref="S11:V11"/>
    <mergeCell ref="A13:A15"/>
    <mergeCell ref="A16:A18"/>
    <mergeCell ref="A19:A21"/>
  </mergeCells>
  <hyperlinks>
    <hyperlink ref="A9" location="Índice!A1" display="Índice" xr:uid="{4B19C18F-0CC2-4C8B-9290-3E891BDA991B}"/>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F195"/>
  <sheetViews>
    <sheetView showGridLines="0" zoomScale="85" zoomScaleNormal="85" workbookViewId="0">
      <pane xSplit="1" ySplit="6" topLeftCell="B7" activePane="bottomRight" state="frozen"/>
      <selection pane="topRight" activeCell="B1" sqref="B1"/>
      <selection pane="bottomLeft" activeCell="A7" sqref="A7"/>
      <selection pane="bottomRight" activeCell="A8" sqref="A8"/>
    </sheetView>
  </sheetViews>
  <sheetFormatPr baseColWidth="10" defaultColWidth="11.44140625" defaultRowHeight="11.4" x14ac:dyDescent="0.2"/>
  <cols>
    <col min="1" max="1" width="42.6640625" style="25" customWidth="1"/>
    <col min="2" max="7" width="10.33203125" style="25" customWidth="1"/>
    <col min="8" max="24" width="10.33203125" style="26" customWidth="1"/>
    <col min="25" max="25" width="23.6640625" style="26" customWidth="1"/>
    <col min="26" max="26" width="19.44140625" style="26" customWidth="1"/>
    <col min="27" max="27" width="18.33203125" style="26" bestFit="1" customWidth="1"/>
    <col min="28" max="28" width="13" style="26" bestFit="1" customWidth="1"/>
    <col min="29" max="16384" width="11.44140625" style="26"/>
  </cols>
  <sheetData>
    <row r="1" spans="1:25" s="11" customFormat="1" ht="63.75" customHeight="1" x14ac:dyDescent="0.3">
      <c r="A1" s="12"/>
      <c r="B1" s="12"/>
      <c r="C1" s="12"/>
      <c r="D1" s="12"/>
      <c r="E1" s="12"/>
      <c r="F1" s="12"/>
      <c r="G1" s="12"/>
      <c r="H1" s="12"/>
      <c r="I1" s="12"/>
      <c r="J1" s="12"/>
      <c r="K1" s="12"/>
      <c r="L1" s="12"/>
      <c r="M1" s="12"/>
    </row>
    <row r="2" spans="1:25" ht="13.2" x14ac:dyDescent="0.3">
      <c r="A2" s="10"/>
      <c r="B2" s="10"/>
      <c r="C2" s="10"/>
      <c r="D2" s="10"/>
      <c r="E2" s="11"/>
      <c r="F2" s="11"/>
      <c r="G2" s="11"/>
      <c r="H2" s="11"/>
      <c r="I2" s="11"/>
      <c r="J2" s="11"/>
      <c r="K2" s="11"/>
      <c r="L2" s="11"/>
      <c r="M2" s="11"/>
    </row>
    <row r="3" spans="1:25" s="32" customFormat="1" ht="38.25" customHeight="1" x14ac:dyDescent="0.2">
      <c r="A3" s="720" t="str">
        <f>+'Cuadro 1'!A3:AK4</f>
        <v>ENCUESTA NACIONAL DE ARROZ MECANIZADO, ENAM I SEMESTRE 2022</v>
      </c>
      <c r="B3" s="720"/>
      <c r="C3" s="720"/>
      <c r="D3" s="720"/>
      <c r="E3" s="720"/>
      <c r="F3" s="720"/>
      <c r="G3" s="720"/>
      <c r="H3" s="720"/>
      <c r="I3" s="720"/>
      <c r="J3" s="720"/>
      <c r="K3" s="720"/>
      <c r="L3" s="720"/>
      <c r="M3" s="720"/>
      <c r="N3" s="720"/>
      <c r="O3" s="720"/>
      <c r="P3" s="720"/>
      <c r="Q3" s="720"/>
      <c r="R3" s="720"/>
      <c r="S3" s="720"/>
      <c r="T3" s="720"/>
      <c r="U3" s="720"/>
      <c r="V3" s="720"/>
      <c r="W3" s="720"/>
      <c r="X3" s="720"/>
    </row>
    <row r="4" spans="1:25" ht="12" customHeight="1" x14ac:dyDescent="0.2">
      <c r="A4" s="791" t="s">
        <v>135</v>
      </c>
      <c r="B4" s="792"/>
      <c r="C4" s="792"/>
      <c r="D4" s="792"/>
      <c r="E4" s="792"/>
      <c r="F4" s="792"/>
      <c r="G4" s="792"/>
      <c r="H4" s="792"/>
      <c r="I4" s="792"/>
      <c r="J4" s="792"/>
      <c r="K4" s="792"/>
      <c r="L4" s="792"/>
      <c r="M4" s="792"/>
      <c r="N4" s="792"/>
      <c r="O4" s="792"/>
      <c r="P4" s="792"/>
      <c r="Q4" s="792"/>
      <c r="R4" s="792"/>
      <c r="S4" s="792"/>
      <c r="T4" s="792"/>
      <c r="U4" s="792"/>
      <c r="V4" s="792"/>
      <c r="W4" s="792"/>
      <c r="X4" s="792"/>
    </row>
    <row r="5" spans="1:25" ht="12" customHeight="1" x14ac:dyDescent="0.2">
      <c r="A5" s="791"/>
      <c r="B5" s="792"/>
      <c r="C5" s="792"/>
      <c r="D5" s="792"/>
      <c r="E5" s="792"/>
      <c r="F5" s="792"/>
      <c r="G5" s="792"/>
      <c r="H5" s="792"/>
      <c r="I5" s="792"/>
      <c r="J5" s="792"/>
      <c r="K5" s="792"/>
      <c r="L5" s="792"/>
      <c r="M5" s="792"/>
      <c r="N5" s="792"/>
      <c r="O5" s="792"/>
      <c r="P5" s="792"/>
      <c r="Q5" s="792"/>
      <c r="R5" s="792"/>
      <c r="S5" s="792"/>
      <c r="T5" s="792"/>
      <c r="U5" s="792"/>
      <c r="V5" s="792"/>
      <c r="W5" s="792"/>
      <c r="X5" s="792"/>
    </row>
    <row r="6" spans="1:25" ht="12" customHeight="1" x14ac:dyDescent="0.2">
      <c r="A6" s="791"/>
      <c r="B6" s="792"/>
      <c r="C6" s="792"/>
      <c r="D6" s="792"/>
      <c r="E6" s="792"/>
      <c r="F6" s="792"/>
      <c r="G6" s="792"/>
      <c r="H6" s="792"/>
      <c r="I6" s="792"/>
      <c r="J6" s="792"/>
      <c r="K6" s="792"/>
      <c r="L6" s="792"/>
      <c r="M6" s="792"/>
      <c r="N6" s="792"/>
      <c r="O6" s="792"/>
      <c r="P6" s="792"/>
      <c r="Q6" s="792"/>
      <c r="R6" s="792"/>
      <c r="S6" s="792"/>
      <c r="T6" s="792"/>
      <c r="U6" s="792"/>
      <c r="V6" s="792"/>
      <c r="W6" s="792"/>
      <c r="X6" s="792"/>
    </row>
    <row r="7" spans="1:25" ht="13.8" x14ac:dyDescent="0.3">
      <c r="A7" s="610" t="s">
        <v>301</v>
      </c>
      <c r="B7" s="55"/>
      <c r="C7" s="55"/>
      <c r="D7" s="55"/>
      <c r="E7" s="55"/>
      <c r="F7" s="55"/>
      <c r="G7" s="55"/>
      <c r="H7" s="55"/>
      <c r="I7" s="55"/>
      <c r="J7" s="55"/>
      <c r="K7" s="55"/>
      <c r="L7" s="55"/>
      <c r="M7" s="55"/>
      <c r="N7" s="55"/>
      <c r="O7" s="55"/>
      <c r="P7" s="55"/>
      <c r="Q7" s="55"/>
      <c r="R7" s="55"/>
      <c r="S7" s="55"/>
      <c r="T7" s="55"/>
      <c r="U7" s="55"/>
      <c r="V7" s="55"/>
      <c r="W7" s="55"/>
    </row>
    <row r="8" spans="1:25" s="29" customFormat="1" ht="45" customHeight="1" x14ac:dyDescent="0.25">
      <c r="A8" s="327" t="s">
        <v>284</v>
      </c>
      <c r="B8" s="328"/>
      <c r="C8" s="328"/>
      <c r="D8" s="328"/>
      <c r="E8" s="328"/>
      <c r="F8" s="328"/>
      <c r="G8" s="328"/>
      <c r="H8" s="328"/>
      <c r="I8" s="328"/>
      <c r="J8" s="328"/>
      <c r="K8" s="328"/>
      <c r="L8" s="328"/>
      <c r="M8" s="328"/>
      <c r="N8" s="328"/>
      <c r="O8" s="328"/>
      <c r="P8" s="328"/>
      <c r="Q8" s="328"/>
      <c r="R8" s="328"/>
      <c r="S8" s="328"/>
      <c r="T8" s="328"/>
      <c r="U8" s="328"/>
      <c r="V8" s="328"/>
      <c r="W8" s="328"/>
      <c r="X8" s="329"/>
    </row>
    <row r="9" spans="1:25" ht="12.75" customHeight="1" x14ac:dyDescent="0.2">
      <c r="A9" s="716" t="s">
        <v>14</v>
      </c>
      <c r="B9" s="728" t="s">
        <v>40</v>
      </c>
      <c r="C9" s="728"/>
      <c r="D9" s="728"/>
      <c r="E9" s="728"/>
      <c r="F9" s="728"/>
      <c r="G9" s="728"/>
      <c r="H9" s="728"/>
      <c r="I9" s="728"/>
      <c r="J9" s="728"/>
      <c r="K9" s="728"/>
      <c r="L9" s="728"/>
      <c r="M9" s="728"/>
      <c r="N9" s="728"/>
      <c r="O9" s="728"/>
      <c r="P9" s="728"/>
      <c r="Q9" s="728"/>
      <c r="R9" s="728"/>
      <c r="S9" s="728"/>
      <c r="T9" s="728"/>
      <c r="U9" s="728"/>
      <c r="V9" s="728"/>
      <c r="W9" s="728"/>
      <c r="X9" s="729"/>
    </row>
    <row r="10" spans="1:25" ht="13.2" x14ac:dyDescent="0.3">
      <c r="A10" s="717"/>
      <c r="B10" s="207" t="s">
        <v>62</v>
      </c>
      <c r="C10" s="206" t="s">
        <v>63</v>
      </c>
      <c r="D10" s="206" t="s">
        <v>64</v>
      </c>
      <c r="E10" s="206" t="s">
        <v>65</v>
      </c>
      <c r="F10" s="206" t="s">
        <v>66</v>
      </c>
      <c r="G10" s="206" t="s">
        <v>67</v>
      </c>
      <c r="H10" s="206" t="s">
        <v>68</v>
      </c>
      <c r="I10" s="206" t="s">
        <v>69</v>
      </c>
      <c r="J10" s="206" t="s">
        <v>70</v>
      </c>
      <c r="K10" s="206" t="s">
        <v>71</v>
      </c>
      <c r="L10" s="206" t="s">
        <v>72</v>
      </c>
      <c r="M10" s="206" t="s">
        <v>73</v>
      </c>
      <c r="N10" s="206" t="s">
        <v>74</v>
      </c>
      <c r="O10" s="206" t="s">
        <v>75</v>
      </c>
      <c r="P10" s="206" t="s">
        <v>76</v>
      </c>
      <c r="Q10" s="206" t="s">
        <v>77</v>
      </c>
      <c r="R10" s="206" t="s">
        <v>78</v>
      </c>
      <c r="S10" s="206" t="s">
        <v>79</v>
      </c>
      <c r="T10" s="206" t="s">
        <v>80</v>
      </c>
      <c r="U10" s="206" t="s">
        <v>98</v>
      </c>
      <c r="V10" s="206" t="s">
        <v>136</v>
      </c>
      <c r="W10" s="206" t="s">
        <v>216</v>
      </c>
      <c r="X10" s="191" t="s">
        <v>258</v>
      </c>
    </row>
    <row r="11" spans="1:25" ht="13.2" x14ac:dyDescent="0.3">
      <c r="A11" s="64" t="s">
        <v>21</v>
      </c>
      <c r="B11" s="230">
        <v>283962</v>
      </c>
      <c r="C11" s="160">
        <v>287296</v>
      </c>
      <c r="D11" s="160">
        <v>246205.65</v>
      </c>
      <c r="E11" s="160">
        <v>311563.52000000002</v>
      </c>
      <c r="F11" s="160">
        <v>328779.0758487393</v>
      </c>
      <c r="G11" s="160">
        <v>269402.21999999997</v>
      </c>
      <c r="H11" s="160">
        <v>218177.1</v>
      </c>
      <c r="I11" s="160">
        <v>223353</v>
      </c>
      <c r="J11" s="160">
        <v>275983.688086554</v>
      </c>
      <c r="K11" s="160">
        <v>329908.24294600001</v>
      </c>
      <c r="L11" s="160">
        <v>265569.78843429644</v>
      </c>
      <c r="M11" s="160">
        <v>296238.99640055536</v>
      </c>
      <c r="N11" s="160">
        <v>258550.61</v>
      </c>
      <c r="O11" s="160">
        <v>293179.05718749296</v>
      </c>
      <c r="P11" s="160">
        <v>240587.71760999999</v>
      </c>
      <c r="Q11" s="160">
        <v>305807.56613669859</v>
      </c>
      <c r="R11" s="160">
        <v>392647.01</v>
      </c>
      <c r="S11" s="160">
        <v>414058.64481500001</v>
      </c>
      <c r="T11" s="160">
        <v>333777.71220000001</v>
      </c>
      <c r="U11" s="160">
        <v>352850.022628312</v>
      </c>
      <c r="V11" s="160">
        <v>394421.42947881971</v>
      </c>
      <c r="W11" s="160">
        <v>392647.80739318253</v>
      </c>
      <c r="X11" s="172">
        <f>+SUM(X13:X17)</f>
        <v>357693.75005500001</v>
      </c>
      <c r="Y11" s="31"/>
    </row>
    <row r="12" spans="1:25" ht="13.2" x14ac:dyDescent="0.3">
      <c r="A12" s="65"/>
      <c r="B12" s="231"/>
      <c r="C12" s="161"/>
      <c r="D12" s="161"/>
      <c r="E12" s="161"/>
      <c r="F12" s="161"/>
      <c r="G12" s="161"/>
      <c r="H12" s="161"/>
      <c r="I12" s="161"/>
      <c r="J12" s="161"/>
      <c r="K12" s="161"/>
      <c r="L12" s="161"/>
      <c r="M12" s="161"/>
      <c r="N12" s="161"/>
      <c r="O12" s="161"/>
      <c r="P12" s="161"/>
      <c r="Q12" s="161"/>
      <c r="R12" s="161"/>
      <c r="S12" s="161"/>
      <c r="T12" s="161"/>
      <c r="U12" s="161"/>
      <c r="V12" s="161"/>
      <c r="W12" s="161"/>
      <c r="X12" s="173"/>
    </row>
    <row r="13" spans="1:25" ht="13.2" x14ac:dyDescent="0.3">
      <c r="A13" s="66" t="s">
        <v>22</v>
      </c>
      <c r="B13" s="232">
        <v>84787</v>
      </c>
      <c r="C13" s="162">
        <v>77386</v>
      </c>
      <c r="D13" s="162">
        <v>71524.41</v>
      </c>
      <c r="E13" s="162">
        <v>82614.5</v>
      </c>
      <c r="F13" s="162">
        <v>83848.3</v>
      </c>
      <c r="G13" s="162">
        <v>71024.600000000006</v>
      </c>
      <c r="H13" s="162">
        <v>53051</v>
      </c>
      <c r="I13" s="162">
        <v>59249</v>
      </c>
      <c r="J13" s="162">
        <v>72257.2</v>
      </c>
      <c r="K13" s="162">
        <v>96056.8</v>
      </c>
      <c r="L13" s="162">
        <v>80699.8</v>
      </c>
      <c r="M13" s="162">
        <v>86982.5</v>
      </c>
      <c r="N13" s="162">
        <v>56719</v>
      </c>
      <c r="O13" s="162">
        <v>61640.2</v>
      </c>
      <c r="P13" s="162">
        <v>31082.61</v>
      </c>
      <c r="Q13" s="162">
        <v>47262.55</v>
      </c>
      <c r="R13" s="162">
        <v>63311.5</v>
      </c>
      <c r="S13" s="162">
        <v>68051.740000000005</v>
      </c>
      <c r="T13" s="162">
        <v>52062.8</v>
      </c>
      <c r="U13" s="162">
        <v>61184.78</v>
      </c>
      <c r="V13" s="162">
        <v>66769.899999999994</v>
      </c>
      <c r="W13" s="162">
        <v>57992.25</v>
      </c>
      <c r="X13" s="174">
        <v>66576.213000000003</v>
      </c>
      <c r="Y13" s="31"/>
    </row>
    <row r="14" spans="1:25" ht="13.2" x14ac:dyDescent="0.3">
      <c r="A14" s="65" t="s">
        <v>23</v>
      </c>
      <c r="B14" s="231">
        <v>44407</v>
      </c>
      <c r="C14" s="161">
        <v>50579</v>
      </c>
      <c r="D14" s="161">
        <v>55071.44</v>
      </c>
      <c r="E14" s="161">
        <v>78434</v>
      </c>
      <c r="F14" s="161">
        <v>86618</v>
      </c>
      <c r="G14" s="161">
        <v>55652.5</v>
      </c>
      <c r="H14" s="161">
        <v>36662</v>
      </c>
      <c r="I14" s="161">
        <v>45729</v>
      </c>
      <c r="J14" s="161">
        <v>60509.1</v>
      </c>
      <c r="K14" s="161">
        <v>76925.600000000006</v>
      </c>
      <c r="L14" s="161">
        <v>65389.8</v>
      </c>
      <c r="M14" s="161">
        <v>83236.100000000006</v>
      </c>
      <c r="N14" s="161">
        <v>77209</v>
      </c>
      <c r="O14" s="161">
        <v>93878.7</v>
      </c>
      <c r="P14" s="161">
        <v>81326</v>
      </c>
      <c r="Q14" s="161">
        <v>112857.4</v>
      </c>
      <c r="R14" s="161">
        <v>139097</v>
      </c>
      <c r="S14" s="161">
        <v>161882</v>
      </c>
      <c r="T14" s="161">
        <v>129561.5</v>
      </c>
      <c r="U14" s="161">
        <v>139396.6</v>
      </c>
      <c r="V14" s="161">
        <v>158112.79999999999</v>
      </c>
      <c r="W14" s="161">
        <v>175579.5</v>
      </c>
      <c r="X14" s="173">
        <v>160626.28400000001</v>
      </c>
      <c r="Y14" s="31"/>
    </row>
    <row r="15" spans="1:25" ht="13.2" x14ac:dyDescent="0.3">
      <c r="A15" s="66" t="s">
        <v>24</v>
      </c>
      <c r="B15" s="232">
        <v>52686</v>
      </c>
      <c r="C15" s="162">
        <v>52648</v>
      </c>
      <c r="D15" s="162">
        <v>49546.75</v>
      </c>
      <c r="E15" s="162">
        <v>56504.77</v>
      </c>
      <c r="F15" s="162">
        <v>54716.59428600152</v>
      </c>
      <c r="G15" s="162">
        <v>50805.64</v>
      </c>
      <c r="H15" s="162">
        <v>51838.2</v>
      </c>
      <c r="I15" s="162">
        <v>52276</v>
      </c>
      <c r="J15" s="162">
        <v>55414.998780487804</v>
      </c>
      <c r="K15" s="162">
        <v>57269.796667000002</v>
      </c>
      <c r="L15" s="162">
        <v>45672.566234296464</v>
      </c>
      <c r="M15" s="162">
        <v>55101.919999999998</v>
      </c>
      <c r="N15" s="162">
        <v>53516.5</v>
      </c>
      <c r="O15" s="162">
        <v>51050.133440809463</v>
      </c>
      <c r="P15" s="162">
        <v>47165.756580000001</v>
      </c>
      <c r="Q15" s="162">
        <v>54627.476417698599</v>
      </c>
      <c r="R15" s="162">
        <v>51820.38</v>
      </c>
      <c r="S15" s="162">
        <v>53099.478000000003</v>
      </c>
      <c r="T15" s="162">
        <v>55251.453534</v>
      </c>
      <c r="U15" s="162">
        <v>47275.873728999999</v>
      </c>
      <c r="V15" s="162">
        <v>53025.74</v>
      </c>
      <c r="W15" s="162">
        <v>48439.295577608696</v>
      </c>
      <c r="X15" s="174">
        <v>39179.931844999999</v>
      </c>
      <c r="Y15" s="31"/>
    </row>
    <row r="16" spans="1:25" ht="13.2" x14ac:dyDescent="0.3">
      <c r="A16" s="65" t="s">
        <v>25</v>
      </c>
      <c r="B16" s="231">
        <v>18247</v>
      </c>
      <c r="C16" s="161">
        <v>18786.330000000002</v>
      </c>
      <c r="D16" s="161">
        <v>14893.61</v>
      </c>
      <c r="E16" s="161">
        <v>15412.45</v>
      </c>
      <c r="F16" s="161">
        <v>17304.414798375856</v>
      </c>
      <c r="G16" s="161">
        <v>17130.48</v>
      </c>
      <c r="H16" s="161">
        <v>14213</v>
      </c>
      <c r="I16" s="161">
        <v>14773</v>
      </c>
      <c r="J16" s="161">
        <v>16926.901769834352</v>
      </c>
      <c r="K16" s="161">
        <v>17241.301480999999</v>
      </c>
      <c r="L16" s="161">
        <v>14532.2022</v>
      </c>
      <c r="M16" s="161">
        <v>14790.546400555362</v>
      </c>
      <c r="N16" s="161">
        <v>17280.25</v>
      </c>
      <c r="O16" s="161">
        <v>14995.527497000001</v>
      </c>
      <c r="P16" s="161">
        <v>14822.439245</v>
      </c>
      <c r="Q16" s="161">
        <v>15153.781875000001</v>
      </c>
      <c r="R16" s="161">
        <v>18628.400000000001</v>
      </c>
      <c r="S16" s="161">
        <v>17189.64861</v>
      </c>
      <c r="T16" s="161">
        <v>16218.832891999999</v>
      </c>
      <c r="U16" s="161">
        <v>14843.032962311512</v>
      </c>
      <c r="V16" s="161">
        <v>17178.049270819673</v>
      </c>
      <c r="W16" s="161">
        <v>13020.902414573873</v>
      </c>
      <c r="X16" s="173">
        <v>16007.466156</v>
      </c>
      <c r="Y16" s="31"/>
    </row>
    <row r="17" spans="1:25" ht="13.8" x14ac:dyDescent="0.3">
      <c r="A17" s="67" t="s">
        <v>91</v>
      </c>
      <c r="B17" s="233">
        <v>83835</v>
      </c>
      <c r="C17" s="163">
        <v>87896.34</v>
      </c>
      <c r="D17" s="163">
        <v>55169.440000000002</v>
      </c>
      <c r="E17" s="163">
        <v>78597.8</v>
      </c>
      <c r="F17" s="163">
        <v>86291.766764361935</v>
      </c>
      <c r="G17" s="163">
        <v>74789</v>
      </c>
      <c r="H17" s="163">
        <v>62412.9</v>
      </c>
      <c r="I17" s="163">
        <v>51326</v>
      </c>
      <c r="J17" s="163">
        <v>70875.487536231871</v>
      </c>
      <c r="K17" s="163">
        <v>82414.744798</v>
      </c>
      <c r="L17" s="163">
        <v>59275.42</v>
      </c>
      <c r="M17" s="163">
        <v>56127.929999999993</v>
      </c>
      <c r="N17" s="163">
        <v>53825.86</v>
      </c>
      <c r="O17" s="163">
        <v>71614.496249683492</v>
      </c>
      <c r="P17" s="163">
        <v>66190.911784999989</v>
      </c>
      <c r="Q17" s="163">
        <v>75906.357843999998</v>
      </c>
      <c r="R17" s="163">
        <v>119789.73</v>
      </c>
      <c r="S17" s="163">
        <v>113835.77820500001</v>
      </c>
      <c r="T17" s="163">
        <v>80683.125774</v>
      </c>
      <c r="U17" s="163">
        <v>90149.735937000005</v>
      </c>
      <c r="V17" s="163">
        <v>99334.940208</v>
      </c>
      <c r="W17" s="163">
        <v>97615.859400999994</v>
      </c>
      <c r="X17" s="175">
        <v>75303.855054</v>
      </c>
      <c r="Y17" s="31"/>
    </row>
    <row r="18" spans="1:25" s="30" customFormat="1" ht="13.2" x14ac:dyDescent="0.3">
      <c r="A18" s="131"/>
      <c r="B18" s="131"/>
      <c r="C18" s="131"/>
      <c r="D18" s="131"/>
      <c r="E18" s="131"/>
      <c r="F18" s="131"/>
      <c r="G18" s="131"/>
      <c r="H18" s="132"/>
      <c r="I18" s="132"/>
      <c r="J18" s="132"/>
      <c r="K18" s="132"/>
      <c r="L18" s="132"/>
      <c r="M18" s="132"/>
      <c r="N18" s="132"/>
      <c r="O18" s="132"/>
      <c r="P18" s="132"/>
      <c r="Q18" s="132"/>
      <c r="R18" s="132"/>
      <c r="S18" s="132"/>
      <c r="T18" s="132"/>
      <c r="U18" s="132"/>
      <c r="V18" s="132"/>
      <c r="W18" s="132"/>
    </row>
    <row r="19" spans="1:25" s="30" customFormat="1" ht="13.2" x14ac:dyDescent="0.3">
      <c r="A19" s="131"/>
      <c r="B19" s="131"/>
      <c r="C19" s="131"/>
      <c r="D19" s="131"/>
      <c r="E19" s="131"/>
      <c r="F19" s="131"/>
      <c r="G19" s="131"/>
      <c r="H19" s="132"/>
      <c r="I19" s="132"/>
      <c r="J19" s="132"/>
      <c r="K19" s="132"/>
      <c r="L19" s="132"/>
      <c r="M19" s="132"/>
      <c r="N19" s="132"/>
      <c r="O19" s="132"/>
      <c r="P19" s="132"/>
      <c r="Q19" s="132"/>
      <c r="R19" s="132"/>
      <c r="S19" s="132"/>
      <c r="T19" s="132"/>
      <c r="U19" s="132"/>
      <c r="V19" s="132"/>
      <c r="W19" s="132"/>
    </row>
    <row r="20" spans="1:25" ht="2.1" customHeight="1" x14ac:dyDescent="0.3">
      <c r="A20" s="164"/>
      <c r="B20" s="56"/>
      <c r="C20" s="56"/>
      <c r="D20" s="56"/>
      <c r="E20" s="56"/>
      <c r="F20" s="56"/>
      <c r="G20" s="56"/>
      <c r="H20" s="56"/>
      <c r="I20" s="56"/>
      <c r="J20" s="56"/>
      <c r="K20" s="56"/>
      <c r="L20" s="56"/>
      <c r="M20" s="56"/>
      <c r="N20" s="56"/>
      <c r="O20" s="56"/>
      <c r="P20" s="56"/>
      <c r="Q20" s="56"/>
      <c r="R20" s="56"/>
      <c r="S20" s="56"/>
      <c r="T20" s="56"/>
      <c r="U20" s="56"/>
      <c r="V20" s="56"/>
      <c r="W20" s="56"/>
      <c r="X20" s="225"/>
    </row>
    <row r="21" spans="1:25" ht="17.100000000000001" customHeight="1" x14ac:dyDescent="0.3">
      <c r="A21" s="165" t="s">
        <v>215</v>
      </c>
      <c r="B21" s="133"/>
      <c r="C21" s="133"/>
      <c r="D21" s="133"/>
      <c r="E21" s="133"/>
      <c r="F21" s="133"/>
      <c r="G21" s="133"/>
      <c r="H21" s="55"/>
      <c r="I21" s="55"/>
      <c r="J21" s="55"/>
      <c r="K21" s="55"/>
      <c r="L21" s="55"/>
      <c r="M21" s="55"/>
      <c r="N21" s="55"/>
      <c r="O21" s="55"/>
      <c r="P21" s="55"/>
      <c r="Q21" s="55"/>
      <c r="R21" s="55"/>
      <c r="S21" s="55"/>
      <c r="T21" s="55"/>
      <c r="U21" s="55"/>
      <c r="V21" s="55"/>
      <c r="W21" s="55"/>
      <c r="X21" s="226"/>
    </row>
    <row r="22" spans="1:25" ht="17.100000000000001" customHeight="1" x14ac:dyDescent="0.3">
      <c r="A22" s="165" t="s">
        <v>222</v>
      </c>
      <c r="B22" s="133"/>
      <c r="C22" s="133"/>
      <c r="D22" s="133"/>
      <c r="E22" s="133"/>
      <c r="F22" s="133"/>
      <c r="G22" s="133"/>
      <c r="H22" s="55"/>
      <c r="I22" s="55"/>
      <c r="J22" s="55"/>
      <c r="K22" s="55"/>
      <c r="L22" s="55"/>
      <c r="M22" s="55"/>
      <c r="N22" s="55"/>
      <c r="O22" s="55"/>
      <c r="P22" s="55"/>
      <c r="Q22" s="55"/>
      <c r="R22" s="55"/>
      <c r="S22" s="55"/>
      <c r="T22" s="55"/>
      <c r="U22" s="55"/>
      <c r="V22" s="55"/>
      <c r="W22" s="55"/>
      <c r="X22" s="226"/>
    </row>
    <row r="23" spans="1:25" ht="17.100000000000001" customHeight="1" x14ac:dyDescent="0.3">
      <c r="A23" s="165" t="s">
        <v>92</v>
      </c>
      <c r="B23" s="133"/>
      <c r="C23" s="133"/>
      <c r="D23" s="133"/>
      <c r="E23" s="133"/>
      <c r="F23" s="133"/>
      <c r="G23" s="133"/>
      <c r="H23" s="55"/>
      <c r="I23" s="55"/>
      <c r="J23" s="55"/>
      <c r="K23" s="55"/>
      <c r="L23" s="55"/>
      <c r="M23" s="55"/>
      <c r="N23" s="55"/>
      <c r="O23" s="55"/>
      <c r="P23" s="55"/>
      <c r="Q23" s="55"/>
      <c r="R23" s="55"/>
      <c r="S23" s="55"/>
      <c r="T23" s="55"/>
      <c r="U23" s="55"/>
      <c r="V23" s="55"/>
      <c r="W23" s="55"/>
      <c r="X23" s="226"/>
    </row>
    <row r="24" spans="1:25" ht="17.100000000000001" customHeight="1" x14ac:dyDescent="0.3">
      <c r="A24" s="165" t="s">
        <v>93</v>
      </c>
      <c r="B24" s="133"/>
      <c r="C24" s="133"/>
      <c r="D24" s="133"/>
      <c r="E24" s="133"/>
      <c r="F24" s="133"/>
      <c r="G24" s="133"/>
      <c r="H24" s="55"/>
      <c r="I24" s="55"/>
      <c r="J24" s="55"/>
      <c r="K24" s="55"/>
      <c r="L24" s="55"/>
      <c r="M24" s="55"/>
      <c r="N24" s="55"/>
      <c r="O24" s="55"/>
      <c r="P24" s="55"/>
      <c r="Q24" s="55"/>
      <c r="R24" s="55"/>
      <c r="S24" s="55"/>
      <c r="T24" s="55"/>
      <c r="U24" s="55"/>
      <c r="V24" s="55"/>
      <c r="W24" s="55"/>
      <c r="X24" s="226"/>
    </row>
    <row r="25" spans="1:25" ht="2.1" customHeight="1" x14ac:dyDescent="0.3">
      <c r="A25" s="167"/>
      <c r="B25" s="62"/>
      <c r="C25" s="62"/>
      <c r="D25" s="62"/>
      <c r="E25" s="62"/>
      <c r="F25" s="62"/>
      <c r="G25" s="62"/>
      <c r="H25" s="62"/>
      <c r="I25" s="62"/>
      <c r="J25" s="62"/>
      <c r="K25" s="62"/>
      <c r="L25" s="62"/>
      <c r="M25" s="62"/>
      <c r="N25" s="62"/>
      <c r="O25" s="62"/>
      <c r="P25" s="62"/>
      <c r="Q25" s="62"/>
      <c r="R25" s="62"/>
      <c r="S25" s="62"/>
      <c r="T25" s="62"/>
      <c r="U25" s="62"/>
      <c r="V25" s="62"/>
      <c r="W25" s="62"/>
      <c r="X25" s="227"/>
    </row>
    <row r="26" spans="1:25" s="30" customFormat="1" ht="13.2" x14ac:dyDescent="0.3">
      <c r="A26" s="131"/>
      <c r="B26" s="131"/>
      <c r="C26" s="131"/>
      <c r="D26" s="131"/>
      <c r="E26" s="131"/>
      <c r="F26" s="131"/>
      <c r="G26" s="131"/>
      <c r="H26" s="132"/>
      <c r="I26" s="132"/>
      <c r="J26" s="132"/>
      <c r="K26" s="132"/>
      <c r="L26" s="132"/>
      <c r="M26" s="132"/>
      <c r="N26" s="132"/>
      <c r="O26" s="132"/>
      <c r="P26" s="132"/>
      <c r="Q26" s="132"/>
      <c r="R26" s="132"/>
      <c r="S26" s="132"/>
      <c r="T26" s="132"/>
      <c r="U26" s="132"/>
      <c r="V26" s="132"/>
      <c r="W26" s="132"/>
    </row>
    <row r="27" spans="1:25" s="30" customFormat="1" ht="13.2" x14ac:dyDescent="0.3">
      <c r="A27" s="131"/>
      <c r="B27" s="131"/>
      <c r="C27" s="131"/>
      <c r="D27" s="131"/>
      <c r="E27" s="131"/>
      <c r="F27" s="131"/>
      <c r="G27" s="131"/>
      <c r="H27" s="132"/>
      <c r="I27" s="132"/>
      <c r="J27" s="132"/>
      <c r="K27" s="132"/>
      <c r="L27" s="132"/>
      <c r="M27" s="132"/>
      <c r="N27" s="132"/>
      <c r="O27" s="132"/>
      <c r="P27" s="132"/>
      <c r="Q27" s="132"/>
      <c r="R27" s="132"/>
      <c r="S27" s="132"/>
      <c r="T27" s="132"/>
      <c r="U27" s="132"/>
      <c r="V27" s="132"/>
      <c r="W27" s="132"/>
    </row>
    <row r="28" spans="1:25" s="29" customFormat="1" ht="45" customHeight="1" x14ac:dyDescent="0.25">
      <c r="A28" s="327" t="s">
        <v>285</v>
      </c>
      <c r="B28" s="328"/>
      <c r="C28" s="328"/>
      <c r="D28" s="328"/>
      <c r="E28" s="328"/>
      <c r="F28" s="328"/>
      <c r="G28" s="328"/>
      <c r="H28" s="328"/>
      <c r="I28" s="328"/>
      <c r="J28" s="328"/>
      <c r="K28" s="328"/>
      <c r="L28" s="328"/>
      <c r="M28" s="328"/>
      <c r="N28" s="328"/>
      <c r="O28" s="328"/>
      <c r="P28" s="328"/>
      <c r="Q28" s="328"/>
      <c r="R28" s="328"/>
      <c r="S28" s="328"/>
      <c r="T28" s="328"/>
      <c r="U28" s="328"/>
      <c r="V28" s="328"/>
      <c r="W28" s="329"/>
    </row>
    <row r="29" spans="1:25" ht="12.75" customHeight="1" x14ac:dyDescent="0.2">
      <c r="A29" s="793" t="s">
        <v>14</v>
      </c>
      <c r="B29" s="793" t="s">
        <v>40</v>
      </c>
      <c r="C29" s="795"/>
      <c r="D29" s="795"/>
      <c r="E29" s="795"/>
      <c r="F29" s="795"/>
      <c r="G29" s="795"/>
      <c r="H29" s="795"/>
      <c r="I29" s="795"/>
      <c r="J29" s="795"/>
      <c r="K29" s="795"/>
      <c r="L29" s="795"/>
      <c r="M29" s="795"/>
      <c r="N29" s="795"/>
      <c r="O29" s="795"/>
      <c r="P29" s="795"/>
      <c r="Q29" s="795"/>
      <c r="R29" s="795"/>
      <c r="S29" s="795"/>
      <c r="T29" s="795"/>
      <c r="U29" s="795"/>
      <c r="V29" s="795"/>
      <c r="W29" s="796"/>
      <c r="X29" s="29"/>
    </row>
    <row r="30" spans="1:25" ht="13.2" x14ac:dyDescent="0.3">
      <c r="A30" s="794"/>
      <c r="B30" s="330" t="s">
        <v>41</v>
      </c>
      <c r="C30" s="330" t="s">
        <v>42</v>
      </c>
      <c r="D30" s="330" t="s">
        <v>43</v>
      </c>
      <c r="E30" s="330" t="s">
        <v>44</v>
      </c>
      <c r="F30" s="330" t="s">
        <v>45</v>
      </c>
      <c r="G30" s="330" t="s">
        <v>46</v>
      </c>
      <c r="H30" s="330" t="s">
        <v>47</v>
      </c>
      <c r="I30" s="330" t="s">
        <v>48</v>
      </c>
      <c r="J30" s="330" t="s">
        <v>49</v>
      </c>
      <c r="K30" s="330" t="s">
        <v>50</v>
      </c>
      <c r="L30" s="330" t="s">
        <v>51</v>
      </c>
      <c r="M30" s="330" t="s">
        <v>52</v>
      </c>
      <c r="N30" s="330" t="s">
        <v>53</v>
      </c>
      <c r="O30" s="330" t="s">
        <v>54</v>
      </c>
      <c r="P30" s="330" t="s">
        <v>55</v>
      </c>
      <c r="Q30" s="330" t="s">
        <v>56</v>
      </c>
      <c r="R30" s="330" t="s">
        <v>57</v>
      </c>
      <c r="S30" s="330" t="s">
        <v>16</v>
      </c>
      <c r="T30" s="330" t="s">
        <v>17</v>
      </c>
      <c r="U30" s="330" t="s">
        <v>119</v>
      </c>
      <c r="V30" s="330" t="s">
        <v>219</v>
      </c>
      <c r="W30" s="331" t="s">
        <v>243</v>
      </c>
      <c r="X30" s="29"/>
    </row>
    <row r="31" spans="1:25" ht="13.2" x14ac:dyDescent="0.3">
      <c r="A31" s="332" t="s">
        <v>21</v>
      </c>
      <c r="B31" s="333">
        <v>163591</v>
      </c>
      <c r="C31" s="333">
        <v>161703</v>
      </c>
      <c r="D31" s="333">
        <v>158377</v>
      </c>
      <c r="E31" s="333">
        <v>161253</v>
      </c>
      <c r="F31" s="333">
        <v>165752</v>
      </c>
      <c r="G31" s="333">
        <v>139551</v>
      </c>
      <c r="H31" s="333">
        <v>162195</v>
      </c>
      <c r="I31" s="333">
        <v>160337</v>
      </c>
      <c r="J31" s="333">
        <v>166248</v>
      </c>
      <c r="K31" s="333">
        <v>138981.84895000001</v>
      </c>
      <c r="L31" s="333">
        <v>155151.094301</v>
      </c>
      <c r="M31" s="333">
        <v>149174.56180999998</v>
      </c>
      <c r="N31" s="333">
        <v>157501.65415100002</v>
      </c>
      <c r="O31" s="333">
        <v>145255.29594799998</v>
      </c>
      <c r="P31" s="333">
        <v>132218.94098400002</v>
      </c>
      <c r="Q31" s="333">
        <v>156309.75693799998</v>
      </c>
      <c r="R31" s="333">
        <v>178155.14</v>
      </c>
      <c r="S31" s="333">
        <v>181315.47367899999</v>
      </c>
      <c r="T31" s="333">
        <v>167145.89554632967</v>
      </c>
      <c r="U31" s="333">
        <v>186702.79363799997</v>
      </c>
      <c r="V31" s="333">
        <v>201993.32284800001</v>
      </c>
      <c r="W31" s="334">
        <v>151987.59173659349</v>
      </c>
      <c r="X31" s="29"/>
    </row>
    <row r="32" spans="1:25" ht="13.2" x14ac:dyDescent="0.3">
      <c r="A32" s="335"/>
      <c r="B32" s="336"/>
      <c r="C32" s="336"/>
      <c r="D32" s="336"/>
      <c r="E32" s="336"/>
      <c r="F32" s="336"/>
      <c r="G32" s="336"/>
      <c r="H32" s="336"/>
      <c r="I32" s="336"/>
      <c r="J32" s="336"/>
      <c r="K32" s="336"/>
      <c r="L32" s="336"/>
      <c r="M32" s="336"/>
      <c r="N32" s="336"/>
      <c r="O32" s="336"/>
      <c r="P32" s="336"/>
      <c r="Q32" s="336"/>
      <c r="R32" s="336"/>
      <c r="S32" s="336"/>
      <c r="T32" s="336"/>
      <c r="U32" s="336"/>
      <c r="V32" s="336"/>
      <c r="W32" s="337"/>
      <c r="X32" s="29"/>
    </row>
    <row r="33" spans="1:24" ht="13.2" x14ac:dyDescent="0.3">
      <c r="A33" s="338" t="s">
        <v>22</v>
      </c>
      <c r="B33" s="339">
        <v>14111</v>
      </c>
      <c r="C33" s="339">
        <v>18239</v>
      </c>
      <c r="D33" s="339">
        <v>13981</v>
      </c>
      <c r="E33" s="339">
        <v>17003</v>
      </c>
      <c r="F33" s="339">
        <v>17789</v>
      </c>
      <c r="G33" s="339">
        <v>11401</v>
      </c>
      <c r="H33" s="339">
        <v>10723</v>
      </c>
      <c r="I33" s="339">
        <v>14756</v>
      </c>
      <c r="J33" s="339">
        <v>11546</v>
      </c>
      <c r="K33" s="339">
        <v>7893.5</v>
      </c>
      <c r="L33" s="339">
        <v>16480.900000000001</v>
      </c>
      <c r="M33" s="339">
        <v>10752</v>
      </c>
      <c r="N33" s="339">
        <v>16382.9</v>
      </c>
      <c r="O33" s="339">
        <v>8655</v>
      </c>
      <c r="P33" s="339">
        <v>8680</v>
      </c>
      <c r="Q33" s="339">
        <v>16258.1</v>
      </c>
      <c r="R33" s="339">
        <v>14023.5</v>
      </c>
      <c r="S33" s="339">
        <v>14704.5</v>
      </c>
      <c r="T33" s="339">
        <v>14333.7</v>
      </c>
      <c r="U33" s="339">
        <v>20634.55</v>
      </c>
      <c r="V33" s="339">
        <v>19028.5</v>
      </c>
      <c r="W33" s="340">
        <v>14557.34</v>
      </c>
      <c r="X33" s="29"/>
    </row>
    <row r="34" spans="1:24" ht="13.2" x14ac:dyDescent="0.3">
      <c r="A34" s="335" t="s">
        <v>23</v>
      </c>
      <c r="B34" s="336">
        <v>11431</v>
      </c>
      <c r="C34" s="336">
        <v>18616</v>
      </c>
      <c r="D34" s="336">
        <v>15210</v>
      </c>
      <c r="E34" s="336">
        <v>15010</v>
      </c>
      <c r="F34" s="336">
        <v>17979</v>
      </c>
      <c r="G34" s="336">
        <v>10921</v>
      </c>
      <c r="H34" s="336">
        <v>22270</v>
      </c>
      <c r="I34" s="336">
        <v>17312</v>
      </c>
      <c r="J34" s="336">
        <v>16344</v>
      </c>
      <c r="K34" s="336">
        <v>11864.952380999999</v>
      </c>
      <c r="L34" s="336">
        <v>15094</v>
      </c>
      <c r="M34" s="336">
        <v>18015</v>
      </c>
      <c r="N34" s="336">
        <v>18743.2</v>
      </c>
      <c r="O34" s="336">
        <v>10733.6</v>
      </c>
      <c r="P34" s="336">
        <v>13692.4</v>
      </c>
      <c r="Q34" s="336">
        <v>15942.5</v>
      </c>
      <c r="R34" s="336">
        <v>18331</v>
      </c>
      <c r="S34" s="336">
        <v>16325.5</v>
      </c>
      <c r="T34" s="336">
        <v>17120</v>
      </c>
      <c r="U34" s="336">
        <v>19684.5</v>
      </c>
      <c r="V34" s="336">
        <v>18765.5</v>
      </c>
      <c r="W34" s="337">
        <v>13842.5</v>
      </c>
      <c r="X34" s="29"/>
    </row>
    <row r="35" spans="1:24" ht="13.2" x14ac:dyDescent="0.3">
      <c r="A35" s="338" t="s">
        <v>24</v>
      </c>
      <c r="B35" s="339">
        <v>52498</v>
      </c>
      <c r="C35" s="339">
        <v>49906</v>
      </c>
      <c r="D35" s="339">
        <v>50017</v>
      </c>
      <c r="E35" s="339">
        <v>53533</v>
      </c>
      <c r="F35" s="339">
        <v>51400</v>
      </c>
      <c r="G35" s="339">
        <v>48149</v>
      </c>
      <c r="H35" s="339">
        <v>51797</v>
      </c>
      <c r="I35" s="339">
        <v>56092</v>
      </c>
      <c r="J35" s="339">
        <v>55119</v>
      </c>
      <c r="K35" s="339">
        <v>50845.507601000005</v>
      </c>
      <c r="L35" s="339">
        <v>55437.365947999999</v>
      </c>
      <c r="M35" s="339">
        <v>52016.521825999997</v>
      </c>
      <c r="N35" s="339">
        <v>53182.718332999997</v>
      </c>
      <c r="O35" s="339">
        <v>53142.785963000002</v>
      </c>
      <c r="P35" s="339">
        <v>47929.261304</v>
      </c>
      <c r="Q35" s="339">
        <v>49753.972857000001</v>
      </c>
      <c r="R35" s="339">
        <v>52035.520000000201</v>
      </c>
      <c r="S35" s="339">
        <v>54421.243409000002</v>
      </c>
      <c r="T35" s="339">
        <v>51188.988519000006</v>
      </c>
      <c r="U35" s="339">
        <v>49879.041289999994</v>
      </c>
      <c r="V35" s="339">
        <v>55297.853374999999</v>
      </c>
      <c r="W35" s="340">
        <v>40396.87357359349</v>
      </c>
      <c r="X35" s="29"/>
    </row>
    <row r="36" spans="1:24" ht="13.2" x14ac:dyDescent="0.3">
      <c r="A36" s="335" t="s">
        <v>25</v>
      </c>
      <c r="B36" s="336">
        <v>19667</v>
      </c>
      <c r="C36" s="336">
        <v>15159</v>
      </c>
      <c r="D36" s="336">
        <v>14155</v>
      </c>
      <c r="E36" s="336">
        <v>18821</v>
      </c>
      <c r="F36" s="336">
        <v>17125</v>
      </c>
      <c r="G36" s="336">
        <v>19465</v>
      </c>
      <c r="H36" s="336">
        <v>17860</v>
      </c>
      <c r="I36" s="336">
        <v>16732</v>
      </c>
      <c r="J36" s="336">
        <v>17732</v>
      </c>
      <c r="K36" s="336">
        <v>16238.291481</v>
      </c>
      <c r="L36" s="336">
        <v>17404.599288000001</v>
      </c>
      <c r="M36" s="336">
        <v>16634.672766</v>
      </c>
      <c r="N36" s="336">
        <v>15743.530494000001</v>
      </c>
      <c r="O36" s="336">
        <v>14493.407732</v>
      </c>
      <c r="P36" s="336">
        <v>14401.786622000001</v>
      </c>
      <c r="Q36" s="336">
        <v>13695.09303</v>
      </c>
      <c r="R36" s="336">
        <v>19758.54</v>
      </c>
      <c r="S36" s="336">
        <v>16402.960642999999</v>
      </c>
      <c r="T36" s="336">
        <v>18067.330360329652</v>
      </c>
      <c r="U36" s="336">
        <v>17954.717278</v>
      </c>
      <c r="V36" s="336">
        <v>21480.013730999999</v>
      </c>
      <c r="W36" s="337">
        <v>18700.454407999998</v>
      </c>
      <c r="X36" s="29"/>
    </row>
    <row r="37" spans="1:24" ht="13.8" x14ac:dyDescent="0.3">
      <c r="A37" s="341" t="s">
        <v>91</v>
      </c>
      <c r="B37" s="342">
        <v>65884</v>
      </c>
      <c r="C37" s="342">
        <v>59783</v>
      </c>
      <c r="D37" s="342">
        <v>65014</v>
      </c>
      <c r="E37" s="342">
        <v>56886</v>
      </c>
      <c r="F37" s="342">
        <v>61459</v>
      </c>
      <c r="G37" s="342">
        <v>49615</v>
      </c>
      <c r="H37" s="342">
        <v>59545</v>
      </c>
      <c r="I37" s="342">
        <v>55445</v>
      </c>
      <c r="J37" s="342">
        <v>65507</v>
      </c>
      <c r="K37" s="342">
        <v>52139.597487000006</v>
      </c>
      <c r="L37" s="342">
        <v>50734.229065000007</v>
      </c>
      <c r="M37" s="342">
        <v>51756.367217999999</v>
      </c>
      <c r="N37" s="342">
        <v>53449.305324000001</v>
      </c>
      <c r="O37" s="342">
        <v>58230.502252999999</v>
      </c>
      <c r="P37" s="342">
        <v>47515.493058</v>
      </c>
      <c r="Q37" s="342">
        <v>60660.091050999996</v>
      </c>
      <c r="R37" s="342">
        <v>74006.58</v>
      </c>
      <c r="S37" s="342">
        <v>79461.269627000001</v>
      </c>
      <c r="T37" s="342">
        <v>66435.876667000004</v>
      </c>
      <c r="U37" s="342">
        <v>78549.985069999995</v>
      </c>
      <c r="V37" s="342">
        <v>87421.455742000006</v>
      </c>
      <c r="W37" s="343">
        <v>64490.423755000003</v>
      </c>
      <c r="X37" s="29"/>
    </row>
    <row r="38" spans="1:24" s="30" customFormat="1" ht="13.2" x14ac:dyDescent="0.3">
      <c r="A38" s="131"/>
      <c r="B38" s="131"/>
      <c r="C38" s="131"/>
      <c r="D38" s="131"/>
      <c r="E38" s="131"/>
      <c r="F38" s="131"/>
      <c r="G38" s="131"/>
      <c r="H38" s="132"/>
      <c r="I38" s="132"/>
      <c r="J38" s="132"/>
      <c r="K38" s="132"/>
      <c r="L38" s="132"/>
      <c r="M38" s="132"/>
      <c r="N38" s="132"/>
      <c r="O38" s="132"/>
      <c r="P38" s="132"/>
      <c r="Q38" s="132"/>
      <c r="R38" s="132"/>
      <c r="S38" s="132"/>
      <c r="T38" s="132"/>
      <c r="U38" s="132"/>
      <c r="V38" s="132"/>
      <c r="W38" s="132"/>
      <c r="X38" s="29"/>
    </row>
    <row r="39" spans="1:24" s="30" customFormat="1" ht="13.2" x14ac:dyDescent="0.3">
      <c r="A39" s="131"/>
      <c r="B39" s="131"/>
      <c r="C39" s="131"/>
      <c r="D39" s="131"/>
      <c r="E39" s="131"/>
      <c r="F39" s="131"/>
      <c r="G39" s="131"/>
      <c r="H39" s="132"/>
      <c r="I39" s="132"/>
      <c r="J39" s="132"/>
      <c r="K39" s="132"/>
      <c r="L39" s="132"/>
      <c r="M39" s="132"/>
      <c r="N39" s="132"/>
      <c r="O39" s="132"/>
      <c r="P39" s="132"/>
      <c r="Q39" s="132"/>
      <c r="R39" s="132"/>
      <c r="S39" s="132"/>
      <c r="T39" s="132"/>
      <c r="U39" s="132"/>
      <c r="V39" s="132"/>
      <c r="W39" s="132"/>
    </row>
    <row r="40" spans="1:24" ht="2.1" customHeight="1" x14ac:dyDescent="0.3">
      <c r="A40" s="164"/>
      <c r="B40" s="56"/>
      <c r="C40" s="56"/>
      <c r="D40" s="56"/>
      <c r="E40" s="56"/>
      <c r="F40" s="56"/>
      <c r="G40" s="56"/>
      <c r="H40" s="56"/>
      <c r="I40" s="56"/>
      <c r="J40" s="56"/>
      <c r="K40" s="56"/>
      <c r="L40" s="56"/>
      <c r="M40" s="56"/>
      <c r="N40" s="56"/>
      <c r="O40" s="56"/>
      <c r="P40" s="56"/>
      <c r="Q40" s="56"/>
      <c r="R40" s="56"/>
      <c r="S40" s="56"/>
      <c r="T40" s="56"/>
      <c r="U40" s="56"/>
      <c r="V40" s="56"/>
      <c r="W40" s="56"/>
      <c r="X40" s="225"/>
    </row>
    <row r="41" spans="1:24" ht="17.100000000000001" customHeight="1" x14ac:dyDescent="0.3">
      <c r="A41" s="165" t="s">
        <v>215</v>
      </c>
      <c r="B41" s="133"/>
      <c r="C41" s="133"/>
      <c r="D41" s="133"/>
      <c r="E41" s="133"/>
      <c r="F41" s="133"/>
      <c r="G41" s="133"/>
      <c r="H41" s="55"/>
      <c r="I41" s="55"/>
      <c r="J41" s="55"/>
      <c r="K41" s="55"/>
      <c r="L41" s="55"/>
      <c r="M41" s="55"/>
      <c r="N41" s="55"/>
      <c r="O41" s="55"/>
      <c r="P41" s="55"/>
      <c r="Q41" s="55"/>
      <c r="R41" s="55"/>
      <c r="S41" s="55"/>
      <c r="T41" s="55"/>
      <c r="U41" s="55"/>
      <c r="V41" s="55"/>
      <c r="W41" s="55"/>
      <c r="X41" s="226"/>
    </row>
    <row r="42" spans="1:24" ht="17.100000000000001" customHeight="1" x14ac:dyDescent="0.3">
      <c r="A42" s="165" t="s">
        <v>222</v>
      </c>
      <c r="B42" s="133"/>
      <c r="C42" s="133"/>
      <c r="D42" s="133"/>
      <c r="E42" s="133"/>
      <c r="F42" s="133"/>
      <c r="G42" s="133"/>
      <c r="H42" s="55"/>
      <c r="I42" s="55"/>
      <c r="J42" s="55"/>
      <c r="K42" s="55"/>
      <c r="L42" s="55"/>
      <c r="M42" s="55"/>
      <c r="N42" s="55"/>
      <c r="O42" s="55"/>
      <c r="P42" s="55"/>
      <c r="Q42" s="55"/>
      <c r="R42" s="55"/>
      <c r="S42" s="55"/>
      <c r="T42" s="55"/>
      <c r="U42" s="55"/>
      <c r="V42" s="55"/>
      <c r="W42" s="55"/>
      <c r="X42" s="226"/>
    </row>
    <row r="43" spans="1:24" ht="17.100000000000001" customHeight="1" x14ac:dyDescent="0.3">
      <c r="A43" s="165" t="s">
        <v>92</v>
      </c>
      <c r="B43" s="133"/>
      <c r="C43" s="133"/>
      <c r="D43" s="133"/>
      <c r="E43" s="133"/>
      <c r="F43" s="133"/>
      <c r="G43" s="133"/>
      <c r="H43" s="55"/>
      <c r="I43" s="55"/>
      <c r="J43" s="55"/>
      <c r="K43" s="55"/>
      <c r="L43" s="55"/>
      <c r="M43" s="55"/>
      <c r="N43" s="55"/>
      <c r="O43" s="55"/>
      <c r="P43" s="55"/>
      <c r="Q43" s="55"/>
      <c r="R43" s="55"/>
      <c r="S43" s="55"/>
      <c r="T43" s="55"/>
      <c r="U43" s="55"/>
      <c r="V43" s="55"/>
      <c r="W43" s="55"/>
      <c r="X43" s="226"/>
    </row>
    <row r="44" spans="1:24" ht="17.100000000000001" customHeight="1" x14ac:dyDescent="0.3">
      <c r="A44" s="165" t="s">
        <v>93</v>
      </c>
      <c r="B44" s="133"/>
      <c r="C44" s="133"/>
      <c r="D44" s="133"/>
      <c r="E44" s="133"/>
      <c r="F44" s="133"/>
      <c r="G44" s="133"/>
      <c r="H44" s="55"/>
      <c r="I44" s="55"/>
      <c r="J44" s="55"/>
      <c r="K44" s="55"/>
      <c r="L44" s="55"/>
      <c r="M44" s="55"/>
      <c r="N44" s="55"/>
      <c r="O44" s="55"/>
      <c r="P44" s="55"/>
      <c r="Q44" s="55"/>
      <c r="R44" s="55"/>
      <c r="S44" s="55"/>
      <c r="T44" s="55"/>
      <c r="U44" s="55"/>
      <c r="V44" s="55"/>
      <c r="W44" s="55"/>
      <c r="X44" s="226"/>
    </row>
    <row r="45" spans="1:24" ht="2.1" customHeight="1" x14ac:dyDescent="0.3">
      <c r="A45" s="167"/>
      <c r="B45" s="62"/>
      <c r="C45" s="62"/>
      <c r="D45" s="62"/>
      <c r="E45" s="62"/>
      <c r="F45" s="62"/>
      <c r="G45" s="62"/>
      <c r="H45" s="62"/>
      <c r="I45" s="62"/>
      <c r="J45" s="62"/>
      <c r="K45" s="62"/>
      <c r="L45" s="62"/>
      <c r="M45" s="62"/>
      <c r="N45" s="62"/>
      <c r="O45" s="62"/>
      <c r="P45" s="62"/>
      <c r="Q45" s="62"/>
      <c r="R45" s="62"/>
      <c r="S45" s="62"/>
      <c r="T45" s="62"/>
      <c r="U45" s="62"/>
      <c r="V45" s="62"/>
      <c r="W45" s="62"/>
      <c r="X45" s="227"/>
    </row>
    <row r="46" spans="1:24" s="30" customFormat="1" ht="13.2" x14ac:dyDescent="0.3">
      <c r="A46" s="131"/>
      <c r="B46" s="131"/>
      <c r="C46" s="131"/>
      <c r="D46" s="131"/>
      <c r="E46" s="131"/>
      <c r="F46" s="131"/>
      <c r="G46" s="131"/>
      <c r="H46" s="132"/>
      <c r="I46" s="132"/>
      <c r="J46" s="132"/>
      <c r="K46" s="132"/>
      <c r="L46" s="132"/>
      <c r="M46" s="132"/>
      <c r="N46" s="132"/>
      <c r="O46" s="132"/>
      <c r="P46" s="132"/>
      <c r="Q46" s="132"/>
      <c r="R46" s="132"/>
      <c r="S46" s="132"/>
      <c r="T46" s="132"/>
      <c r="U46" s="132"/>
      <c r="V46" s="132"/>
      <c r="W46" s="132"/>
    </row>
    <row r="47" spans="1:24" s="30" customFormat="1" ht="13.2" x14ac:dyDescent="0.3">
      <c r="A47" s="131"/>
      <c r="B47" s="131"/>
      <c r="C47" s="131"/>
      <c r="D47" s="131"/>
      <c r="E47" s="131"/>
      <c r="F47" s="131"/>
      <c r="G47" s="131"/>
      <c r="H47" s="132"/>
      <c r="I47" s="132"/>
      <c r="J47" s="132"/>
      <c r="K47" s="132"/>
      <c r="L47" s="132"/>
      <c r="M47" s="132"/>
      <c r="N47" s="132"/>
      <c r="O47" s="132"/>
      <c r="P47" s="132"/>
      <c r="Q47" s="132"/>
      <c r="R47" s="132"/>
      <c r="S47" s="132"/>
      <c r="T47" s="132"/>
      <c r="U47" s="132"/>
      <c r="V47" s="132"/>
      <c r="W47" s="132"/>
    </row>
    <row r="48" spans="1:24" s="29" customFormat="1" ht="45" customHeight="1" x14ac:dyDescent="0.25">
      <c r="A48" s="327" t="s">
        <v>286</v>
      </c>
      <c r="B48" s="328"/>
      <c r="C48" s="328"/>
      <c r="D48" s="328"/>
      <c r="E48" s="328"/>
      <c r="F48" s="328"/>
      <c r="G48" s="328"/>
      <c r="H48" s="328"/>
      <c r="I48" s="328"/>
      <c r="J48" s="328"/>
      <c r="K48" s="328"/>
      <c r="L48" s="328"/>
      <c r="M48" s="328"/>
      <c r="N48" s="328"/>
      <c r="O48" s="328"/>
      <c r="P48" s="328"/>
      <c r="Q48" s="328"/>
      <c r="R48" s="328"/>
      <c r="S48" s="328"/>
      <c r="T48" s="328"/>
      <c r="U48" s="328"/>
      <c r="V48" s="328"/>
      <c r="W48" s="329"/>
    </row>
    <row r="49" spans="1:24" ht="12.75" customHeight="1" x14ac:dyDescent="0.2">
      <c r="A49" s="793" t="s">
        <v>14</v>
      </c>
      <c r="B49" s="793" t="s">
        <v>40</v>
      </c>
      <c r="C49" s="795"/>
      <c r="D49" s="795"/>
      <c r="E49" s="795"/>
      <c r="F49" s="795"/>
      <c r="G49" s="795"/>
      <c r="H49" s="795"/>
      <c r="I49" s="795"/>
      <c r="J49" s="795"/>
      <c r="K49" s="795"/>
      <c r="L49" s="795"/>
      <c r="M49" s="795"/>
      <c r="N49" s="795"/>
      <c r="O49" s="795"/>
      <c r="P49" s="795"/>
      <c r="Q49" s="795"/>
      <c r="R49" s="795"/>
      <c r="S49" s="795"/>
      <c r="T49" s="795"/>
      <c r="U49" s="795"/>
      <c r="V49" s="795"/>
      <c r="W49" s="796"/>
      <c r="X49" s="29"/>
    </row>
    <row r="50" spans="1:24" ht="13.2" x14ac:dyDescent="0.3">
      <c r="A50" s="794"/>
      <c r="B50" s="330">
        <v>2000</v>
      </c>
      <c r="C50" s="330">
        <v>2001</v>
      </c>
      <c r="D50" s="330">
        <v>2002</v>
      </c>
      <c r="E50" s="330">
        <v>2003</v>
      </c>
      <c r="F50" s="330">
        <v>2004</v>
      </c>
      <c r="G50" s="330">
        <v>2005</v>
      </c>
      <c r="H50" s="330">
        <v>2006</v>
      </c>
      <c r="I50" s="330">
        <v>2007</v>
      </c>
      <c r="J50" s="330">
        <v>2008</v>
      </c>
      <c r="K50" s="330">
        <v>2009</v>
      </c>
      <c r="L50" s="330">
        <v>2010</v>
      </c>
      <c r="M50" s="330">
        <v>2011</v>
      </c>
      <c r="N50" s="330">
        <v>2012</v>
      </c>
      <c r="O50" s="330">
        <v>2013</v>
      </c>
      <c r="P50" s="330">
        <v>2014</v>
      </c>
      <c r="Q50" s="330">
        <v>2015</v>
      </c>
      <c r="R50" s="330">
        <v>2016</v>
      </c>
      <c r="S50" s="330">
        <v>2017</v>
      </c>
      <c r="T50" s="330">
        <v>2018</v>
      </c>
      <c r="U50" s="330">
        <v>2019</v>
      </c>
      <c r="V50" s="330">
        <v>2020</v>
      </c>
      <c r="W50" s="331">
        <v>2021</v>
      </c>
      <c r="X50" s="29"/>
    </row>
    <row r="51" spans="1:24" ht="13.2" x14ac:dyDescent="0.3">
      <c r="A51" s="332" t="s">
        <v>21</v>
      </c>
      <c r="B51" s="333">
        <v>447553</v>
      </c>
      <c r="C51" s="333">
        <v>448999</v>
      </c>
      <c r="D51" s="333">
        <v>404582.65</v>
      </c>
      <c r="E51" s="333">
        <v>472816.52</v>
      </c>
      <c r="F51" s="333">
        <v>494531.0758487393</v>
      </c>
      <c r="G51" s="333">
        <v>408953.22</v>
      </c>
      <c r="H51" s="333">
        <v>380372.1</v>
      </c>
      <c r="I51" s="333">
        <v>383690</v>
      </c>
      <c r="J51" s="333">
        <v>442231.688086554</v>
      </c>
      <c r="K51" s="333">
        <v>468890.09189600003</v>
      </c>
      <c r="L51" s="333">
        <v>420720.88273529644</v>
      </c>
      <c r="M51" s="333">
        <v>445413.55821055535</v>
      </c>
      <c r="N51" s="333">
        <v>416052.26415100001</v>
      </c>
      <c r="O51" s="333">
        <v>438434.35313549294</v>
      </c>
      <c r="P51" s="333">
        <v>372806.65859400004</v>
      </c>
      <c r="Q51" s="333">
        <v>462117.32307469856</v>
      </c>
      <c r="R51" s="333">
        <v>570802.15</v>
      </c>
      <c r="S51" s="333">
        <v>595374.11849400005</v>
      </c>
      <c r="T51" s="344">
        <v>500923.60774632968</v>
      </c>
      <c r="U51" s="344">
        <v>539552.81626631203</v>
      </c>
      <c r="V51" s="344">
        <v>596414.7523268197</v>
      </c>
      <c r="W51" s="345">
        <v>544635.39912977605</v>
      </c>
      <c r="X51" s="29"/>
    </row>
    <row r="52" spans="1:24" ht="13.2" x14ac:dyDescent="0.3">
      <c r="A52" s="335"/>
      <c r="B52" s="336"/>
      <c r="C52" s="336"/>
      <c r="D52" s="336"/>
      <c r="E52" s="336"/>
      <c r="F52" s="336"/>
      <c r="G52" s="336"/>
      <c r="H52" s="336"/>
      <c r="I52" s="336"/>
      <c r="J52" s="336"/>
      <c r="K52" s="336"/>
      <c r="L52" s="336"/>
      <c r="M52" s="336"/>
      <c r="N52" s="336"/>
      <c r="O52" s="336"/>
      <c r="P52" s="336"/>
      <c r="Q52" s="336"/>
      <c r="R52" s="336"/>
      <c r="S52" s="336"/>
      <c r="T52" s="346"/>
      <c r="U52" s="346"/>
      <c r="V52" s="346"/>
      <c r="W52" s="347"/>
      <c r="X52" s="29"/>
    </row>
    <row r="53" spans="1:24" ht="13.2" x14ac:dyDescent="0.3">
      <c r="A53" s="338" t="s">
        <v>22</v>
      </c>
      <c r="B53" s="339">
        <v>98898</v>
      </c>
      <c r="C53" s="339">
        <v>95625</v>
      </c>
      <c r="D53" s="339">
        <v>85505.41</v>
      </c>
      <c r="E53" s="339">
        <v>99617.5</v>
      </c>
      <c r="F53" s="339">
        <v>101637.3</v>
      </c>
      <c r="G53" s="339">
        <v>82425.600000000006</v>
      </c>
      <c r="H53" s="339">
        <v>63774</v>
      </c>
      <c r="I53" s="339">
        <v>74005</v>
      </c>
      <c r="J53" s="339">
        <v>83803.199999999997</v>
      </c>
      <c r="K53" s="339">
        <v>103950.3</v>
      </c>
      <c r="L53" s="339">
        <v>97180.700000000012</v>
      </c>
      <c r="M53" s="339">
        <v>97734.5</v>
      </c>
      <c r="N53" s="339">
        <v>73101.899999999994</v>
      </c>
      <c r="O53" s="339">
        <v>70295.199999999997</v>
      </c>
      <c r="P53" s="339">
        <v>39762.61</v>
      </c>
      <c r="Q53" s="339">
        <v>63520.65</v>
      </c>
      <c r="R53" s="339">
        <v>77335</v>
      </c>
      <c r="S53" s="339">
        <v>82756.240000000005</v>
      </c>
      <c r="T53" s="348">
        <v>66396.5</v>
      </c>
      <c r="U53" s="348">
        <v>81819.33</v>
      </c>
      <c r="V53" s="348">
        <v>85798.399999999994</v>
      </c>
      <c r="W53" s="349">
        <v>72549.59</v>
      </c>
      <c r="X53" s="29"/>
    </row>
    <row r="54" spans="1:24" ht="13.2" x14ac:dyDescent="0.3">
      <c r="A54" s="335" t="s">
        <v>23</v>
      </c>
      <c r="B54" s="336">
        <v>55838</v>
      </c>
      <c r="C54" s="336">
        <v>69195</v>
      </c>
      <c r="D54" s="336">
        <v>70281.440000000002</v>
      </c>
      <c r="E54" s="336">
        <v>93444</v>
      </c>
      <c r="F54" s="336">
        <v>104597</v>
      </c>
      <c r="G54" s="336">
        <v>66573.5</v>
      </c>
      <c r="H54" s="336">
        <v>58932</v>
      </c>
      <c r="I54" s="336">
        <v>63041</v>
      </c>
      <c r="J54" s="336">
        <v>76853.100000000006</v>
      </c>
      <c r="K54" s="336">
        <v>88790.552381000001</v>
      </c>
      <c r="L54" s="336">
        <v>80483.8</v>
      </c>
      <c r="M54" s="336">
        <v>101251.1</v>
      </c>
      <c r="N54" s="336">
        <v>95952.2</v>
      </c>
      <c r="O54" s="336">
        <v>104612.3</v>
      </c>
      <c r="P54" s="336">
        <v>95018.4</v>
      </c>
      <c r="Q54" s="336">
        <v>128799.9</v>
      </c>
      <c r="R54" s="336">
        <v>157428</v>
      </c>
      <c r="S54" s="336">
        <v>178207.5</v>
      </c>
      <c r="T54" s="346">
        <v>146681.5</v>
      </c>
      <c r="U54" s="346">
        <v>159081.1</v>
      </c>
      <c r="V54" s="346">
        <v>176878.3</v>
      </c>
      <c r="W54" s="347">
        <v>189422</v>
      </c>
      <c r="X54" s="29"/>
    </row>
    <row r="55" spans="1:24" ht="13.2" x14ac:dyDescent="0.3">
      <c r="A55" s="338" t="s">
        <v>24</v>
      </c>
      <c r="B55" s="339">
        <v>105184</v>
      </c>
      <c r="C55" s="339">
        <v>102554</v>
      </c>
      <c r="D55" s="339">
        <v>99563.75</v>
      </c>
      <c r="E55" s="339">
        <v>110037.76999999999</v>
      </c>
      <c r="F55" s="339">
        <v>106116.59428600152</v>
      </c>
      <c r="G55" s="339">
        <v>98954.64</v>
      </c>
      <c r="H55" s="339">
        <v>103635.2</v>
      </c>
      <c r="I55" s="339">
        <v>108368</v>
      </c>
      <c r="J55" s="339">
        <v>110533.9987804878</v>
      </c>
      <c r="K55" s="339">
        <v>108115.30426800001</v>
      </c>
      <c r="L55" s="339">
        <v>101109.93218229647</v>
      </c>
      <c r="M55" s="339">
        <v>107118.44182599999</v>
      </c>
      <c r="N55" s="339">
        <v>106699.218333</v>
      </c>
      <c r="O55" s="339">
        <v>104192.91940380947</v>
      </c>
      <c r="P55" s="339">
        <v>95095.017884000001</v>
      </c>
      <c r="Q55" s="339">
        <v>104381.44927469859</v>
      </c>
      <c r="R55" s="339">
        <v>103855.9</v>
      </c>
      <c r="S55" s="339">
        <v>107520.72140900001</v>
      </c>
      <c r="T55" s="348">
        <v>106440.44205300001</v>
      </c>
      <c r="U55" s="348">
        <v>97154.915018999993</v>
      </c>
      <c r="V55" s="348">
        <v>108323.593375</v>
      </c>
      <c r="W55" s="349">
        <v>88836.169151202193</v>
      </c>
      <c r="X55" s="29"/>
    </row>
    <row r="56" spans="1:24" ht="13.2" x14ac:dyDescent="0.3">
      <c r="A56" s="335" t="s">
        <v>25</v>
      </c>
      <c r="B56" s="336">
        <v>37914</v>
      </c>
      <c r="C56" s="336">
        <v>33945.33</v>
      </c>
      <c r="D56" s="336">
        <v>29048.61</v>
      </c>
      <c r="E56" s="336">
        <v>34233.449999999997</v>
      </c>
      <c r="F56" s="336">
        <v>34429.414798375859</v>
      </c>
      <c r="G56" s="336">
        <v>36595.479999999996</v>
      </c>
      <c r="H56" s="336">
        <v>32073</v>
      </c>
      <c r="I56" s="336">
        <v>31505</v>
      </c>
      <c r="J56" s="336">
        <v>34658.901769834352</v>
      </c>
      <c r="K56" s="336">
        <v>33479.592961999995</v>
      </c>
      <c r="L56" s="336">
        <v>31936.801488000001</v>
      </c>
      <c r="M56" s="336">
        <v>31425.219166555362</v>
      </c>
      <c r="N56" s="336">
        <v>33023.780493999999</v>
      </c>
      <c r="O56" s="336">
        <v>29488.935229000002</v>
      </c>
      <c r="P56" s="336">
        <v>29224.225867000001</v>
      </c>
      <c r="Q56" s="336">
        <v>28848.874905000001</v>
      </c>
      <c r="R56" s="336">
        <v>38386.94</v>
      </c>
      <c r="S56" s="336">
        <v>33592.609253000002</v>
      </c>
      <c r="T56" s="346">
        <v>34286.16325232965</v>
      </c>
      <c r="U56" s="346">
        <v>32797.750240311514</v>
      </c>
      <c r="V56" s="346">
        <v>38658.063001819668</v>
      </c>
      <c r="W56" s="347">
        <v>31721.356822573871</v>
      </c>
      <c r="X56" s="29"/>
    </row>
    <row r="57" spans="1:24" ht="13.8" x14ac:dyDescent="0.3">
      <c r="A57" s="341" t="s">
        <v>91</v>
      </c>
      <c r="B57" s="342">
        <v>149719</v>
      </c>
      <c r="C57" s="342">
        <v>147679.34</v>
      </c>
      <c r="D57" s="342">
        <v>120183.44</v>
      </c>
      <c r="E57" s="342">
        <v>135483.79999999999</v>
      </c>
      <c r="F57" s="342">
        <v>147750.76676436194</v>
      </c>
      <c r="G57" s="342">
        <v>124404</v>
      </c>
      <c r="H57" s="342">
        <v>121957.9</v>
      </c>
      <c r="I57" s="342">
        <v>106771</v>
      </c>
      <c r="J57" s="342">
        <v>136382.48753623187</v>
      </c>
      <c r="K57" s="342">
        <v>134554.34228500002</v>
      </c>
      <c r="L57" s="342">
        <v>110009.64906500001</v>
      </c>
      <c r="M57" s="342">
        <v>107884.29721799999</v>
      </c>
      <c r="N57" s="342">
        <v>107275.165324</v>
      </c>
      <c r="O57" s="342">
        <v>129844.99850268349</v>
      </c>
      <c r="P57" s="342">
        <v>113706.404843</v>
      </c>
      <c r="Q57" s="342">
        <v>136566.44889499998</v>
      </c>
      <c r="R57" s="342">
        <v>193796.31</v>
      </c>
      <c r="S57" s="342">
        <v>193297.04783200001</v>
      </c>
      <c r="T57" s="350">
        <v>147119.00244100002</v>
      </c>
      <c r="U57" s="350">
        <v>168699.72100700001</v>
      </c>
      <c r="V57" s="350">
        <v>186756.39595000001</v>
      </c>
      <c r="W57" s="351">
        <v>162106.28315599999</v>
      </c>
      <c r="X57" s="29"/>
    </row>
    <row r="58" spans="1:24" s="30" customFormat="1" ht="13.2" x14ac:dyDescent="0.3">
      <c r="A58" s="131"/>
      <c r="B58" s="131"/>
      <c r="C58" s="131"/>
      <c r="D58" s="131"/>
      <c r="E58" s="131"/>
      <c r="F58" s="131"/>
      <c r="G58" s="131"/>
      <c r="H58" s="132"/>
      <c r="I58" s="132"/>
      <c r="J58" s="132"/>
      <c r="K58" s="132"/>
      <c r="L58" s="132"/>
      <c r="M58" s="132"/>
      <c r="N58" s="132"/>
      <c r="O58" s="132"/>
      <c r="P58" s="132"/>
      <c r="Q58" s="132"/>
      <c r="R58" s="132"/>
      <c r="S58" s="132"/>
      <c r="T58" s="132"/>
      <c r="U58" s="132"/>
      <c r="V58" s="132"/>
      <c r="W58" s="132"/>
      <c r="X58" s="29"/>
    </row>
    <row r="59" spans="1:24" s="30" customFormat="1" ht="13.2" x14ac:dyDescent="0.3">
      <c r="A59" s="131"/>
      <c r="B59" s="131"/>
      <c r="C59" s="131"/>
      <c r="D59" s="131"/>
      <c r="E59" s="131"/>
      <c r="F59" s="131"/>
      <c r="G59" s="131"/>
      <c r="H59" s="132"/>
      <c r="I59" s="132"/>
      <c r="J59" s="132"/>
      <c r="K59" s="132"/>
      <c r="L59" s="132"/>
      <c r="M59" s="132"/>
      <c r="N59" s="132"/>
      <c r="O59" s="132"/>
      <c r="P59" s="132"/>
      <c r="Q59" s="132"/>
      <c r="R59" s="132"/>
      <c r="S59" s="132"/>
      <c r="T59" s="132"/>
      <c r="U59" s="132"/>
      <c r="V59" s="132"/>
      <c r="W59" s="132"/>
    </row>
    <row r="60" spans="1:24" ht="2.1" customHeight="1" x14ac:dyDescent="0.3">
      <c r="A60" s="164"/>
      <c r="B60" s="56"/>
      <c r="C60" s="56"/>
      <c r="D60" s="56"/>
      <c r="E60" s="56"/>
      <c r="F60" s="56"/>
      <c r="G60" s="56"/>
      <c r="H60" s="56"/>
      <c r="I60" s="56"/>
      <c r="J60" s="56"/>
      <c r="K60" s="56"/>
      <c r="L60" s="56"/>
      <c r="M60" s="56"/>
      <c r="N60" s="56"/>
      <c r="O60" s="56"/>
      <c r="P60" s="56"/>
      <c r="Q60" s="56"/>
      <c r="R60" s="56"/>
      <c r="S60" s="56"/>
      <c r="T60" s="56"/>
      <c r="U60" s="56"/>
      <c r="V60" s="56"/>
      <c r="W60" s="56"/>
      <c r="X60" s="225"/>
    </row>
    <row r="61" spans="1:24" ht="17.100000000000001" customHeight="1" x14ac:dyDescent="0.3">
      <c r="A61" s="165" t="s">
        <v>215</v>
      </c>
      <c r="B61" s="133"/>
      <c r="C61" s="133"/>
      <c r="D61" s="133"/>
      <c r="E61" s="133"/>
      <c r="F61" s="133"/>
      <c r="G61" s="133"/>
      <c r="H61" s="55"/>
      <c r="I61" s="55"/>
      <c r="J61" s="55"/>
      <c r="K61" s="55"/>
      <c r="L61" s="55"/>
      <c r="M61" s="55"/>
      <c r="N61" s="55"/>
      <c r="O61" s="55"/>
      <c r="P61" s="55"/>
      <c r="Q61" s="55"/>
      <c r="R61" s="55"/>
      <c r="S61" s="55"/>
      <c r="T61" s="55"/>
      <c r="U61" s="55"/>
      <c r="V61" s="55"/>
      <c r="W61" s="55"/>
      <c r="X61" s="226"/>
    </row>
    <row r="62" spans="1:24" ht="17.100000000000001" customHeight="1" x14ac:dyDescent="0.3">
      <c r="A62" s="165" t="s">
        <v>222</v>
      </c>
      <c r="B62" s="133"/>
      <c r="C62" s="133"/>
      <c r="D62" s="133"/>
      <c r="E62" s="133"/>
      <c r="F62" s="133"/>
      <c r="G62" s="133"/>
      <c r="H62" s="55"/>
      <c r="I62" s="55"/>
      <c r="J62" s="55"/>
      <c r="K62" s="55"/>
      <c r="L62" s="55"/>
      <c r="M62" s="55"/>
      <c r="N62" s="55"/>
      <c r="O62" s="55"/>
      <c r="P62" s="55"/>
      <c r="Q62" s="55"/>
      <c r="R62" s="55"/>
      <c r="S62" s="55"/>
      <c r="T62" s="55"/>
      <c r="U62" s="55"/>
      <c r="V62" s="55"/>
      <c r="W62" s="55"/>
      <c r="X62" s="226"/>
    </row>
    <row r="63" spans="1:24" ht="17.100000000000001" customHeight="1" x14ac:dyDescent="0.3">
      <c r="A63" s="165" t="s">
        <v>92</v>
      </c>
      <c r="B63" s="133"/>
      <c r="C63" s="133"/>
      <c r="D63" s="133"/>
      <c r="E63" s="133"/>
      <c r="F63" s="133"/>
      <c r="G63" s="133"/>
      <c r="H63" s="55"/>
      <c r="I63" s="55"/>
      <c r="J63" s="55"/>
      <c r="K63" s="55"/>
      <c r="L63" s="55"/>
      <c r="M63" s="55"/>
      <c r="N63" s="55"/>
      <c r="O63" s="55"/>
      <c r="P63" s="55"/>
      <c r="Q63" s="55"/>
      <c r="R63" s="55"/>
      <c r="S63" s="55"/>
      <c r="T63" s="55"/>
      <c r="U63" s="55"/>
      <c r="V63" s="55"/>
      <c r="W63" s="55"/>
      <c r="X63" s="226"/>
    </row>
    <row r="64" spans="1:24" ht="17.100000000000001" customHeight="1" x14ac:dyDescent="0.3">
      <c r="A64" s="165" t="s">
        <v>93</v>
      </c>
      <c r="B64" s="133"/>
      <c r="C64" s="133"/>
      <c r="D64" s="133"/>
      <c r="E64" s="133"/>
      <c r="F64" s="133"/>
      <c r="G64" s="133"/>
      <c r="H64" s="55"/>
      <c r="I64" s="55"/>
      <c r="J64" s="55"/>
      <c r="K64" s="55"/>
      <c r="L64" s="55"/>
      <c r="M64" s="55"/>
      <c r="N64" s="55"/>
      <c r="O64" s="55"/>
      <c r="P64" s="55"/>
      <c r="Q64" s="55"/>
      <c r="R64" s="55"/>
      <c r="S64" s="55"/>
      <c r="T64" s="55"/>
      <c r="U64" s="55"/>
      <c r="V64" s="55"/>
      <c r="W64" s="55"/>
      <c r="X64" s="226"/>
    </row>
    <row r="65" spans="1:26" ht="2.1" customHeight="1" x14ac:dyDescent="0.3">
      <c r="A65" s="167"/>
      <c r="B65" s="62"/>
      <c r="C65" s="62"/>
      <c r="D65" s="62"/>
      <c r="E65" s="62"/>
      <c r="F65" s="62"/>
      <c r="G65" s="62"/>
      <c r="H65" s="62"/>
      <c r="I65" s="62"/>
      <c r="J65" s="62"/>
      <c r="K65" s="62"/>
      <c r="L65" s="62"/>
      <c r="M65" s="62"/>
      <c r="N65" s="62"/>
      <c r="O65" s="62"/>
      <c r="P65" s="62"/>
      <c r="Q65" s="62"/>
      <c r="R65" s="62"/>
      <c r="S65" s="62"/>
      <c r="T65" s="62"/>
      <c r="U65" s="62"/>
      <c r="V65" s="62"/>
      <c r="W65" s="62"/>
      <c r="X65" s="227"/>
    </row>
    <row r="66" spans="1:26" s="30" customFormat="1" ht="13.2" x14ac:dyDescent="0.3">
      <c r="A66" s="131"/>
      <c r="B66" s="131"/>
      <c r="C66" s="131"/>
      <c r="D66" s="131"/>
      <c r="E66" s="131"/>
      <c r="F66" s="131"/>
      <c r="G66" s="131"/>
      <c r="H66" s="132"/>
      <c r="I66" s="132"/>
      <c r="J66" s="132"/>
      <c r="K66" s="132"/>
      <c r="L66" s="132"/>
      <c r="M66" s="132"/>
      <c r="N66" s="132"/>
      <c r="O66" s="132"/>
      <c r="P66" s="132"/>
      <c r="Q66" s="132"/>
      <c r="R66" s="132"/>
      <c r="S66" s="132"/>
      <c r="T66" s="132"/>
      <c r="U66" s="132"/>
      <c r="V66" s="132"/>
      <c r="W66" s="132"/>
    </row>
    <row r="67" spans="1:26" s="30" customFormat="1" ht="13.2" x14ac:dyDescent="0.3">
      <c r="A67" s="131"/>
      <c r="B67" s="131"/>
      <c r="C67" s="131"/>
      <c r="D67" s="131"/>
      <c r="E67" s="131"/>
      <c r="F67" s="131"/>
      <c r="G67" s="131"/>
      <c r="H67" s="132"/>
      <c r="I67" s="132"/>
      <c r="J67" s="132"/>
      <c r="K67" s="132"/>
      <c r="L67" s="132"/>
      <c r="M67" s="132"/>
      <c r="N67" s="132"/>
      <c r="O67" s="132"/>
      <c r="P67" s="132"/>
      <c r="Q67" s="132"/>
      <c r="R67" s="132"/>
      <c r="S67" s="132"/>
      <c r="T67" s="132"/>
      <c r="U67" s="132"/>
      <c r="V67" s="132"/>
      <c r="W67" s="132"/>
    </row>
    <row r="68" spans="1:26" s="29" customFormat="1" ht="45" customHeight="1" x14ac:dyDescent="0.25">
      <c r="A68" s="721" t="s">
        <v>287</v>
      </c>
      <c r="B68" s="730"/>
      <c r="C68" s="730"/>
      <c r="D68" s="730"/>
      <c r="E68" s="730"/>
      <c r="F68" s="730"/>
      <c r="G68" s="730"/>
      <c r="H68" s="730"/>
      <c r="I68" s="730"/>
      <c r="J68" s="730"/>
      <c r="K68" s="730"/>
      <c r="L68" s="730"/>
      <c r="M68" s="730"/>
      <c r="N68" s="730"/>
      <c r="O68" s="730"/>
      <c r="P68" s="730"/>
      <c r="Q68" s="730"/>
      <c r="R68" s="730"/>
      <c r="S68" s="730"/>
      <c r="T68" s="730"/>
      <c r="U68" s="730"/>
      <c r="V68" s="730"/>
      <c r="W68" s="730"/>
      <c r="X68" s="731"/>
    </row>
    <row r="69" spans="1:26" ht="12.75" customHeight="1" x14ac:dyDescent="0.2">
      <c r="A69" s="740" t="s">
        <v>14</v>
      </c>
      <c r="B69" s="724" t="s">
        <v>81</v>
      </c>
      <c r="C69" s="709"/>
      <c r="D69" s="709"/>
      <c r="E69" s="709"/>
      <c r="F69" s="709"/>
      <c r="G69" s="709"/>
      <c r="H69" s="709"/>
      <c r="I69" s="709"/>
      <c r="J69" s="709"/>
      <c r="K69" s="709"/>
      <c r="L69" s="709"/>
      <c r="M69" s="709"/>
      <c r="N69" s="709"/>
      <c r="O69" s="709"/>
      <c r="P69" s="709"/>
      <c r="Q69" s="709"/>
      <c r="R69" s="709"/>
      <c r="S69" s="709"/>
      <c r="T69" s="709"/>
      <c r="U69" s="709"/>
      <c r="V69" s="709"/>
      <c r="W69" s="709"/>
      <c r="X69" s="729"/>
    </row>
    <row r="70" spans="1:26" ht="13.2" x14ac:dyDescent="0.3">
      <c r="A70" s="717"/>
      <c r="B70" s="237" t="s">
        <v>62</v>
      </c>
      <c r="C70" s="91" t="s">
        <v>63</v>
      </c>
      <c r="D70" s="91" t="s">
        <v>64</v>
      </c>
      <c r="E70" s="91" t="s">
        <v>65</v>
      </c>
      <c r="F70" s="91" t="s">
        <v>66</v>
      </c>
      <c r="G70" s="91" t="s">
        <v>67</v>
      </c>
      <c r="H70" s="91" t="s">
        <v>68</v>
      </c>
      <c r="I70" s="91" t="s">
        <v>69</v>
      </c>
      <c r="J70" s="91" t="s">
        <v>70</v>
      </c>
      <c r="K70" s="91" t="s">
        <v>71</v>
      </c>
      <c r="L70" s="91" t="s">
        <v>72</v>
      </c>
      <c r="M70" s="91" t="s">
        <v>73</v>
      </c>
      <c r="N70" s="91" t="s">
        <v>74</v>
      </c>
      <c r="O70" s="91" t="s">
        <v>75</v>
      </c>
      <c r="P70" s="91" t="s">
        <v>76</v>
      </c>
      <c r="Q70" s="91" t="s">
        <v>77</v>
      </c>
      <c r="R70" s="91" t="s">
        <v>78</v>
      </c>
      <c r="S70" s="91" t="s">
        <v>79</v>
      </c>
      <c r="T70" s="206" t="s">
        <v>80</v>
      </c>
      <c r="U70" s="206" t="s">
        <v>98</v>
      </c>
      <c r="V70" s="206" t="s">
        <v>136</v>
      </c>
      <c r="W70" s="206" t="s">
        <v>216</v>
      </c>
      <c r="X70" s="191" t="s">
        <v>258</v>
      </c>
    </row>
    <row r="71" spans="1:26" ht="13.2" x14ac:dyDescent="0.3">
      <c r="A71" s="64" t="s">
        <v>21</v>
      </c>
      <c r="B71" s="160">
        <v>1088649</v>
      </c>
      <c r="C71" s="160">
        <v>988810</v>
      </c>
      <c r="D71" s="160">
        <v>950127</v>
      </c>
      <c r="E71" s="160">
        <v>946206</v>
      </c>
      <c r="F71" s="160">
        <v>1016602</v>
      </c>
      <c r="G71" s="160">
        <v>1008854</v>
      </c>
      <c r="H71" s="160">
        <v>896704</v>
      </c>
      <c r="I71" s="160">
        <v>1039234.9674429693</v>
      </c>
      <c r="J71" s="160">
        <v>1105208</v>
      </c>
      <c r="K71" s="160">
        <v>1078041</v>
      </c>
      <c r="L71" s="160">
        <v>724294.06685847417</v>
      </c>
      <c r="M71" s="160">
        <v>898244.51929346751</v>
      </c>
      <c r="N71" s="160">
        <v>799153.20971683518</v>
      </c>
      <c r="O71" s="160">
        <v>852190.25874130102</v>
      </c>
      <c r="P71" s="160">
        <v>796694.85164410004</v>
      </c>
      <c r="Q71" s="160">
        <v>780997.12464417494</v>
      </c>
      <c r="R71" s="160">
        <v>765354.5</v>
      </c>
      <c r="S71" s="160">
        <v>989958.93259574461</v>
      </c>
      <c r="T71" s="162">
        <v>1020738.1113122194</v>
      </c>
      <c r="U71" s="162">
        <v>1008080.6919076068</v>
      </c>
      <c r="V71" s="162">
        <v>1165192.6312326437</v>
      </c>
      <c r="W71" s="162">
        <v>1208598.5338062793</v>
      </c>
      <c r="X71" s="174">
        <f>+SUM(X73:X77)</f>
        <v>912266.98552572937</v>
      </c>
      <c r="Y71" s="31"/>
      <c r="Z71" s="31"/>
    </row>
    <row r="72" spans="1:26" ht="13.2" x14ac:dyDescent="0.3">
      <c r="A72" s="65"/>
      <c r="B72" s="161"/>
      <c r="C72" s="161"/>
      <c r="D72" s="161"/>
      <c r="E72" s="161"/>
      <c r="F72" s="161"/>
      <c r="G72" s="161"/>
      <c r="H72" s="161"/>
      <c r="I72" s="161"/>
      <c r="J72" s="161"/>
      <c r="K72" s="161"/>
      <c r="L72" s="161"/>
      <c r="M72" s="161"/>
      <c r="N72" s="161"/>
      <c r="O72" s="161"/>
      <c r="P72" s="161"/>
      <c r="Q72" s="161"/>
      <c r="R72" s="161"/>
      <c r="S72" s="161"/>
      <c r="T72" s="161"/>
      <c r="U72" s="161"/>
      <c r="V72" s="161"/>
      <c r="W72" s="161"/>
      <c r="X72" s="173"/>
    </row>
    <row r="73" spans="1:26" ht="13.2" x14ac:dyDescent="0.3">
      <c r="A73" s="66" t="s">
        <v>22</v>
      </c>
      <c r="B73" s="162">
        <v>99413</v>
      </c>
      <c r="C73" s="162">
        <v>76409</v>
      </c>
      <c r="D73" s="162">
        <v>102975</v>
      </c>
      <c r="E73" s="162">
        <v>79283</v>
      </c>
      <c r="F73" s="162">
        <v>89855</v>
      </c>
      <c r="G73" s="162">
        <v>89428</v>
      </c>
      <c r="H73" s="162">
        <v>61819</v>
      </c>
      <c r="I73" s="162">
        <v>60871.585318011967</v>
      </c>
      <c r="J73" s="162">
        <v>86848</v>
      </c>
      <c r="K73" s="162">
        <v>62695</v>
      </c>
      <c r="L73" s="162">
        <v>42502.548692460521</v>
      </c>
      <c r="M73" s="162">
        <v>85080.717135772647</v>
      </c>
      <c r="N73" s="162">
        <v>50960.361526717563</v>
      </c>
      <c r="O73" s="162">
        <v>82671.76327450182</v>
      </c>
      <c r="P73" s="162">
        <v>41866.101553760098</v>
      </c>
      <c r="Q73" s="162">
        <v>49252.239632073586</v>
      </c>
      <c r="R73" s="162">
        <v>65518.35</v>
      </c>
      <c r="S73" s="162">
        <v>74395.339781812188</v>
      </c>
      <c r="T73" s="162">
        <v>71252.108143064281</v>
      </c>
      <c r="U73" s="162">
        <v>78478.494789182063</v>
      </c>
      <c r="V73" s="162">
        <v>116232.84774429603</v>
      </c>
      <c r="W73" s="162">
        <v>100893.480014008</v>
      </c>
      <c r="X73" s="174">
        <v>78133.570109749489</v>
      </c>
    </row>
    <row r="74" spans="1:26" ht="13.2" x14ac:dyDescent="0.3">
      <c r="A74" s="65" t="s">
        <v>23</v>
      </c>
      <c r="B74" s="161">
        <v>83422</v>
      </c>
      <c r="C74" s="161">
        <v>64539</v>
      </c>
      <c r="D74" s="161">
        <v>111371</v>
      </c>
      <c r="E74" s="161">
        <v>91904</v>
      </c>
      <c r="F74" s="161">
        <v>78828</v>
      </c>
      <c r="G74" s="161">
        <v>92392</v>
      </c>
      <c r="H74" s="161">
        <v>64189</v>
      </c>
      <c r="I74" s="161">
        <v>130357.89140824585</v>
      </c>
      <c r="J74" s="161">
        <v>105335</v>
      </c>
      <c r="K74" s="161">
        <v>98391</v>
      </c>
      <c r="L74" s="161">
        <v>63554.719413488245</v>
      </c>
      <c r="M74" s="161">
        <v>76377.425846095124</v>
      </c>
      <c r="N74" s="161">
        <v>88171.607116239262</v>
      </c>
      <c r="O74" s="161">
        <v>94968.999075019514</v>
      </c>
      <c r="P74" s="161">
        <v>56429.721353132161</v>
      </c>
      <c r="Q74" s="161">
        <v>79609.012956010614</v>
      </c>
      <c r="R74" s="161">
        <v>81819.05</v>
      </c>
      <c r="S74" s="161">
        <v>107813.69362592704</v>
      </c>
      <c r="T74" s="161">
        <v>93031.430781336589</v>
      </c>
      <c r="U74" s="161">
        <v>102256.25178211162</v>
      </c>
      <c r="V74" s="161">
        <v>116222.06218589676</v>
      </c>
      <c r="W74" s="161">
        <v>109415.65623897353</v>
      </c>
      <c r="X74" s="173">
        <v>78355.569563225828</v>
      </c>
    </row>
    <row r="75" spans="1:26" ht="13.2" x14ac:dyDescent="0.3">
      <c r="A75" s="66" t="s">
        <v>24</v>
      </c>
      <c r="B75" s="162">
        <v>444582</v>
      </c>
      <c r="C75" s="162">
        <v>385568</v>
      </c>
      <c r="D75" s="162">
        <v>346301</v>
      </c>
      <c r="E75" s="162">
        <v>346816</v>
      </c>
      <c r="F75" s="162">
        <v>383523</v>
      </c>
      <c r="G75" s="162">
        <v>366958</v>
      </c>
      <c r="H75" s="162">
        <v>353933</v>
      </c>
      <c r="I75" s="162">
        <v>400649.11897795537</v>
      </c>
      <c r="J75" s="162">
        <v>454088</v>
      </c>
      <c r="K75" s="162">
        <v>456937</v>
      </c>
      <c r="L75" s="162">
        <v>297237.34805015626</v>
      </c>
      <c r="M75" s="162">
        <v>382459.88263911288</v>
      </c>
      <c r="N75" s="162">
        <v>324945.1505095152</v>
      </c>
      <c r="O75" s="162">
        <v>332264.08827795752</v>
      </c>
      <c r="P75" s="162">
        <v>334995.92868056102</v>
      </c>
      <c r="Q75" s="162">
        <v>317977.97790513665</v>
      </c>
      <c r="R75" s="162">
        <v>294017.107844999</v>
      </c>
      <c r="S75" s="162">
        <v>366956.86849554838</v>
      </c>
      <c r="T75" s="162">
        <v>391267.09097440279</v>
      </c>
      <c r="U75" s="162">
        <v>364301.75857464608</v>
      </c>
      <c r="V75" s="162">
        <v>383250.59918124432</v>
      </c>
      <c r="W75" s="162">
        <v>403028.36726818315</v>
      </c>
      <c r="X75" s="174">
        <v>296451.60278076259</v>
      </c>
    </row>
    <row r="76" spans="1:26" ht="13.2" x14ac:dyDescent="0.3">
      <c r="A76" s="65" t="s">
        <v>25</v>
      </c>
      <c r="B76" s="161">
        <v>129528</v>
      </c>
      <c r="C76" s="161">
        <v>146418</v>
      </c>
      <c r="D76" s="161">
        <v>106410</v>
      </c>
      <c r="E76" s="161">
        <v>100523</v>
      </c>
      <c r="F76" s="161">
        <v>136153</v>
      </c>
      <c r="G76" s="161">
        <v>116405</v>
      </c>
      <c r="H76" s="161">
        <v>131984</v>
      </c>
      <c r="I76" s="161">
        <v>135206.41942875017</v>
      </c>
      <c r="J76" s="161">
        <v>129193</v>
      </c>
      <c r="K76" s="161">
        <v>137068</v>
      </c>
      <c r="L76" s="161">
        <v>109922.91671411821</v>
      </c>
      <c r="M76" s="161">
        <v>125465.74906161978</v>
      </c>
      <c r="N76" s="161">
        <v>111588.7334124617</v>
      </c>
      <c r="O76" s="161">
        <v>97241.950330729684</v>
      </c>
      <c r="P76" s="161">
        <v>98591.100702386058</v>
      </c>
      <c r="Q76" s="161">
        <v>97600.436287576638</v>
      </c>
      <c r="R76" s="161">
        <v>105793.80502499999</v>
      </c>
      <c r="S76" s="161">
        <v>138877.82362394573</v>
      </c>
      <c r="T76" s="161">
        <v>117561.50940586695</v>
      </c>
      <c r="U76" s="161">
        <v>133914.68632185154</v>
      </c>
      <c r="V76" s="161">
        <v>128263.38306895374</v>
      </c>
      <c r="W76" s="161">
        <v>147701.55003667442</v>
      </c>
      <c r="X76" s="173">
        <v>135420.04499265997</v>
      </c>
    </row>
    <row r="77" spans="1:26" ht="13.8" x14ac:dyDescent="0.3">
      <c r="A77" s="67" t="s">
        <v>91</v>
      </c>
      <c r="B77" s="163">
        <v>331704</v>
      </c>
      <c r="C77" s="163">
        <v>315876</v>
      </c>
      <c r="D77" s="163">
        <v>283070</v>
      </c>
      <c r="E77" s="163">
        <v>327680</v>
      </c>
      <c r="F77" s="163">
        <v>328243</v>
      </c>
      <c r="G77" s="163">
        <v>343671</v>
      </c>
      <c r="H77" s="163">
        <v>284779</v>
      </c>
      <c r="I77" s="163">
        <v>312149.95231000596</v>
      </c>
      <c r="J77" s="163">
        <v>329744</v>
      </c>
      <c r="K77" s="163">
        <v>322950</v>
      </c>
      <c r="L77" s="163">
        <v>211076.53398825091</v>
      </c>
      <c r="M77" s="163">
        <v>228860.74461086711</v>
      </c>
      <c r="N77" s="163">
        <v>223487.35715190144</v>
      </c>
      <c r="O77" s="163">
        <v>245043.45778309257</v>
      </c>
      <c r="P77" s="163">
        <v>264811.99935426062</v>
      </c>
      <c r="Q77" s="163">
        <v>236557.45786337738</v>
      </c>
      <c r="R77" s="163">
        <v>218206.19</v>
      </c>
      <c r="S77" s="163">
        <v>301915.20706851128</v>
      </c>
      <c r="T77" s="163">
        <v>347625.97200754884</v>
      </c>
      <c r="U77" s="163">
        <v>329129.50043981551</v>
      </c>
      <c r="V77" s="163">
        <v>421223.73905225279</v>
      </c>
      <c r="W77" s="163">
        <v>447559.48024844035</v>
      </c>
      <c r="X77" s="175">
        <v>323906.19807933149</v>
      </c>
    </row>
    <row r="78" spans="1:26" s="30" customFormat="1" ht="13.2" x14ac:dyDescent="0.3">
      <c r="A78" s="131"/>
      <c r="B78" s="131"/>
      <c r="C78" s="131"/>
      <c r="D78" s="131"/>
      <c r="E78" s="131"/>
      <c r="F78" s="131"/>
      <c r="G78" s="131"/>
      <c r="H78" s="132"/>
      <c r="I78" s="132"/>
      <c r="J78" s="132"/>
      <c r="K78" s="132"/>
      <c r="L78" s="132"/>
      <c r="M78" s="132"/>
      <c r="N78" s="132"/>
      <c r="O78" s="132"/>
      <c r="P78" s="132"/>
      <c r="Q78" s="132"/>
      <c r="R78" s="132"/>
      <c r="S78" s="132"/>
      <c r="T78" s="132"/>
      <c r="U78" s="132"/>
      <c r="V78" s="132"/>
      <c r="W78" s="132"/>
    </row>
    <row r="79" spans="1:26" s="30" customFormat="1" ht="13.2" x14ac:dyDescent="0.3">
      <c r="A79" s="131"/>
      <c r="B79" s="131"/>
      <c r="C79" s="131"/>
      <c r="D79" s="131"/>
      <c r="E79" s="131"/>
      <c r="F79" s="131"/>
      <c r="G79" s="131"/>
      <c r="H79" s="132"/>
      <c r="I79" s="132"/>
      <c r="J79" s="132"/>
      <c r="K79" s="132"/>
      <c r="L79" s="132"/>
      <c r="M79" s="132"/>
      <c r="N79" s="132"/>
      <c r="O79" s="132"/>
      <c r="P79" s="132"/>
      <c r="Q79" s="132"/>
      <c r="R79" s="132"/>
      <c r="S79" s="132"/>
      <c r="T79" s="132"/>
      <c r="U79" s="132"/>
      <c r="V79" s="132"/>
      <c r="W79" s="132"/>
    </row>
    <row r="80" spans="1:26" ht="2.1" customHeight="1" x14ac:dyDescent="0.3">
      <c r="A80" s="164"/>
      <c r="B80" s="56"/>
      <c r="C80" s="56"/>
      <c r="D80" s="56"/>
      <c r="E80" s="56"/>
      <c r="F80" s="56"/>
      <c r="G80" s="56"/>
      <c r="H80" s="56"/>
      <c r="I80" s="56"/>
      <c r="J80" s="56"/>
      <c r="K80" s="56"/>
      <c r="L80" s="56"/>
      <c r="M80" s="56"/>
      <c r="N80" s="56"/>
      <c r="O80" s="56"/>
      <c r="P80" s="56"/>
      <c r="Q80" s="56"/>
      <c r="R80" s="56"/>
      <c r="S80" s="56"/>
      <c r="T80" s="56"/>
      <c r="U80" s="56"/>
      <c r="V80" s="56"/>
      <c r="W80" s="56"/>
      <c r="X80" s="225"/>
    </row>
    <row r="81" spans="1:24" ht="17.100000000000001" customHeight="1" x14ac:dyDescent="0.3">
      <c r="A81" s="165" t="s">
        <v>215</v>
      </c>
      <c r="B81" s="133"/>
      <c r="C81" s="133"/>
      <c r="D81" s="133"/>
      <c r="E81" s="133"/>
      <c r="F81" s="133"/>
      <c r="G81" s="133"/>
      <c r="H81" s="55"/>
      <c r="I81" s="55"/>
      <c r="J81" s="55"/>
      <c r="K81" s="55"/>
      <c r="L81" s="55"/>
      <c r="M81" s="55"/>
      <c r="N81" s="55"/>
      <c r="O81" s="55"/>
      <c r="P81" s="55"/>
      <c r="Q81" s="55"/>
      <c r="R81" s="55"/>
      <c r="S81" s="55"/>
      <c r="T81" s="55"/>
      <c r="U81" s="55"/>
      <c r="V81" s="55"/>
      <c r="W81" s="55"/>
      <c r="X81" s="226"/>
    </row>
    <row r="82" spans="1:24" ht="17.100000000000001" customHeight="1" x14ac:dyDescent="0.3">
      <c r="A82" s="165" t="s">
        <v>222</v>
      </c>
      <c r="B82" s="133"/>
      <c r="C82" s="133"/>
      <c r="D82" s="133"/>
      <c r="E82" s="133"/>
      <c r="F82" s="133"/>
      <c r="G82" s="133"/>
      <c r="H82" s="55"/>
      <c r="I82" s="55"/>
      <c r="J82" s="55"/>
      <c r="K82" s="55"/>
      <c r="L82" s="55"/>
      <c r="M82" s="55"/>
      <c r="N82" s="55"/>
      <c r="O82" s="55"/>
      <c r="P82" s="55"/>
      <c r="Q82" s="55"/>
      <c r="R82" s="55"/>
      <c r="S82" s="55"/>
      <c r="T82" s="55"/>
      <c r="U82" s="55"/>
      <c r="V82" s="55"/>
      <c r="W82" s="55"/>
      <c r="X82" s="226"/>
    </row>
    <row r="83" spans="1:24" ht="17.100000000000001" customHeight="1" x14ac:dyDescent="0.3">
      <c r="A83" s="165" t="s">
        <v>140</v>
      </c>
      <c r="B83" s="133"/>
      <c r="C83" s="133"/>
      <c r="D83" s="133"/>
      <c r="E83" s="133"/>
      <c r="F83" s="133"/>
      <c r="G83" s="133"/>
      <c r="H83" s="55"/>
      <c r="I83" s="55"/>
      <c r="J83" s="55"/>
      <c r="K83" s="55"/>
      <c r="L83" s="55"/>
      <c r="M83" s="55"/>
      <c r="N83" s="55"/>
      <c r="O83" s="55"/>
      <c r="P83" s="55"/>
      <c r="Q83" s="55"/>
      <c r="R83" s="55"/>
      <c r="S83" s="55"/>
      <c r="T83" s="55"/>
      <c r="U83" s="55"/>
      <c r="V83" s="55"/>
      <c r="W83" s="55"/>
      <c r="X83" s="226"/>
    </row>
    <row r="84" spans="1:24" ht="17.100000000000001" customHeight="1" x14ac:dyDescent="0.3">
      <c r="A84" s="165" t="s">
        <v>93</v>
      </c>
      <c r="B84" s="133"/>
      <c r="C84" s="133"/>
      <c r="D84" s="133"/>
      <c r="E84" s="133"/>
      <c r="F84" s="133"/>
      <c r="G84" s="133"/>
      <c r="H84" s="55"/>
      <c r="I84" s="55"/>
      <c r="J84" s="55"/>
      <c r="K84" s="55"/>
      <c r="L84" s="55"/>
      <c r="M84" s="55"/>
      <c r="N84" s="55"/>
      <c r="O84" s="55"/>
      <c r="P84" s="55"/>
      <c r="Q84" s="55"/>
      <c r="R84" s="55"/>
      <c r="S84" s="55"/>
      <c r="T84" s="55"/>
      <c r="U84" s="55"/>
      <c r="V84" s="55"/>
      <c r="W84" s="55"/>
      <c r="X84" s="226"/>
    </row>
    <row r="85" spans="1:24" ht="2.1" customHeight="1" x14ac:dyDescent="0.3">
      <c r="A85" s="167"/>
      <c r="B85" s="62"/>
      <c r="C85" s="62"/>
      <c r="D85" s="62"/>
      <c r="E85" s="62"/>
      <c r="F85" s="62"/>
      <c r="G85" s="62"/>
      <c r="H85" s="62"/>
      <c r="I85" s="62"/>
      <c r="J85" s="62"/>
      <c r="K85" s="62"/>
      <c r="L85" s="62"/>
      <c r="M85" s="62"/>
      <c r="N85" s="62"/>
      <c r="O85" s="62"/>
      <c r="P85" s="62"/>
      <c r="Q85" s="62"/>
      <c r="R85" s="62"/>
      <c r="S85" s="62"/>
      <c r="T85" s="62"/>
      <c r="U85" s="62"/>
      <c r="V85" s="62"/>
      <c r="W85" s="62"/>
      <c r="X85" s="227"/>
    </row>
    <row r="86" spans="1:24" s="30" customFormat="1" ht="13.2" x14ac:dyDescent="0.3">
      <c r="A86" s="131"/>
      <c r="B86" s="131"/>
      <c r="C86" s="131"/>
      <c r="D86" s="131"/>
      <c r="E86" s="131"/>
      <c r="F86" s="131"/>
      <c r="G86" s="131"/>
      <c r="H86" s="132"/>
      <c r="I86" s="132"/>
      <c r="J86" s="132"/>
      <c r="K86" s="132"/>
      <c r="L86" s="132"/>
      <c r="M86" s="132"/>
      <c r="N86" s="132"/>
      <c r="O86" s="132"/>
      <c r="P86" s="132"/>
      <c r="Q86" s="132"/>
      <c r="R86" s="132"/>
      <c r="S86" s="132"/>
      <c r="T86" s="132"/>
      <c r="U86" s="132"/>
      <c r="V86" s="132"/>
      <c r="W86" s="132"/>
    </row>
    <row r="87" spans="1:24" s="30" customFormat="1" ht="13.2" x14ac:dyDescent="0.3">
      <c r="A87" s="131"/>
      <c r="B87" s="131"/>
      <c r="C87" s="131"/>
      <c r="D87" s="131"/>
      <c r="E87" s="131"/>
      <c r="F87" s="131"/>
      <c r="G87" s="131"/>
      <c r="H87" s="132"/>
      <c r="I87" s="132"/>
      <c r="J87" s="132"/>
      <c r="K87" s="132"/>
      <c r="L87" s="132"/>
      <c r="M87" s="132"/>
      <c r="N87" s="132"/>
      <c r="O87" s="132"/>
      <c r="P87" s="132"/>
      <c r="Q87" s="132"/>
      <c r="R87" s="132"/>
      <c r="S87" s="132"/>
      <c r="T87" s="132"/>
      <c r="U87" s="132"/>
      <c r="V87" s="132"/>
      <c r="W87" s="132"/>
    </row>
    <row r="88" spans="1:24" s="29" customFormat="1" ht="45" customHeight="1" x14ac:dyDescent="0.25">
      <c r="A88" s="327" t="s">
        <v>288</v>
      </c>
      <c r="B88" s="328"/>
      <c r="C88" s="328"/>
      <c r="D88" s="328"/>
      <c r="E88" s="328"/>
      <c r="F88" s="328"/>
      <c r="G88" s="328"/>
      <c r="H88" s="328"/>
      <c r="I88" s="328"/>
      <c r="J88" s="328"/>
      <c r="K88" s="328"/>
      <c r="L88" s="328"/>
      <c r="M88" s="328"/>
      <c r="N88" s="328"/>
      <c r="O88" s="328"/>
      <c r="P88" s="328"/>
      <c r="Q88" s="328"/>
      <c r="R88" s="328"/>
      <c r="S88" s="328"/>
      <c r="T88" s="328"/>
      <c r="U88" s="328"/>
      <c r="V88" s="328"/>
      <c r="W88" s="329"/>
    </row>
    <row r="89" spans="1:24" ht="12.75" customHeight="1" x14ac:dyDescent="0.2">
      <c r="A89" s="797" t="s">
        <v>14</v>
      </c>
      <c r="B89" s="802" t="s">
        <v>81</v>
      </c>
      <c r="C89" s="800"/>
      <c r="D89" s="800"/>
      <c r="E89" s="800"/>
      <c r="F89" s="800"/>
      <c r="G89" s="800"/>
      <c r="H89" s="800"/>
      <c r="I89" s="800"/>
      <c r="J89" s="800"/>
      <c r="K89" s="800"/>
      <c r="L89" s="800"/>
      <c r="M89" s="800"/>
      <c r="N89" s="800"/>
      <c r="O89" s="800"/>
      <c r="P89" s="800"/>
      <c r="Q89" s="800"/>
      <c r="R89" s="800"/>
      <c r="S89" s="800"/>
      <c r="T89" s="800"/>
      <c r="U89" s="800"/>
      <c r="V89" s="800"/>
      <c r="W89" s="801"/>
      <c r="X89" s="29"/>
    </row>
    <row r="90" spans="1:24" ht="13.2" x14ac:dyDescent="0.3">
      <c r="A90" s="794"/>
      <c r="B90" s="352" t="s">
        <v>41</v>
      </c>
      <c r="C90" s="330" t="s">
        <v>42</v>
      </c>
      <c r="D90" s="330" t="s">
        <v>43</v>
      </c>
      <c r="E90" s="330" t="s">
        <v>44</v>
      </c>
      <c r="F90" s="330" t="s">
        <v>45</v>
      </c>
      <c r="G90" s="330" t="s">
        <v>46</v>
      </c>
      <c r="H90" s="330" t="s">
        <v>47</v>
      </c>
      <c r="I90" s="330" t="s">
        <v>48</v>
      </c>
      <c r="J90" s="330" t="s">
        <v>49</v>
      </c>
      <c r="K90" s="330" t="s">
        <v>50</v>
      </c>
      <c r="L90" s="330" t="s">
        <v>51</v>
      </c>
      <c r="M90" s="330" t="s">
        <v>52</v>
      </c>
      <c r="N90" s="330" t="s">
        <v>53</v>
      </c>
      <c r="O90" s="330" t="s">
        <v>54</v>
      </c>
      <c r="P90" s="330" t="s">
        <v>55</v>
      </c>
      <c r="Q90" s="330" t="s">
        <v>56</v>
      </c>
      <c r="R90" s="330" t="s">
        <v>57</v>
      </c>
      <c r="S90" s="330" t="s">
        <v>16</v>
      </c>
      <c r="T90" s="353" t="s">
        <v>17</v>
      </c>
      <c r="U90" s="353" t="s">
        <v>119</v>
      </c>
      <c r="V90" s="353" t="s">
        <v>219</v>
      </c>
      <c r="W90" s="354" t="s">
        <v>243</v>
      </c>
      <c r="X90" s="29"/>
    </row>
    <row r="91" spans="1:24" ht="13.2" x14ac:dyDescent="0.3">
      <c r="A91" s="332" t="s">
        <v>21</v>
      </c>
      <c r="B91" s="333">
        <v>1605281.0999999999</v>
      </c>
      <c r="C91" s="333">
        <v>1548381.7933779624</v>
      </c>
      <c r="D91" s="333">
        <v>1442854.2201241353</v>
      </c>
      <c r="E91" s="333">
        <v>1806569.6444045883</v>
      </c>
      <c r="F91" s="333">
        <v>1890435.486574214</v>
      </c>
      <c r="G91" s="333">
        <v>1525396.0651439999</v>
      </c>
      <c r="H91" s="333">
        <v>1351295.8150809864</v>
      </c>
      <c r="I91" s="333">
        <v>1401614</v>
      </c>
      <c r="J91" s="333">
        <v>1686995</v>
      </c>
      <c r="K91" s="333">
        <v>1776978</v>
      </c>
      <c r="L91" s="333">
        <v>1537760.7441225885</v>
      </c>
      <c r="M91" s="333">
        <v>1385736.1361548724</v>
      </c>
      <c r="N91" s="333">
        <v>1376385.1021173103</v>
      </c>
      <c r="O91" s="333">
        <v>1435183.5761554232</v>
      </c>
      <c r="P91" s="333">
        <v>1254472.2818430422</v>
      </c>
      <c r="Q91" s="333">
        <v>1558044.4107596744</v>
      </c>
      <c r="R91" s="333">
        <v>2206620.56</v>
      </c>
      <c r="S91" s="333">
        <v>2059035.4340904728</v>
      </c>
      <c r="T91" s="333">
        <v>1904818.6763719453</v>
      </c>
      <c r="U91" s="333">
        <v>1976520.4832973033</v>
      </c>
      <c r="V91" s="333">
        <v>2258926.2835088237</v>
      </c>
      <c r="W91" s="334">
        <v>2117930.4161137715</v>
      </c>
      <c r="X91" s="29"/>
    </row>
    <row r="92" spans="1:24" ht="13.2" x14ac:dyDescent="0.3">
      <c r="A92" s="335"/>
      <c r="B92" s="336"/>
      <c r="C92" s="336"/>
      <c r="D92" s="336"/>
      <c r="E92" s="336"/>
      <c r="F92" s="336"/>
      <c r="G92" s="336"/>
      <c r="H92" s="336"/>
      <c r="I92" s="336"/>
      <c r="J92" s="336"/>
      <c r="K92" s="336"/>
      <c r="L92" s="336"/>
      <c r="M92" s="336"/>
      <c r="N92" s="336"/>
      <c r="O92" s="336"/>
      <c r="P92" s="336"/>
      <c r="Q92" s="336"/>
      <c r="R92" s="336"/>
      <c r="S92" s="336"/>
      <c r="T92" s="336"/>
      <c r="U92" s="336"/>
      <c r="V92" s="336"/>
      <c r="W92" s="337"/>
      <c r="X92" s="29"/>
    </row>
    <row r="93" spans="1:24" ht="13.2" x14ac:dyDescent="0.3">
      <c r="A93" s="338" t="s">
        <v>22</v>
      </c>
      <c r="B93" s="339">
        <v>449407.37</v>
      </c>
      <c r="C93" s="339">
        <v>424627.44819999987</v>
      </c>
      <c r="D93" s="339">
        <v>387527.7551938289</v>
      </c>
      <c r="E93" s="339">
        <v>466037.97913648875</v>
      </c>
      <c r="F93" s="339">
        <v>460310.61217018979</v>
      </c>
      <c r="G93" s="339">
        <v>378145.62409000006</v>
      </c>
      <c r="H93" s="339">
        <v>291007.04328220774</v>
      </c>
      <c r="I93" s="339">
        <v>335181</v>
      </c>
      <c r="J93" s="339">
        <v>415349</v>
      </c>
      <c r="K93" s="339">
        <v>504863</v>
      </c>
      <c r="L93" s="339">
        <v>447576.8248429863</v>
      </c>
      <c r="M93" s="339">
        <v>306384.90000247135</v>
      </c>
      <c r="N93" s="339">
        <v>275706.86521965236</v>
      </c>
      <c r="O93" s="339">
        <v>224181.327608733</v>
      </c>
      <c r="P93" s="339">
        <v>150768.72790911028</v>
      </c>
      <c r="Q93" s="339">
        <v>234395.32067477412</v>
      </c>
      <c r="R93" s="339">
        <v>343716.58</v>
      </c>
      <c r="S93" s="339">
        <v>319636.91570206056</v>
      </c>
      <c r="T93" s="339">
        <v>277336.08800737758</v>
      </c>
      <c r="U93" s="339">
        <v>321037.89470791252</v>
      </c>
      <c r="V93" s="339">
        <v>359327.21864139941</v>
      </c>
      <c r="W93" s="340">
        <v>302026.82951991213</v>
      </c>
      <c r="X93" s="29"/>
    </row>
    <row r="94" spans="1:24" ht="13.2" x14ac:dyDescent="0.3">
      <c r="A94" s="335" t="s">
        <v>23</v>
      </c>
      <c r="B94" s="336">
        <v>243221.58</v>
      </c>
      <c r="C94" s="336">
        <v>277537.60950000014</v>
      </c>
      <c r="D94" s="336">
        <v>316737.05514969997</v>
      </c>
      <c r="E94" s="336">
        <v>411559.69178644882</v>
      </c>
      <c r="F94" s="336">
        <v>403808.00769164728</v>
      </c>
      <c r="G94" s="336">
        <v>244591.62445000003</v>
      </c>
      <c r="H94" s="336">
        <v>215733.34240692059</v>
      </c>
      <c r="I94" s="336">
        <v>244665</v>
      </c>
      <c r="J94" s="336">
        <v>329612</v>
      </c>
      <c r="K94" s="336">
        <v>393463</v>
      </c>
      <c r="L94" s="336">
        <v>352570.43432568607</v>
      </c>
      <c r="M94" s="336">
        <v>354180.11104964191</v>
      </c>
      <c r="N94" s="336">
        <v>376954.90766320564</v>
      </c>
      <c r="O94" s="336">
        <v>426580.3948920496</v>
      </c>
      <c r="P94" s="336">
        <v>423359.39425497985</v>
      </c>
      <c r="Q94" s="336">
        <v>547321.17874723522</v>
      </c>
      <c r="R94" s="336">
        <v>767187.55</v>
      </c>
      <c r="S94" s="336">
        <v>755562.02546492987</v>
      </c>
      <c r="T94" s="336">
        <v>706978.96598800749</v>
      </c>
      <c r="U94" s="336">
        <v>732839.50614432734</v>
      </c>
      <c r="V94" s="336">
        <v>851868.93142542616</v>
      </c>
      <c r="W94" s="337">
        <v>914932.49984984915</v>
      </c>
      <c r="X94" s="29"/>
    </row>
    <row r="95" spans="1:24" ht="13.2" x14ac:dyDescent="0.3">
      <c r="A95" s="338" t="s">
        <v>24</v>
      </c>
      <c r="B95" s="339">
        <v>389843.6</v>
      </c>
      <c r="C95" s="339">
        <v>363364.82151063037</v>
      </c>
      <c r="D95" s="339">
        <v>360329.77560883196</v>
      </c>
      <c r="E95" s="339">
        <v>404653.81845472049</v>
      </c>
      <c r="F95" s="339">
        <v>424690.72546238918</v>
      </c>
      <c r="G95" s="339">
        <v>379695.95053999999</v>
      </c>
      <c r="H95" s="339">
        <v>410375.5</v>
      </c>
      <c r="I95" s="339">
        <v>415395</v>
      </c>
      <c r="J95" s="339">
        <v>429156</v>
      </c>
      <c r="K95" s="339">
        <v>410107</v>
      </c>
      <c r="L95" s="339">
        <v>328410.03180624411</v>
      </c>
      <c r="M95" s="339">
        <v>376055.31718761183</v>
      </c>
      <c r="N95" s="339">
        <v>365235.26552742318</v>
      </c>
      <c r="O95" s="339">
        <v>345859.07107730198</v>
      </c>
      <c r="P95" s="339">
        <v>322977.55066532135</v>
      </c>
      <c r="Q95" s="339">
        <v>371327.31722260476</v>
      </c>
      <c r="R95" s="339">
        <v>403699.62</v>
      </c>
      <c r="S95" s="339">
        <v>381768.81963078975</v>
      </c>
      <c r="T95" s="339">
        <v>411462.96180645429</v>
      </c>
      <c r="U95" s="339">
        <v>362484.39054756932</v>
      </c>
      <c r="V95" s="339">
        <v>406737.41517409572</v>
      </c>
      <c r="W95" s="340">
        <v>367531.46897748701</v>
      </c>
      <c r="X95" s="29"/>
    </row>
    <row r="96" spans="1:24" ht="13.2" x14ac:dyDescent="0.3">
      <c r="A96" s="335" t="s">
        <v>25</v>
      </c>
      <c r="B96" s="336">
        <v>132313.53</v>
      </c>
      <c r="C96" s="336">
        <v>135412.21892773162</v>
      </c>
      <c r="D96" s="336">
        <v>106011.84467034703</v>
      </c>
      <c r="E96" s="336">
        <v>111479.2472364698</v>
      </c>
      <c r="F96" s="336">
        <v>126844.72851851706</v>
      </c>
      <c r="G96" s="336">
        <v>125040.51266399999</v>
      </c>
      <c r="H96" s="336">
        <v>103320.57526441298</v>
      </c>
      <c r="I96" s="336">
        <v>113248</v>
      </c>
      <c r="J96" s="336">
        <v>133806</v>
      </c>
      <c r="K96" s="336">
        <v>125429</v>
      </c>
      <c r="L96" s="336">
        <v>107057.79760472816</v>
      </c>
      <c r="M96" s="336">
        <v>111219.40312978609</v>
      </c>
      <c r="N96" s="336">
        <v>113549.3429939316</v>
      </c>
      <c r="O96" s="336">
        <v>99665.515613124822</v>
      </c>
      <c r="P96" s="336">
        <v>102052.36812632839</v>
      </c>
      <c r="Q96" s="336">
        <v>104467.44569451899</v>
      </c>
      <c r="R96" s="336">
        <v>152805.24</v>
      </c>
      <c r="S96" s="336">
        <v>127331.55965599518</v>
      </c>
      <c r="T96" s="336">
        <v>119624.013278522</v>
      </c>
      <c r="U96" s="336">
        <v>115109.03124304711</v>
      </c>
      <c r="V96" s="336">
        <v>131749.89958355107</v>
      </c>
      <c r="W96" s="337">
        <v>98575.622264308724</v>
      </c>
      <c r="X96" s="29"/>
    </row>
    <row r="97" spans="1:24" ht="13.8" x14ac:dyDescent="0.3">
      <c r="A97" s="341" t="s">
        <v>91</v>
      </c>
      <c r="B97" s="342">
        <v>390495.02</v>
      </c>
      <c r="C97" s="342">
        <v>347439.69523960038</v>
      </c>
      <c r="D97" s="342">
        <v>272247.78950142744</v>
      </c>
      <c r="E97" s="342">
        <v>412838.90779046051</v>
      </c>
      <c r="F97" s="342">
        <v>474781.41273147083</v>
      </c>
      <c r="G97" s="342">
        <v>397922.35339999996</v>
      </c>
      <c r="H97" s="342">
        <v>330859.35412744514</v>
      </c>
      <c r="I97" s="342">
        <v>293125</v>
      </c>
      <c r="J97" s="342">
        <v>379072</v>
      </c>
      <c r="K97" s="342">
        <v>343116</v>
      </c>
      <c r="L97" s="342">
        <v>302145.65554294374</v>
      </c>
      <c r="M97" s="342">
        <v>237896.40478536126</v>
      </c>
      <c r="N97" s="342">
        <v>244938.72071309731</v>
      </c>
      <c r="O97" s="342">
        <v>338897.26696421398</v>
      </c>
      <c r="P97" s="342">
        <v>255314.24088730235</v>
      </c>
      <c r="Q97" s="342">
        <v>300533.14842054126</v>
      </c>
      <c r="R97" s="342">
        <v>539211.56999999995</v>
      </c>
      <c r="S97" s="342">
        <v>474736.11363669747</v>
      </c>
      <c r="T97" s="342">
        <v>389416.64729158388</v>
      </c>
      <c r="U97" s="342">
        <v>445049.66065444675</v>
      </c>
      <c r="V97" s="342">
        <v>509242.8186843514</v>
      </c>
      <c r="W97" s="343">
        <v>434863.99550221447</v>
      </c>
      <c r="X97" s="29"/>
    </row>
    <row r="98" spans="1:24" s="30" customFormat="1" ht="13.2" x14ac:dyDescent="0.3">
      <c r="A98" s="131"/>
      <c r="B98" s="131"/>
      <c r="C98" s="131"/>
      <c r="D98" s="131"/>
      <c r="E98" s="131"/>
      <c r="F98" s="131"/>
      <c r="G98" s="131"/>
      <c r="H98" s="132"/>
      <c r="I98" s="132"/>
      <c r="J98" s="132"/>
      <c r="K98" s="132"/>
      <c r="L98" s="132"/>
      <c r="M98" s="132"/>
      <c r="N98" s="132"/>
      <c r="O98" s="132"/>
      <c r="P98" s="132"/>
      <c r="Q98" s="132"/>
      <c r="R98" s="132"/>
      <c r="S98" s="132"/>
      <c r="T98" s="132"/>
      <c r="U98" s="132"/>
      <c r="V98" s="132"/>
      <c r="W98" s="132"/>
      <c r="X98" s="29"/>
    </row>
    <row r="99" spans="1:24" s="30" customFormat="1" ht="13.2" x14ac:dyDescent="0.3">
      <c r="A99" s="131"/>
      <c r="B99" s="131"/>
      <c r="C99" s="131"/>
      <c r="D99" s="131"/>
      <c r="E99" s="131"/>
      <c r="F99" s="131"/>
      <c r="G99" s="131"/>
      <c r="H99" s="132"/>
      <c r="I99" s="132"/>
      <c r="J99" s="132"/>
      <c r="K99" s="132"/>
      <c r="L99" s="132"/>
      <c r="M99" s="132"/>
      <c r="N99" s="132"/>
      <c r="O99" s="132"/>
      <c r="P99" s="132"/>
      <c r="Q99" s="132"/>
      <c r="R99" s="132"/>
      <c r="S99" s="132"/>
      <c r="T99" s="132"/>
      <c r="U99" s="132"/>
      <c r="V99" s="132"/>
      <c r="W99" s="132"/>
      <c r="X99" s="29"/>
    </row>
    <row r="100" spans="1:24" ht="2.1" customHeight="1" x14ac:dyDescent="0.3">
      <c r="A100" s="164"/>
      <c r="B100" s="56"/>
      <c r="C100" s="56"/>
      <c r="D100" s="56"/>
      <c r="E100" s="56"/>
      <c r="F100" s="56"/>
      <c r="G100" s="56"/>
      <c r="H100" s="56"/>
      <c r="I100" s="56"/>
      <c r="J100" s="56"/>
      <c r="K100" s="56"/>
      <c r="L100" s="56"/>
      <c r="M100" s="56"/>
      <c r="N100" s="56"/>
      <c r="O100" s="56"/>
      <c r="P100" s="56"/>
      <c r="Q100" s="56"/>
      <c r="R100" s="56"/>
      <c r="S100" s="56"/>
      <c r="T100" s="56"/>
      <c r="U100" s="56"/>
      <c r="V100" s="56"/>
      <c r="W100" s="56"/>
      <c r="X100" s="509"/>
    </row>
    <row r="101" spans="1:24" ht="17.100000000000001" customHeight="1" x14ac:dyDescent="0.3">
      <c r="A101" s="165" t="s">
        <v>215</v>
      </c>
      <c r="B101" s="133"/>
      <c r="C101" s="133"/>
      <c r="D101" s="133"/>
      <c r="E101" s="133"/>
      <c r="F101" s="133"/>
      <c r="G101" s="133"/>
      <c r="H101" s="55"/>
      <c r="I101" s="55"/>
      <c r="J101" s="55"/>
      <c r="K101" s="55"/>
      <c r="L101" s="55"/>
      <c r="M101" s="55"/>
      <c r="N101" s="55"/>
      <c r="O101" s="55"/>
      <c r="P101" s="55"/>
      <c r="Q101" s="55"/>
      <c r="R101" s="55"/>
      <c r="S101" s="55"/>
      <c r="T101" s="55"/>
      <c r="U101" s="55"/>
      <c r="V101" s="55"/>
      <c r="W101" s="55"/>
      <c r="X101" s="226"/>
    </row>
    <row r="102" spans="1:24" ht="17.100000000000001" customHeight="1" x14ac:dyDescent="0.3">
      <c r="A102" s="165" t="s">
        <v>222</v>
      </c>
      <c r="B102" s="133"/>
      <c r="C102" s="133"/>
      <c r="D102" s="133"/>
      <c r="E102" s="133"/>
      <c r="F102" s="133"/>
      <c r="G102" s="133"/>
      <c r="H102" s="55"/>
      <c r="I102" s="55"/>
      <c r="J102" s="55"/>
      <c r="K102" s="55"/>
      <c r="L102" s="55"/>
      <c r="M102" s="55"/>
      <c r="N102" s="55"/>
      <c r="O102" s="55"/>
      <c r="P102" s="55"/>
      <c r="Q102" s="55"/>
      <c r="R102" s="55"/>
      <c r="S102" s="55"/>
      <c r="T102" s="55"/>
      <c r="U102" s="55"/>
      <c r="V102" s="55"/>
      <c r="W102" s="55"/>
      <c r="X102" s="226"/>
    </row>
    <row r="103" spans="1:24" ht="17.100000000000001" customHeight="1" x14ac:dyDescent="0.3">
      <c r="A103" s="165" t="s">
        <v>140</v>
      </c>
      <c r="B103" s="133"/>
      <c r="C103" s="133"/>
      <c r="D103" s="133"/>
      <c r="E103" s="133"/>
      <c r="F103" s="133"/>
      <c r="G103" s="133"/>
      <c r="H103" s="55"/>
      <c r="I103" s="55"/>
      <c r="J103" s="55"/>
      <c r="K103" s="55"/>
      <c r="L103" s="55"/>
      <c r="M103" s="55"/>
      <c r="N103" s="55"/>
      <c r="O103" s="55"/>
      <c r="P103" s="55"/>
      <c r="Q103" s="55"/>
      <c r="R103" s="55"/>
      <c r="S103" s="55"/>
      <c r="T103" s="55"/>
      <c r="U103" s="55"/>
      <c r="V103" s="55"/>
      <c r="W103" s="55"/>
      <c r="X103" s="226"/>
    </row>
    <row r="104" spans="1:24" ht="17.100000000000001" customHeight="1" x14ac:dyDescent="0.3">
      <c r="A104" s="165" t="s">
        <v>93</v>
      </c>
      <c r="B104" s="133"/>
      <c r="C104" s="133"/>
      <c r="D104" s="133"/>
      <c r="E104" s="133"/>
      <c r="F104" s="133"/>
      <c r="G104" s="133"/>
      <c r="H104" s="55"/>
      <c r="I104" s="55"/>
      <c r="J104" s="55"/>
      <c r="K104" s="55"/>
      <c r="L104" s="55"/>
      <c r="M104" s="55"/>
      <c r="N104" s="55"/>
      <c r="O104" s="55"/>
      <c r="P104" s="55"/>
      <c r="Q104" s="55"/>
      <c r="R104" s="55"/>
      <c r="S104" s="55"/>
      <c r="T104" s="55"/>
      <c r="U104" s="55"/>
      <c r="V104" s="55"/>
      <c r="W104" s="55"/>
      <c r="X104" s="226"/>
    </row>
    <row r="105" spans="1:24" ht="2.1" customHeight="1" x14ac:dyDescent="0.3">
      <c r="A105" s="167"/>
      <c r="B105" s="62"/>
      <c r="C105" s="62"/>
      <c r="D105" s="62"/>
      <c r="E105" s="62"/>
      <c r="F105" s="62"/>
      <c r="G105" s="62"/>
      <c r="H105" s="62"/>
      <c r="I105" s="62"/>
      <c r="J105" s="62"/>
      <c r="K105" s="62"/>
      <c r="L105" s="62"/>
      <c r="M105" s="62"/>
      <c r="N105" s="62"/>
      <c r="O105" s="62"/>
      <c r="P105" s="62"/>
      <c r="Q105" s="62"/>
      <c r="R105" s="62"/>
      <c r="S105" s="62"/>
      <c r="T105" s="62"/>
      <c r="U105" s="62"/>
      <c r="V105" s="62"/>
      <c r="W105" s="62"/>
      <c r="X105" s="227"/>
    </row>
    <row r="106" spans="1:24" s="30" customFormat="1" ht="13.2" x14ac:dyDescent="0.3">
      <c r="A106" s="131"/>
      <c r="B106" s="131"/>
      <c r="C106" s="131"/>
      <c r="D106" s="131"/>
      <c r="E106" s="131"/>
      <c r="F106" s="131"/>
      <c r="G106" s="131"/>
      <c r="H106" s="132"/>
      <c r="I106" s="132"/>
      <c r="J106" s="132"/>
      <c r="K106" s="132"/>
      <c r="L106" s="132"/>
      <c r="M106" s="132"/>
      <c r="N106" s="132"/>
      <c r="O106" s="132"/>
      <c r="P106" s="132"/>
      <c r="Q106" s="132"/>
      <c r="R106" s="132"/>
      <c r="S106" s="132"/>
      <c r="T106" s="132"/>
      <c r="U106" s="132"/>
      <c r="V106" s="132"/>
      <c r="W106" s="132"/>
    </row>
    <row r="107" spans="1:24" s="30" customFormat="1" ht="13.2" x14ac:dyDescent="0.3">
      <c r="A107" s="131"/>
      <c r="B107" s="131"/>
      <c r="C107" s="131"/>
      <c r="D107" s="131"/>
      <c r="E107" s="131"/>
      <c r="F107" s="131"/>
      <c r="G107" s="131"/>
      <c r="H107" s="132"/>
      <c r="I107" s="132"/>
      <c r="J107" s="132"/>
      <c r="K107" s="132"/>
      <c r="L107" s="132"/>
      <c r="M107" s="132"/>
      <c r="N107" s="132"/>
      <c r="O107" s="132"/>
      <c r="P107" s="132"/>
      <c r="Q107" s="132"/>
      <c r="R107" s="132"/>
      <c r="S107" s="132"/>
      <c r="T107" s="132"/>
      <c r="U107" s="132"/>
      <c r="V107" s="132"/>
      <c r="W107" s="132"/>
    </row>
    <row r="108" spans="1:24" s="29" customFormat="1" ht="45" customHeight="1" x14ac:dyDescent="0.25">
      <c r="A108" s="327" t="s">
        <v>289</v>
      </c>
      <c r="B108" s="328"/>
      <c r="C108" s="328"/>
      <c r="D108" s="328"/>
      <c r="E108" s="328"/>
      <c r="F108" s="328"/>
      <c r="G108" s="328"/>
      <c r="H108" s="328"/>
      <c r="I108" s="328"/>
      <c r="J108" s="328"/>
      <c r="K108" s="328"/>
      <c r="L108" s="328"/>
      <c r="M108" s="328"/>
      <c r="N108" s="328"/>
      <c r="O108" s="328"/>
      <c r="P108" s="328"/>
      <c r="Q108" s="328"/>
      <c r="R108" s="328"/>
      <c r="S108" s="328"/>
      <c r="T108" s="328"/>
      <c r="U108" s="328"/>
      <c r="V108" s="328"/>
      <c r="W108" s="329"/>
    </row>
    <row r="109" spans="1:24" ht="12.75" customHeight="1" x14ac:dyDescent="0.2">
      <c r="A109" s="797" t="s">
        <v>14</v>
      </c>
      <c r="B109" s="802" t="s">
        <v>81</v>
      </c>
      <c r="C109" s="800"/>
      <c r="D109" s="800"/>
      <c r="E109" s="800"/>
      <c r="F109" s="800"/>
      <c r="G109" s="800"/>
      <c r="H109" s="800"/>
      <c r="I109" s="800"/>
      <c r="J109" s="800"/>
      <c r="K109" s="800"/>
      <c r="L109" s="800"/>
      <c r="M109" s="800"/>
      <c r="N109" s="800"/>
      <c r="O109" s="800"/>
      <c r="P109" s="800"/>
      <c r="Q109" s="800"/>
      <c r="R109" s="800"/>
      <c r="S109" s="800"/>
      <c r="T109" s="800"/>
      <c r="U109" s="800"/>
      <c r="V109" s="800"/>
      <c r="W109" s="801"/>
      <c r="X109" s="29"/>
    </row>
    <row r="110" spans="1:24" ht="13.2" x14ac:dyDescent="0.3">
      <c r="A110" s="794"/>
      <c r="B110" s="352">
        <v>2000</v>
      </c>
      <c r="C110" s="330">
        <v>2001</v>
      </c>
      <c r="D110" s="330">
        <v>2002</v>
      </c>
      <c r="E110" s="330">
        <v>2003</v>
      </c>
      <c r="F110" s="330">
        <v>2004</v>
      </c>
      <c r="G110" s="330">
        <v>2005</v>
      </c>
      <c r="H110" s="330">
        <v>2006</v>
      </c>
      <c r="I110" s="330">
        <v>2007</v>
      </c>
      <c r="J110" s="330">
        <v>2008</v>
      </c>
      <c r="K110" s="330">
        <v>2009</v>
      </c>
      <c r="L110" s="330">
        <v>2010</v>
      </c>
      <c r="M110" s="330">
        <v>2011</v>
      </c>
      <c r="N110" s="330">
        <v>2012</v>
      </c>
      <c r="O110" s="330">
        <v>2013</v>
      </c>
      <c r="P110" s="330">
        <v>2014</v>
      </c>
      <c r="Q110" s="330">
        <v>2015</v>
      </c>
      <c r="R110" s="330">
        <v>2016</v>
      </c>
      <c r="S110" s="330">
        <v>2017</v>
      </c>
      <c r="T110" s="353">
        <v>2018</v>
      </c>
      <c r="U110" s="353">
        <v>2019</v>
      </c>
      <c r="V110" s="353">
        <v>2020</v>
      </c>
      <c r="W110" s="354">
        <v>2021</v>
      </c>
      <c r="X110" s="29"/>
    </row>
    <row r="111" spans="1:24" ht="13.2" x14ac:dyDescent="0.3">
      <c r="A111" s="332" t="s">
        <v>21</v>
      </c>
      <c r="B111" s="333">
        <v>2693930.0999999996</v>
      </c>
      <c r="C111" s="333">
        <v>2537191.7933779624</v>
      </c>
      <c r="D111" s="333">
        <v>2392981.2201241353</v>
      </c>
      <c r="E111" s="333">
        <v>2752775.6444045883</v>
      </c>
      <c r="F111" s="333">
        <v>2907037.486574214</v>
      </c>
      <c r="G111" s="333">
        <v>2534250.0651439996</v>
      </c>
      <c r="H111" s="333">
        <v>2247999.8150809864</v>
      </c>
      <c r="I111" s="333">
        <v>2440848.9674429693</v>
      </c>
      <c r="J111" s="333">
        <v>2792203</v>
      </c>
      <c r="K111" s="333">
        <v>2855019</v>
      </c>
      <c r="L111" s="333">
        <v>2262054.8109810627</v>
      </c>
      <c r="M111" s="333">
        <v>2283980.6554483399</v>
      </c>
      <c r="N111" s="333">
        <v>2175538.3118341453</v>
      </c>
      <c r="O111" s="333">
        <v>2287373.8348967242</v>
      </c>
      <c r="P111" s="333">
        <v>2051167.1334871422</v>
      </c>
      <c r="Q111" s="333">
        <v>2339041.5354038496</v>
      </c>
      <c r="R111" s="333">
        <v>2971975.06</v>
      </c>
      <c r="S111" s="333">
        <v>3048994.3666862175</v>
      </c>
      <c r="T111" s="333">
        <v>2925556.7876841649</v>
      </c>
      <c r="U111" s="333">
        <v>2984601.1752049103</v>
      </c>
      <c r="V111" s="333">
        <v>3424118.9147414677</v>
      </c>
      <c r="W111" s="334">
        <v>3326528.9499200508</v>
      </c>
      <c r="X111" s="29"/>
    </row>
    <row r="112" spans="1:24" ht="13.2" x14ac:dyDescent="0.3">
      <c r="A112" s="335"/>
      <c r="B112" s="336"/>
      <c r="C112" s="336"/>
      <c r="D112" s="336"/>
      <c r="E112" s="336"/>
      <c r="F112" s="336"/>
      <c r="G112" s="336"/>
      <c r="H112" s="336"/>
      <c r="I112" s="336"/>
      <c r="J112" s="336"/>
      <c r="K112" s="336"/>
      <c r="L112" s="336"/>
      <c r="M112" s="336"/>
      <c r="N112" s="336"/>
      <c r="O112" s="336"/>
      <c r="P112" s="336"/>
      <c r="Q112" s="336"/>
      <c r="R112" s="336"/>
      <c r="S112" s="336"/>
      <c r="T112" s="336"/>
      <c r="U112" s="336"/>
      <c r="V112" s="336"/>
      <c r="W112" s="337"/>
      <c r="X112" s="29"/>
    </row>
    <row r="113" spans="1:24" ht="13.2" x14ac:dyDescent="0.3">
      <c r="A113" s="338" t="s">
        <v>22</v>
      </c>
      <c r="B113" s="339">
        <v>548820.37</v>
      </c>
      <c r="C113" s="339">
        <v>501036.44819999987</v>
      </c>
      <c r="D113" s="339">
        <v>490502.7551938289</v>
      </c>
      <c r="E113" s="339">
        <v>545320.97913648875</v>
      </c>
      <c r="F113" s="339">
        <v>550165.61217018985</v>
      </c>
      <c r="G113" s="339">
        <v>467573.62409000006</v>
      </c>
      <c r="H113" s="339">
        <v>352826.04328220774</v>
      </c>
      <c r="I113" s="339">
        <v>396052.58531801199</v>
      </c>
      <c r="J113" s="339">
        <v>502197</v>
      </c>
      <c r="K113" s="339">
        <v>567558</v>
      </c>
      <c r="L113" s="339">
        <v>490079.37353544682</v>
      </c>
      <c r="M113" s="339">
        <v>391465.61713824398</v>
      </c>
      <c r="N113" s="339">
        <v>326667.22674636991</v>
      </c>
      <c r="O113" s="339">
        <v>306853.09088323481</v>
      </c>
      <c r="P113" s="339">
        <v>192634.82946287037</v>
      </c>
      <c r="Q113" s="339">
        <v>283647.56030684768</v>
      </c>
      <c r="R113" s="339">
        <v>409234.93</v>
      </c>
      <c r="S113" s="339">
        <v>394032.25548387272</v>
      </c>
      <c r="T113" s="339">
        <v>348588.19615044189</v>
      </c>
      <c r="U113" s="339">
        <v>399516.38949709455</v>
      </c>
      <c r="V113" s="339">
        <v>475560.06638569542</v>
      </c>
      <c r="W113" s="340">
        <v>402920.30953392014</v>
      </c>
      <c r="X113" s="29"/>
    </row>
    <row r="114" spans="1:24" ht="13.2" x14ac:dyDescent="0.3">
      <c r="A114" s="335" t="s">
        <v>23</v>
      </c>
      <c r="B114" s="336">
        <v>326643.57999999996</v>
      </c>
      <c r="C114" s="336">
        <v>342076.60950000014</v>
      </c>
      <c r="D114" s="336">
        <v>428108.05514969997</v>
      </c>
      <c r="E114" s="336">
        <v>503463.69178644882</v>
      </c>
      <c r="F114" s="336">
        <v>482636.00769164728</v>
      </c>
      <c r="G114" s="336">
        <v>336983.62445</v>
      </c>
      <c r="H114" s="336">
        <v>279922.34240692062</v>
      </c>
      <c r="I114" s="336">
        <v>375022.89140824584</v>
      </c>
      <c r="J114" s="336">
        <v>434947</v>
      </c>
      <c r="K114" s="336">
        <v>491854</v>
      </c>
      <c r="L114" s="336">
        <v>416125.1537391743</v>
      </c>
      <c r="M114" s="336">
        <v>430557.53689573705</v>
      </c>
      <c r="N114" s="336">
        <v>465126.5147794449</v>
      </c>
      <c r="O114" s="336">
        <v>521549.3939670691</v>
      </c>
      <c r="P114" s="336">
        <v>479789.11560811201</v>
      </c>
      <c r="Q114" s="336">
        <v>626930.19170324586</v>
      </c>
      <c r="R114" s="336">
        <v>849006.60000000009</v>
      </c>
      <c r="S114" s="336">
        <v>863375.71909085696</v>
      </c>
      <c r="T114" s="336">
        <v>800010.39676934411</v>
      </c>
      <c r="U114" s="336">
        <v>835095.75792643894</v>
      </c>
      <c r="V114" s="336">
        <v>968090.99361132295</v>
      </c>
      <c r="W114" s="337">
        <v>1024348.1560888226</v>
      </c>
      <c r="X114" s="29"/>
    </row>
    <row r="115" spans="1:24" ht="13.2" x14ac:dyDescent="0.3">
      <c r="A115" s="338" t="s">
        <v>24</v>
      </c>
      <c r="B115" s="339">
        <v>834425.6</v>
      </c>
      <c r="C115" s="339">
        <v>748932.82151063043</v>
      </c>
      <c r="D115" s="339">
        <v>706630.77560883202</v>
      </c>
      <c r="E115" s="339">
        <v>751469.81845472055</v>
      </c>
      <c r="F115" s="339">
        <v>808213.72546238918</v>
      </c>
      <c r="G115" s="339">
        <v>746653.95053999999</v>
      </c>
      <c r="H115" s="339">
        <v>764308.5</v>
      </c>
      <c r="I115" s="339">
        <v>816044.11897795531</v>
      </c>
      <c r="J115" s="339">
        <v>883244</v>
      </c>
      <c r="K115" s="339">
        <v>867044</v>
      </c>
      <c r="L115" s="339">
        <v>625647.37985640042</v>
      </c>
      <c r="M115" s="339">
        <v>758515.19982672471</v>
      </c>
      <c r="N115" s="339">
        <v>690180.41603693832</v>
      </c>
      <c r="O115" s="339">
        <v>678123.1593552595</v>
      </c>
      <c r="P115" s="339">
        <v>657973.47934588231</v>
      </c>
      <c r="Q115" s="339">
        <v>689305.29512774141</v>
      </c>
      <c r="R115" s="339">
        <v>697716.72784499894</v>
      </c>
      <c r="S115" s="339">
        <v>748725.68812633818</v>
      </c>
      <c r="T115" s="339">
        <v>802730.05278085708</v>
      </c>
      <c r="U115" s="339">
        <v>726786.14912221534</v>
      </c>
      <c r="V115" s="339">
        <v>789988.01435534004</v>
      </c>
      <c r="W115" s="340">
        <v>770559.83624567022</v>
      </c>
      <c r="X115" s="29"/>
    </row>
    <row r="116" spans="1:24" ht="13.2" x14ac:dyDescent="0.3">
      <c r="A116" s="335" t="s">
        <v>25</v>
      </c>
      <c r="B116" s="336">
        <v>261841.53</v>
      </c>
      <c r="C116" s="336">
        <v>281830.21892773162</v>
      </c>
      <c r="D116" s="336">
        <v>212421.84467034703</v>
      </c>
      <c r="E116" s="336">
        <v>212002.24723646982</v>
      </c>
      <c r="F116" s="336">
        <v>262997.72851851705</v>
      </c>
      <c r="G116" s="336">
        <v>241445.51266399998</v>
      </c>
      <c r="H116" s="336">
        <v>235304.57526441297</v>
      </c>
      <c r="I116" s="336">
        <v>248454.41942875017</v>
      </c>
      <c r="J116" s="336">
        <v>262999</v>
      </c>
      <c r="K116" s="336">
        <v>262497</v>
      </c>
      <c r="L116" s="336">
        <v>216980.71431884635</v>
      </c>
      <c r="M116" s="336">
        <v>236685.15219140588</v>
      </c>
      <c r="N116" s="336">
        <v>225138.07640639332</v>
      </c>
      <c r="O116" s="336">
        <v>196907.46594385451</v>
      </c>
      <c r="P116" s="336">
        <v>200643.46882871445</v>
      </c>
      <c r="Q116" s="336">
        <v>202067.88198209563</v>
      </c>
      <c r="R116" s="336">
        <v>258599.045025</v>
      </c>
      <c r="S116" s="336">
        <v>266209.38327994093</v>
      </c>
      <c r="T116" s="336">
        <v>237185.52268438897</v>
      </c>
      <c r="U116" s="336">
        <v>249023.71756489866</v>
      </c>
      <c r="V116" s="336">
        <v>260013.2826525048</v>
      </c>
      <c r="W116" s="337">
        <v>246277.17230098316</v>
      </c>
      <c r="X116" s="29"/>
    </row>
    <row r="117" spans="1:24" ht="13.8" x14ac:dyDescent="0.3">
      <c r="A117" s="341" t="s">
        <v>91</v>
      </c>
      <c r="B117" s="342">
        <v>722199.02</v>
      </c>
      <c r="C117" s="342">
        <v>663315.69523960038</v>
      </c>
      <c r="D117" s="342">
        <v>555317.78950142744</v>
      </c>
      <c r="E117" s="342">
        <v>740518.90779046051</v>
      </c>
      <c r="F117" s="342">
        <v>803024.41273147077</v>
      </c>
      <c r="G117" s="342">
        <v>741593.35339999991</v>
      </c>
      <c r="H117" s="342">
        <v>615638.35412744514</v>
      </c>
      <c r="I117" s="342">
        <v>605274.9523100059</v>
      </c>
      <c r="J117" s="342">
        <v>708816</v>
      </c>
      <c r="K117" s="342">
        <v>666066</v>
      </c>
      <c r="L117" s="342">
        <v>513222.18953119463</v>
      </c>
      <c r="M117" s="342">
        <v>466757.14939622837</v>
      </c>
      <c r="N117" s="342">
        <v>468426.07786499872</v>
      </c>
      <c r="O117" s="342">
        <v>583940.72474730655</v>
      </c>
      <c r="P117" s="342">
        <v>520126.24024156295</v>
      </c>
      <c r="Q117" s="342">
        <v>537090.60628391861</v>
      </c>
      <c r="R117" s="342">
        <v>757417.76</v>
      </c>
      <c r="S117" s="342">
        <v>776651.32070520869</v>
      </c>
      <c r="T117" s="342">
        <v>737042.61929913273</v>
      </c>
      <c r="U117" s="342">
        <v>774179.16109426226</v>
      </c>
      <c r="V117" s="342">
        <v>930466.55773660424</v>
      </c>
      <c r="W117" s="343">
        <v>882423.47575065482</v>
      </c>
      <c r="X117" s="29"/>
    </row>
    <row r="118" spans="1:24" s="30" customFormat="1" ht="13.2" x14ac:dyDescent="0.3">
      <c r="A118" s="131"/>
      <c r="B118" s="131"/>
      <c r="C118" s="131"/>
      <c r="D118" s="131"/>
      <c r="E118" s="131"/>
      <c r="F118" s="131"/>
      <c r="G118" s="131"/>
      <c r="H118" s="132"/>
      <c r="I118" s="132"/>
      <c r="J118" s="132"/>
      <c r="K118" s="132"/>
      <c r="L118" s="132"/>
      <c r="M118" s="132"/>
      <c r="N118" s="132"/>
      <c r="O118" s="132"/>
      <c r="P118" s="132"/>
      <c r="Q118" s="132"/>
      <c r="R118" s="132"/>
      <c r="S118" s="132"/>
      <c r="T118" s="132"/>
      <c r="U118" s="132"/>
      <c r="V118" s="132"/>
      <c r="W118" s="132"/>
      <c r="X118" s="29"/>
    </row>
    <row r="119" spans="1:24" s="30" customFormat="1" ht="13.2" x14ac:dyDescent="0.3">
      <c r="A119" s="131"/>
      <c r="B119" s="131"/>
      <c r="C119" s="131"/>
      <c r="D119" s="131"/>
      <c r="E119" s="131"/>
      <c r="F119" s="131"/>
      <c r="G119" s="131"/>
      <c r="H119" s="132"/>
      <c r="I119" s="132"/>
      <c r="J119" s="132"/>
      <c r="K119" s="132"/>
      <c r="L119" s="132"/>
      <c r="M119" s="132"/>
      <c r="N119" s="132"/>
      <c r="O119" s="132"/>
      <c r="P119" s="132"/>
      <c r="Q119" s="132"/>
      <c r="R119" s="132"/>
      <c r="S119" s="132"/>
      <c r="T119" s="132"/>
      <c r="U119" s="132"/>
      <c r="V119" s="132"/>
      <c r="W119" s="132"/>
    </row>
    <row r="120" spans="1:24" ht="2.1" customHeight="1" x14ac:dyDescent="0.3">
      <c r="A120" s="164"/>
      <c r="B120" s="56"/>
      <c r="C120" s="56"/>
      <c r="D120" s="56"/>
      <c r="E120" s="56"/>
      <c r="F120" s="56"/>
      <c r="G120" s="56"/>
      <c r="H120" s="56"/>
      <c r="I120" s="56"/>
      <c r="J120" s="56"/>
      <c r="K120" s="56"/>
      <c r="L120" s="56"/>
      <c r="M120" s="56"/>
      <c r="N120" s="56"/>
      <c r="O120" s="56"/>
      <c r="P120" s="56"/>
      <c r="Q120" s="56"/>
      <c r="R120" s="56"/>
      <c r="S120" s="56"/>
      <c r="T120" s="56"/>
      <c r="U120" s="56"/>
      <c r="V120" s="56"/>
      <c r="W120" s="56"/>
      <c r="X120" s="225"/>
    </row>
    <row r="121" spans="1:24" ht="17.100000000000001" customHeight="1" x14ac:dyDescent="0.3">
      <c r="A121" s="165" t="s">
        <v>215</v>
      </c>
      <c r="B121" s="133"/>
      <c r="C121" s="133"/>
      <c r="D121" s="133"/>
      <c r="E121" s="133"/>
      <c r="F121" s="133"/>
      <c r="G121" s="133"/>
      <c r="H121" s="55"/>
      <c r="I121" s="55"/>
      <c r="J121" s="55"/>
      <c r="K121" s="55"/>
      <c r="L121" s="55"/>
      <c r="M121" s="55"/>
      <c r="N121" s="55"/>
      <c r="O121" s="55"/>
      <c r="P121" s="55"/>
      <c r="Q121" s="55"/>
      <c r="R121" s="55"/>
      <c r="S121" s="55"/>
      <c r="T121" s="55"/>
      <c r="U121" s="55"/>
      <c r="V121" s="55"/>
      <c r="W121" s="55"/>
      <c r="X121" s="226"/>
    </row>
    <row r="122" spans="1:24" ht="17.100000000000001" customHeight="1" x14ac:dyDescent="0.3">
      <c r="A122" s="165" t="s">
        <v>222</v>
      </c>
      <c r="B122" s="133"/>
      <c r="C122" s="133"/>
      <c r="D122" s="133"/>
      <c r="E122" s="133"/>
      <c r="F122" s="133"/>
      <c r="G122" s="133"/>
      <c r="H122" s="55"/>
      <c r="I122" s="55"/>
      <c r="J122" s="55"/>
      <c r="K122" s="55"/>
      <c r="L122" s="55"/>
      <c r="M122" s="55"/>
      <c r="N122" s="55"/>
      <c r="O122" s="55"/>
      <c r="P122" s="55"/>
      <c r="Q122" s="55"/>
      <c r="R122" s="55"/>
      <c r="S122" s="55"/>
      <c r="T122" s="55"/>
      <c r="U122" s="55"/>
      <c r="V122" s="55"/>
      <c r="W122" s="55"/>
      <c r="X122" s="226"/>
    </row>
    <row r="123" spans="1:24" ht="17.100000000000001" customHeight="1" x14ac:dyDescent="0.3">
      <c r="A123" s="165" t="s">
        <v>140</v>
      </c>
      <c r="B123" s="133"/>
      <c r="C123" s="133"/>
      <c r="D123" s="133"/>
      <c r="E123" s="133"/>
      <c r="F123" s="133"/>
      <c r="G123" s="133"/>
      <c r="H123" s="55"/>
      <c r="I123" s="55"/>
      <c r="J123" s="55"/>
      <c r="K123" s="55"/>
      <c r="L123" s="55"/>
      <c r="M123" s="55"/>
      <c r="N123" s="55"/>
      <c r="O123" s="55"/>
      <c r="P123" s="55"/>
      <c r="Q123" s="55"/>
      <c r="R123" s="55"/>
      <c r="S123" s="55"/>
      <c r="T123" s="55"/>
      <c r="U123" s="55"/>
      <c r="V123" s="55"/>
      <c r="W123" s="55"/>
      <c r="X123" s="226"/>
    </row>
    <row r="124" spans="1:24" ht="17.100000000000001" customHeight="1" x14ac:dyDescent="0.3">
      <c r="A124" s="165" t="s">
        <v>93</v>
      </c>
      <c r="B124" s="133"/>
      <c r="C124" s="133"/>
      <c r="D124" s="133"/>
      <c r="E124" s="133"/>
      <c r="F124" s="133"/>
      <c r="G124" s="133"/>
      <c r="H124" s="55"/>
      <c r="I124" s="55"/>
      <c r="J124" s="55"/>
      <c r="K124" s="55"/>
      <c r="L124" s="55"/>
      <c r="M124" s="55"/>
      <c r="N124" s="55"/>
      <c r="O124" s="55"/>
      <c r="P124" s="55"/>
      <c r="Q124" s="55"/>
      <c r="R124" s="55"/>
      <c r="S124" s="55"/>
      <c r="T124" s="55"/>
      <c r="U124" s="55"/>
      <c r="V124" s="55"/>
      <c r="W124" s="55"/>
      <c r="X124" s="226"/>
    </row>
    <row r="125" spans="1:24" ht="2.1" customHeight="1" x14ac:dyDescent="0.3">
      <c r="A125" s="167"/>
      <c r="B125" s="62"/>
      <c r="C125" s="62"/>
      <c r="D125" s="62"/>
      <c r="E125" s="62"/>
      <c r="F125" s="62"/>
      <c r="G125" s="62"/>
      <c r="H125" s="62"/>
      <c r="I125" s="62"/>
      <c r="J125" s="62"/>
      <c r="K125" s="62"/>
      <c r="L125" s="62"/>
      <c r="M125" s="62"/>
      <c r="N125" s="62"/>
      <c r="O125" s="62"/>
      <c r="P125" s="62"/>
      <c r="Q125" s="62"/>
      <c r="R125" s="62"/>
      <c r="S125" s="62"/>
      <c r="T125" s="62"/>
      <c r="U125" s="62"/>
      <c r="V125" s="62"/>
      <c r="W125" s="62"/>
      <c r="X125" s="227"/>
    </row>
    <row r="126" spans="1:24" ht="13.2" x14ac:dyDescent="0.3">
      <c r="A126" s="54"/>
      <c r="B126" s="54"/>
      <c r="C126" s="54"/>
      <c r="D126" s="54"/>
      <c r="E126" s="54"/>
      <c r="F126" s="54"/>
      <c r="G126" s="54"/>
      <c r="H126" s="55"/>
      <c r="I126" s="55"/>
      <c r="J126" s="55"/>
      <c r="K126" s="55"/>
      <c r="L126" s="55"/>
      <c r="M126" s="55"/>
      <c r="N126" s="55"/>
      <c r="O126" s="55"/>
      <c r="P126" s="55"/>
      <c r="Q126" s="55"/>
      <c r="R126" s="55"/>
      <c r="S126" s="55"/>
      <c r="T126" s="55"/>
      <c r="U126" s="132"/>
      <c r="V126" s="132"/>
      <c r="W126" s="132"/>
    </row>
    <row r="127" spans="1:24" ht="13.2" x14ac:dyDescent="0.3">
      <c r="A127" s="54"/>
      <c r="B127" s="54"/>
      <c r="C127" s="54"/>
      <c r="D127" s="54"/>
      <c r="E127" s="54"/>
      <c r="F127" s="54"/>
      <c r="G127" s="54"/>
      <c r="H127" s="55"/>
      <c r="I127" s="55"/>
      <c r="J127" s="55"/>
      <c r="K127" s="55"/>
      <c r="L127" s="55"/>
      <c r="M127" s="55"/>
      <c r="N127" s="55"/>
      <c r="O127" s="55"/>
      <c r="P127" s="55"/>
      <c r="Q127" s="55"/>
      <c r="R127" s="55"/>
      <c r="S127" s="55"/>
      <c r="T127" s="55"/>
      <c r="U127" s="55"/>
      <c r="V127" s="55"/>
      <c r="W127" s="55"/>
    </row>
    <row r="128" spans="1:24" s="29" customFormat="1" ht="45" customHeight="1" x14ac:dyDescent="0.25">
      <c r="A128" s="721" t="s">
        <v>290</v>
      </c>
      <c r="B128" s="730"/>
      <c r="C128" s="730"/>
      <c r="D128" s="730"/>
      <c r="E128" s="730"/>
      <c r="F128" s="730"/>
      <c r="G128" s="730"/>
      <c r="H128" s="730"/>
      <c r="I128" s="730"/>
      <c r="J128" s="730"/>
      <c r="K128" s="730"/>
      <c r="L128" s="730"/>
      <c r="M128" s="730"/>
      <c r="N128" s="730"/>
      <c r="O128" s="730"/>
      <c r="P128" s="730"/>
      <c r="Q128" s="730"/>
      <c r="R128" s="730"/>
      <c r="S128" s="730"/>
      <c r="T128" s="730"/>
      <c r="U128" s="730"/>
      <c r="V128" s="730"/>
      <c r="W128" s="730"/>
      <c r="X128" s="731"/>
    </row>
    <row r="129" spans="1:24" ht="13.2" x14ac:dyDescent="0.2">
      <c r="A129" s="716" t="s">
        <v>14</v>
      </c>
      <c r="B129" s="728" t="s">
        <v>82</v>
      </c>
      <c r="C129" s="728"/>
      <c r="D129" s="728"/>
      <c r="E129" s="728"/>
      <c r="F129" s="728"/>
      <c r="G129" s="728"/>
      <c r="H129" s="728"/>
      <c r="I129" s="728"/>
      <c r="J129" s="728"/>
      <c r="K129" s="728"/>
      <c r="L129" s="728"/>
      <c r="M129" s="728"/>
      <c r="N129" s="728"/>
      <c r="O129" s="728"/>
      <c r="P129" s="728"/>
      <c r="Q129" s="728"/>
      <c r="R129" s="728"/>
      <c r="S129" s="728"/>
      <c r="T129" s="728"/>
      <c r="U129" s="728"/>
      <c r="V129" s="728"/>
      <c r="W129" s="728"/>
      <c r="X129" s="729"/>
    </row>
    <row r="130" spans="1:24" ht="13.2" x14ac:dyDescent="0.3">
      <c r="A130" s="717"/>
      <c r="B130" s="206" t="s">
        <v>62</v>
      </c>
      <c r="C130" s="206" t="s">
        <v>63</v>
      </c>
      <c r="D130" s="206" t="s">
        <v>64</v>
      </c>
      <c r="E130" s="206" t="s">
        <v>65</v>
      </c>
      <c r="F130" s="206" t="s">
        <v>66</v>
      </c>
      <c r="G130" s="206" t="s">
        <v>67</v>
      </c>
      <c r="H130" s="206" t="s">
        <v>68</v>
      </c>
      <c r="I130" s="206" t="s">
        <v>69</v>
      </c>
      <c r="J130" s="206" t="s">
        <v>70</v>
      </c>
      <c r="K130" s="206" t="s">
        <v>71</v>
      </c>
      <c r="L130" s="206" t="s">
        <v>72</v>
      </c>
      <c r="M130" s="206" t="s">
        <v>73</v>
      </c>
      <c r="N130" s="206" t="s">
        <v>74</v>
      </c>
      <c r="O130" s="206" t="s">
        <v>75</v>
      </c>
      <c r="P130" s="206" t="s">
        <v>76</v>
      </c>
      <c r="Q130" s="206" t="s">
        <v>77</v>
      </c>
      <c r="R130" s="206" t="s">
        <v>78</v>
      </c>
      <c r="S130" s="206" t="s">
        <v>79</v>
      </c>
      <c r="T130" s="206" t="s">
        <v>80</v>
      </c>
      <c r="U130" s="206" t="s">
        <v>98</v>
      </c>
      <c r="V130" s="206" t="s">
        <v>136</v>
      </c>
      <c r="W130" s="206" t="s">
        <v>216</v>
      </c>
      <c r="X130" s="191" t="s">
        <v>258</v>
      </c>
    </row>
    <row r="131" spans="1:24" ht="13.2" x14ac:dyDescent="0.3">
      <c r="A131" s="234" t="s">
        <v>22</v>
      </c>
      <c r="B131" s="235">
        <v>5.47</v>
      </c>
      <c r="C131" s="235">
        <v>5.41</v>
      </c>
      <c r="D131" s="235">
        <v>5.65</v>
      </c>
      <c r="E131" s="235">
        <v>5.67</v>
      </c>
      <c r="F131" s="235">
        <v>5.28</v>
      </c>
      <c r="G131" s="235">
        <v>5.0270000000000001</v>
      </c>
      <c r="H131" s="235">
        <v>5.4222317216981128</v>
      </c>
      <c r="I131" s="235">
        <v>5.6768772024939009</v>
      </c>
      <c r="J131" s="235">
        <v>5.8857220058714272</v>
      </c>
      <c r="K131" s="235">
        <v>5.43</v>
      </c>
      <c r="L131" s="235">
        <v>5.3844997393374951</v>
      </c>
      <c r="M131" s="235">
        <v>5.1623829484902304</v>
      </c>
      <c r="N131" s="235">
        <v>4.7396169574700115</v>
      </c>
      <c r="O131" s="235">
        <v>5.0462227856180419</v>
      </c>
      <c r="P131" s="235">
        <v>4.8372156619018023</v>
      </c>
      <c r="Q131" s="235">
        <v>5.674221155768846</v>
      </c>
      <c r="R131" s="235">
        <v>5.26</v>
      </c>
      <c r="S131" s="235">
        <v>5.3071293894858176</v>
      </c>
      <c r="T131" s="235">
        <v>4.8455988400193331</v>
      </c>
      <c r="U131" s="235">
        <v>5.4796912928759891</v>
      </c>
      <c r="V131" s="235">
        <v>5.6329237974317845</v>
      </c>
      <c r="W131" s="235">
        <v>5.4526700361557543</v>
      </c>
      <c r="X131" s="236">
        <v>5.3672971923269968</v>
      </c>
    </row>
    <row r="132" spans="1:24" ht="13.2" x14ac:dyDescent="0.3">
      <c r="A132" s="65" t="s">
        <v>23</v>
      </c>
      <c r="B132" s="169">
        <v>5.69</v>
      </c>
      <c r="C132" s="169">
        <v>5.65</v>
      </c>
      <c r="D132" s="169">
        <v>6</v>
      </c>
      <c r="E132" s="169">
        <v>6.04</v>
      </c>
      <c r="F132" s="169">
        <v>5.25</v>
      </c>
      <c r="G132" s="169">
        <v>5.1388999999999996</v>
      </c>
      <c r="H132" s="169">
        <v>5.8775533333333332</v>
      </c>
      <c r="I132" s="169">
        <v>5.853627541589649</v>
      </c>
      <c r="J132" s="169">
        <v>6.0846962219495087</v>
      </c>
      <c r="K132" s="169">
        <v>6.02</v>
      </c>
      <c r="L132" s="169">
        <v>5.3565085954547875</v>
      </c>
      <c r="M132" s="169">
        <v>5.060118314965889</v>
      </c>
      <c r="N132" s="169">
        <v>4.8943439975708722</v>
      </c>
      <c r="O132" s="169">
        <v>5.0668508619136281</v>
      </c>
      <c r="P132" s="169">
        <v>5.2572968391902215</v>
      </c>
      <c r="Q132" s="169">
        <v>5.8141021994690938</v>
      </c>
      <c r="R132" s="169">
        <v>6.0694373354104076</v>
      </c>
      <c r="S132" s="169">
        <v>5.8814954790206233</v>
      </c>
      <c r="T132" s="169">
        <v>5.6985348553696111</v>
      </c>
      <c r="U132" s="169">
        <v>5.9729119031607256</v>
      </c>
      <c r="V132" s="169">
        <v>5.9042425352890229</v>
      </c>
      <c r="W132" s="169">
        <v>5.830681635926223</v>
      </c>
      <c r="X132" s="178">
        <v>5.6605071022738542</v>
      </c>
    </row>
    <row r="133" spans="1:24" ht="13.2" x14ac:dyDescent="0.3">
      <c r="A133" s="66" t="s">
        <v>24</v>
      </c>
      <c r="B133" s="168">
        <v>7.38</v>
      </c>
      <c r="C133" s="168">
        <v>7.34</v>
      </c>
      <c r="D133" s="168">
        <v>6.94</v>
      </c>
      <c r="E133" s="168">
        <v>6.93</v>
      </c>
      <c r="F133" s="168">
        <v>7.16</v>
      </c>
      <c r="G133" s="168">
        <v>7.1390000000000002</v>
      </c>
      <c r="H133" s="168">
        <v>7.3507764992254936</v>
      </c>
      <c r="I133" s="168">
        <v>7.7349176353134137</v>
      </c>
      <c r="J133" s="168">
        <v>8.0954782079934358</v>
      </c>
      <c r="K133" s="168">
        <v>8.2899999999999991</v>
      </c>
      <c r="L133" s="168">
        <v>5.845892037948901</v>
      </c>
      <c r="M133" s="168">
        <v>6.8989548132185528</v>
      </c>
      <c r="N133" s="168">
        <v>6.2469603714851667</v>
      </c>
      <c r="O133" s="168">
        <v>6.2475950589345279</v>
      </c>
      <c r="P133" s="168">
        <v>6.3036952732172855</v>
      </c>
      <c r="Q133" s="168">
        <v>6.6343183527971332</v>
      </c>
      <c r="R133" s="168">
        <v>6.89</v>
      </c>
      <c r="S133" s="168">
        <v>7.0525879024012443</v>
      </c>
      <c r="T133" s="168">
        <v>7.1896021932805807</v>
      </c>
      <c r="U133" s="168">
        <v>7.1204159319066793</v>
      </c>
      <c r="V133" s="168">
        <v>7.683599950387987</v>
      </c>
      <c r="W133" s="168">
        <v>7.2883184910463656</v>
      </c>
      <c r="X133" s="177">
        <v>7.3384788612588627</v>
      </c>
    </row>
    <row r="134" spans="1:24" ht="13.2" x14ac:dyDescent="0.3">
      <c r="A134" s="65" t="s">
        <v>25</v>
      </c>
      <c r="B134" s="169">
        <v>6.9</v>
      </c>
      <c r="C134" s="169">
        <v>7.44</v>
      </c>
      <c r="D134" s="169">
        <v>7.02</v>
      </c>
      <c r="E134" s="169">
        <v>7.1</v>
      </c>
      <c r="F134" s="169">
        <v>7.23</v>
      </c>
      <c r="G134" s="169">
        <v>6.7969999999999997</v>
      </c>
      <c r="H134" s="169">
        <v>6.7805914360797654</v>
      </c>
      <c r="I134" s="169">
        <v>7.5703442505378913</v>
      </c>
      <c r="J134" s="169">
        <v>7.7215263941632255</v>
      </c>
      <c r="K134" s="169">
        <v>7.73</v>
      </c>
      <c r="L134" s="169">
        <v>6.7693646737857947</v>
      </c>
      <c r="M134" s="169">
        <v>7.2087697616873605</v>
      </c>
      <c r="N134" s="169">
        <v>6.7082012963032582</v>
      </c>
      <c r="O134" s="169">
        <v>6.1766292108234211</v>
      </c>
      <c r="P134" s="169">
        <v>6.8024789287274885</v>
      </c>
      <c r="Q134" s="169">
        <v>6.7769672506106531</v>
      </c>
      <c r="R134" s="169">
        <v>7.21</v>
      </c>
      <c r="S134" s="169">
        <v>7.0287492711478539</v>
      </c>
      <c r="T134" s="169">
        <v>7.1670908663696995</v>
      </c>
      <c r="U134" s="169">
        <v>7.4119797253437811</v>
      </c>
      <c r="V134" s="169">
        <v>7.1437149960648769</v>
      </c>
      <c r="W134" s="169">
        <v>6.9042696395128171</v>
      </c>
      <c r="X134" s="178">
        <v>7.2415376673803014</v>
      </c>
    </row>
    <row r="135" spans="1:24" ht="13.8" x14ac:dyDescent="0.3">
      <c r="A135" s="67" t="s">
        <v>91</v>
      </c>
      <c r="B135" s="170">
        <v>4.93</v>
      </c>
      <c r="C135" s="170">
        <v>4.79</v>
      </c>
      <c r="D135" s="170">
        <v>4.7300000000000004</v>
      </c>
      <c r="E135" s="170">
        <v>5.04</v>
      </c>
      <c r="F135" s="170">
        <v>5.77</v>
      </c>
      <c r="G135" s="170">
        <v>5.59</v>
      </c>
      <c r="H135" s="170">
        <v>5.7397830293940126</v>
      </c>
      <c r="I135" s="170">
        <v>5.2422220218234283</v>
      </c>
      <c r="J135" s="170">
        <v>5.9470212547023467</v>
      </c>
      <c r="K135" s="170">
        <v>4.93</v>
      </c>
      <c r="L135" s="170">
        <v>4.0482961925603425</v>
      </c>
      <c r="M135" s="170">
        <v>4.5109731403950937</v>
      </c>
      <c r="N135" s="170">
        <v>4.3180649872616303</v>
      </c>
      <c r="O135" s="170">
        <v>4.5845957454018071</v>
      </c>
      <c r="P135" s="170">
        <v>4.5476509579756836</v>
      </c>
      <c r="Q135" s="170">
        <v>4.9785331612706294</v>
      </c>
      <c r="R135" s="170">
        <v>4.7888792057252205</v>
      </c>
      <c r="S135" s="170">
        <v>4.2060812925116196</v>
      </c>
      <c r="T135" s="170">
        <v>4.423195019027486</v>
      </c>
      <c r="U135" s="170">
        <v>5.0266869649698851</v>
      </c>
      <c r="V135" s="170">
        <v>5.369420878723937</v>
      </c>
      <c r="W135" s="170">
        <v>5.1481126769687391</v>
      </c>
      <c r="X135" s="179">
        <v>5.0788610845573476</v>
      </c>
    </row>
    <row r="136" spans="1:24" ht="13.2" x14ac:dyDescent="0.3">
      <c r="A136" s="131"/>
      <c r="B136" s="131"/>
      <c r="C136" s="131"/>
      <c r="D136" s="131"/>
      <c r="E136" s="131"/>
      <c r="F136" s="131"/>
      <c r="G136" s="131"/>
      <c r="H136" s="132"/>
      <c r="I136" s="132"/>
      <c r="J136" s="132"/>
      <c r="K136" s="132"/>
      <c r="L136" s="132"/>
      <c r="M136" s="132"/>
      <c r="N136" s="132"/>
      <c r="O136" s="132"/>
      <c r="P136" s="132"/>
      <c r="Q136" s="132"/>
      <c r="R136" s="132"/>
      <c r="S136" s="132"/>
      <c r="T136" s="132"/>
      <c r="U136" s="132"/>
      <c r="V136" s="132"/>
      <c r="W136" s="132"/>
    </row>
    <row r="137" spans="1:24" ht="13.2" x14ac:dyDescent="0.3">
      <c r="A137" s="131"/>
      <c r="B137" s="131"/>
      <c r="C137" s="131"/>
      <c r="D137" s="131"/>
      <c r="E137" s="131"/>
      <c r="F137" s="131"/>
      <c r="G137" s="131"/>
      <c r="H137" s="132"/>
      <c r="I137" s="132"/>
      <c r="J137" s="132"/>
      <c r="K137" s="132"/>
      <c r="L137" s="132"/>
      <c r="M137" s="132"/>
      <c r="N137" s="132"/>
      <c r="O137" s="132"/>
      <c r="P137" s="132"/>
      <c r="Q137" s="132"/>
      <c r="R137" s="132"/>
      <c r="S137" s="132"/>
      <c r="T137" s="132"/>
      <c r="U137" s="132"/>
      <c r="V137" s="132"/>
      <c r="W137" s="132"/>
    </row>
    <row r="138" spans="1:24" ht="2.1" customHeight="1" x14ac:dyDescent="0.3">
      <c r="A138" s="164"/>
      <c r="B138" s="56"/>
      <c r="C138" s="56"/>
      <c r="D138" s="56"/>
      <c r="E138" s="56"/>
      <c r="F138" s="56"/>
      <c r="G138" s="56"/>
      <c r="H138" s="56"/>
      <c r="I138" s="56"/>
      <c r="J138" s="56"/>
      <c r="K138" s="56"/>
      <c r="L138" s="56"/>
      <c r="M138" s="56"/>
      <c r="N138" s="56"/>
      <c r="O138" s="56"/>
      <c r="P138" s="56"/>
      <c r="Q138" s="56"/>
      <c r="R138" s="56"/>
      <c r="S138" s="56"/>
      <c r="T138" s="56"/>
      <c r="U138" s="56"/>
      <c r="V138" s="56"/>
      <c r="W138" s="56"/>
      <c r="X138" s="225"/>
    </row>
    <row r="139" spans="1:24" ht="17.100000000000001" customHeight="1" x14ac:dyDescent="0.3">
      <c r="A139" s="165" t="s">
        <v>215</v>
      </c>
      <c r="B139" s="133"/>
      <c r="C139" s="133"/>
      <c r="D139" s="133"/>
      <c r="E139" s="133"/>
      <c r="F139" s="133"/>
      <c r="G139" s="133"/>
      <c r="H139" s="55"/>
      <c r="I139" s="55"/>
      <c r="J139" s="55"/>
      <c r="K139" s="55"/>
      <c r="L139" s="55"/>
      <c r="M139" s="55"/>
      <c r="N139" s="55"/>
      <c r="O139" s="55"/>
      <c r="P139" s="55"/>
      <c r="Q139" s="55"/>
      <c r="R139" s="55"/>
      <c r="S139" s="55"/>
      <c r="T139" s="55"/>
      <c r="U139" s="55"/>
      <c r="V139" s="55"/>
      <c r="W139" s="55"/>
      <c r="X139" s="226"/>
    </row>
    <row r="140" spans="1:24" ht="17.100000000000001" customHeight="1" x14ac:dyDescent="0.3">
      <c r="A140" s="165" t="s">
        <v>222</v>
      </c>
      <c r="B140" s="133"/>
      <c r="C140" s="133"/>
      <c r="D140" s="133"/>
      <c r="E140" s="133"/>
      <c r="F140" s="133"/>
      <c r="G140" s="133"/>
      <c r="H140" s="55"/>
      <c r="I140" s="55"/>
      <c r="J140" s="55"/>
      <c r="K140" s="55"/>
      <c r="L140" s="55"/>
      <c r="M140" s="55"/>
      <c r="N140" s="55"/>
      <c r="O140" s="55"/>
      <c r="P140" s="55"/>
      <c r="Q140" s="55"/>
      <c r="R140" s="55"/>
      <c r="S140" s="55"/>
      <c r="T140" s="55"/>
      <c r="U140" s="55"/>
      <c r="V140" s="55"/>
      <c r="W140" s="55"/>
      <c r="X140" s="226"/>
    </row>
    <row r="141" spans="1:24" ht="17.100000000000001" customHeight="1" x14ac:dyDescent="0.3">
      <c r="A141" s="165" t="s">
        <v>138</v>
      </c>
      <c r="B141" s="133"/>
      <c r="C141" s="133"/>
      <c r="D141" s="133"/>
      <c r="E141" s="133"/>
      <c r="F141" s="133"/>
      <c r="G141" s="133"/>
      <c r="H141" s="55"/>
      <c r="I141" s="55"/>
      <c r="J141" s="55"/>
      <c r="K141" s="55"/>
      <c r="L141" s="55"/>
      <c r="M141" s="55"/>
      <c r="N141" s="55"/>
      <c r="O141" s="55"/>
      <c r="P141" s="55"/>
      <c r="Q141" s="55"/>
      <c r="R141" s="55"/>
      <c r="S141" s="55"/>
      <c r="T141" s="55"/>
      <c r="U141" s="55"/>
      <c r="V141" s="55"/>
      <c r="W141" s="55"/>
      <c r="X141" s="226"/>
    </row>
    <row r="142" spans="1:24" ht="17.100000000000001" customHeight="1" x14ac:dyDescent="0.3">
      <c r="A142" s="165" t="s">
        <v>137</v>
      </c>
      <c r="B142" s="133"/>
      <c r="C142" s="133"/>
      <c r="D142" s="133"/>
      <c r="E142" s="133"/>
      <c r="F142" s="133"/>
      <c r="G142" s="133"/>
      <c r="H142" s="55"/>
      <c r="I142" s="55"/>
      <c r="J142" s="55"/>
      <c r="K142" s="55"/>
      <c r="L142" s="55"/>
      <c r="M142" s="55"/>
      <c r="N142" s="55"/>
      <c r="O142" s="55"/>
      <c r="P142" s="55"/>
      <c r="Q142" s="55"/>
      <c r="R142" s="55"/>
      <c r="S142" s="55"/>
      <c r="T142" s="55"/>
      <c r="U142" s="55"/>
      <c r="V142" s="55"/>
      <c r="W142" s="55"/>
      <c r="X142" s="226"/>
    </row>
    <row r="143" spans="1:24" ht="17.100000000000001" customHeight="1" x14ac:dyDescent="0.3">
      <c r="A143" s="165" t="s">
        <v>93</v>
      </c>
      <c r="B143" s="133"/>
      <c r="C143" s="133"/>
      <c r="D143" s="133"/>
      <c r="E143" s="133"/>
      <c r="F143" s="133"/>
      <c r="G143" s="133"/>
      <c r="H143" s="55"/>
      <c r="I143" s="55"/>
      <c r="J143" s="55"/>
      <c r="K143" s="55"/>
      <c r="L143" s="55"/>
      <c r="M143" s="55"/>
      <c r="N143" s="55"/>
      <c r="O143" s="55"/>
      <c r="P143" s="55"/>
      <c r="Q143" s="55"/>
      <c r="R143" s="55"/>
      <c r="S143" s="55"/>
      <c r="T143" s="55"/>
      <c r="U143" s="55"/>
      <c r="V143" s="55"/>
      <c r="W143" s="55"/>
      <c r="X143" s="226"/>
    </row>
    <row r="144" spans="1:24" ht="2.1" customHeight="1" x14ac:dyDescent="0.3">
      <c r="A144" s="167"/>
      <c r="B144" s="62"/>
      <c r="C144" s="62"/>
      <c r="D144" s="62"/>
      <c r="E144" s="62"/>
      <c r="F144" s="62"/>
      <c r="G144" s="62"/>
      <c r="H144" s="62"/>
      <c r="I144" s="62"/>
      <c r="J144" s="62"/>
      <c r="K144" s="62"/>
      <c r="L144" s="62"/>
      <c r="M144" s="62"/>
      <c r="N144" s="62"/>
      <c r="O144" s="62"/>
      <c r="P144" s="62"/>
      <c r="Q144" s="62"/>
      <c r="R144" s="62"/>
      <c r="S144" s="62"/>
      <c r="T144" s="62"/>
      <c r="U144" s="62"/>
      <c r="V144" s="62"/>
      <c r="W144" s="62"/>
      <c r="X144" s="227"/>
    </row>
    <row r="145" spans="1:24" ht="13.2" x14ac:dyDescent="0.3">
      <c r="A145" s="131"/>
      <c r="B145" s="131"/>
      <c r="C145" s="131"/>
      <c r="D145" s="131"/>
      <c r="E145" s="131"/>
      <c r="F145" s="131"/>
      <c r="G145" s="131"/>
      <c r="H145" s="132"/>
      <c r="I145" s="132"/>
      <c r="J145" s="132"/>
      <c r="K145" s="132"/>
      <c r="L145" s="132"/>
      <c r="M145" s="132"/>
      <c r="N145" s="132"/>
      <c r="O145" s="132"/>
      <c r="P145" s="132"/>
      <c r="Q145" s="132"/>
      <c r="R145" s="132"/>
      <c r="S145" s="132"/>
      <c r="T145" s="132"/>
      <c r="U145" s="132"/>
      <c r="V145" s="132"/>
      <c r="W145" s="132"/>
    </row>
    <row r="146" spans="1:24" ht="13.2" x14ac:dyDescent="0.3">
      <c r="A146" s="131"/>
      <c r="B146" s="131"/>
      <c r="C146" s="131"/>
      <c r="D146" s="131"/>
      <c r="E146" s="131"/>
      <c r="F146" s="131"/>
      <c r="G146" s="131"/>
      <c r="H146" s="132"/>
      <c r="I146" s="132"/>
      <c r="J146" s="132"/>
      <c r="K146" s="132"/>
      <c r="L146" s="132"/>
      <c r="M146" s="132"/>
      <c r="N146" s="132"/>
      <c r="O146" s="132"/>
      <c r="P146" s="132"/>
      <c r="Q146" s="132"/>
      <c r="R146" s="132"/>
      <c r="S146" s="132"/>
      <c r="T146" s="132"/>
      <c r="U146" s="132"/>
      <c r="V146" s="132"/>
      <c r="W146" s="132"/>
    </row>
    <row r="147" spans="1:24" s="29" customFormat="1" ht="45" customHeight="1" x14ac:dyDescent="0.25">
      <c r="A147" s="327" t="s">
        <v>291</v>
      </c>
      <c r="B147" s="328"/>
      <c r="C147" s="328"/>
      <c r="D147" s="328"/>
      <c r="E147" s="328"/>
      <c r="F147" s="328"/>
      <c r="G147" s="328"/>
      <c r="H147" s="328"/>
      <c r="I147" s="328"/>
      <c r="J147" s="328"/>
      <c r="K147" s="328"/>
      <c r="L147" s="328"/>
      <c r="M147" s="328"/>
      <c r="N147" s="328"/>
      <c r="O147" s="328"/>
      <c r="P147" s="328"/>
      <c r="Q147" s="328"/>
      <c r="R147" s="328"/>
      <c r="S147" s="328"/>
      <c r="T147" s="328"/>
      <c r="U147" s="328"/>
      <c r="V147" s="328"/>
      <c r="W147" s="329"/>
    </row>
    <row r="148" spans="1:24" ht="13.2" x14ac:dyDescent="0.2">
      <c r="A148" s="793" t="s">
        <v>14</v>
      </c>
      <c r="B148" s="800" t="s">
        <v>82</v>
      </c>
      <c r="C148" s="800"/>
      <c r="D148" s="800"/>
      <c r="E148" s="800"/>
      <c r="F148" s="800"/>
      <c r="G148" s="800"/>
      <c r="H148" s="800"/>
      <c r="I148" s="800"/>
      <c r="J148" s="800"/>
      <c r="K148" s="800"/>
      <c r="L148" s="800"/>
      <c r="M148" s="800"/>
      <c r="N148" s="800"/>
      <c r="O148" s="800"/>
      <c r="P148" s="800"/>
      <c r="Q148" s="800"/>
      <c r="R148" s="800"/>
      <c r="S148" s="800"/>
      <c r="T148" s="800"/>
      <c r="U148" s="800"/>
      <c r="V148" s="800"/>
      <c r="W148" s="801"/>
      <c r="X148" s="29"/>
    </row>
    <row r="149" spans="1:24" ht="13.2" x14ac:dyDescent="0.3">
      <c r="A149" s="794"/>
      <c r="B149" s="353" t="s">
        <v>41</v>
      </c>
      <c r="C149" s="353" t="s">
        <v>42</v>
      </c>
      <c r="D149" s="353" t="s">
        <v>43</v>
      </c>
      <c r="E149" s="353" t="s">
        <v>44</v>
      </c>
      <c r="F149" s="353" t="s">
        <v>45</v>
      </c>
      <c r="G149" s="353" t="s">
        <v>46</v>
      </c>
      <c r="H149" s="353" t="s">
        <v>47</v>
      </c>
      <c r="I149" s="353" t="s">
        <v>48</v>
      </c>
      <c r="J149" s="353" t="s">
        <v>49</v>
      </c>
      <c r="K149" s="353" t="s">
        <v>50</v>
      </c>
      <c r="L149" s="353" t="s">
        <v>51</v>
      </c>
      <c r="M149" s="353" t="s">
        <v>52</v>
      </c>
      <c r="N149" s="353" t="s">
        <v>53</v>
      </c>
      <c r="O149" s="353" t="s">
        <v>54</v>
      </c>
      <c r="P149" s="353" t="s">
        <v>55</v>
      </c>
      <c r="Q149" s="353" t="s">
        <v>56</v>
      </c>
      <c r="R149" s="353" t="s">
        <v>57</v>
      </c>
      <c r="S149" s="353" t="s">
        <v>16</v>
      </c>
      <c r="T149" s="353" t="s">
        <v>17</v>
      </c>
      <c r="U149" s="353" t="s">
        <v>119</v>
      </c>
      <c r="V149" s="353" t="s">
        <v>219</v>
      </c>
      <c r="W149" s="354" t="s">
        <v>243</v>
      </c>
      <c r="X149" s="29"/>
    </row>
    <row r="150" spans="1:24" ht="13.2" x14ac:dyDescent="0.3">
      <c r="A150" s="338" t="s">
        <v>22</v>
      </c>
      <c r="B150" s="355">
        <v>5.41</v>
      </c>
      <c r="C150" s="355">
        <v>5.65</v>
      </c>
      <c r="D150" s="355">
        <v>5.67</v>
      </c>
      <c r="E150" s="355">
        <v>5.28</v>
      </c>
      <c r="F150" s="355">
        <v>5.0270000000000001</v>
      </c>
      <c r="G150" s="355">
        <v>5.4222317216981128</v>
      </c>
      <c r="H150" s="355">
        <v>5.68</v>
      </c>
      <c r="I150" s="355">
        <v>5.8857220058714272</v>
      </c>
      <c r="J150" s="355">
        <v>5.7</v>
      </c>
      <c r="K150" s="355">
        <v>5.255880735177997</v>
      </c>
      <c r="L150" s="355">
        <v>5.5461949700369306</v>
      </c>
      <c r="M150" s="355">
        <v>3.5223740407837361</v>
      </c>
      <c r="N150" s="355">
        <v>4.8609260603969107</v>
      </c>
      <c r="O150" s="355">
        <v>3.6369338128158737</v>
      </c>
      <c r="P150" s="355">
        <v>4.8505813350008342</v>
      </c>
      <c r="Q150" s="355">
        <v>4.9680497720940959</v>
      </c>
      <c r="R150" s="355">
        <v>5.2226640835707503</v>
      </c>
      <c r="S150" s="355">
        <v>4.6969690371188237</v>
      </c>
      <c r="T150" s="355">
        <v>5.3464398463513527</v>
      </c>
      <c r="U150" s="355">
        <v>5.3299973819339481</v>
      </c>
      <c r="V150" s="355">
        <v>5.3943664826987785</v>
      </c>
      <c r="W150" s="356">
        <v>5.3308024384148638</v>
      </c>
      <c r="X150" s="29"/>
    </row>
    <row r="151" spans="1:24" ht="13.2" x14ac:dyDescent="0.3">
      <c r="A151" s="335" t="s">
        <v>23</v>
      </c>
      <c r="B151" s="357">
        <v>5.65</v>
      </c>
      <c r="C151" s="357">
        <v>6</v>
      </c>
      <c r="D151" s="357">
        <v>6.04</v>
      </c>
      <c r="E151" s="357">
        <v>5.25</v>
      </c>
      <c r="F151" s="357">
        <v>5.1388999999999996</v>
      </c>
      <c r="G151" s="357">
        <v>5.8775533333333332</v>
      </c>
      <c r="H151" s="357">
        <v>5.85</v>
      </c>
      <c r="I151" s="357">
        <v>6.0846962219495087</v>
      </c>
      <c r="J151" s="357">
        <v>5.4</v>
      </c>
      <c r="K151" s="357">
        <v>5.1148490294282949</v>
      </c>
      <c r="L151" s="357">
        <v>5.3918261613536984</v>
      </c>
      <c r="M151" s="357">
        <v>4.2551262138620372</v>
      </c>
      <c r="N151" s="357">
        <v>4.8822664153557955</v>
      </c>
      <c r="O151" s="357">
        <v>4.5439529402521508</v>
      </c>
      <c r="P151" s="357">
        <v>5.2057078210532897</v>
      </c>
      <c r="Q151" s="357">
        <v>4.9993531029612708</v>
      </c>
      <c r="R151" s="357">
        <v>5.3747389475232854</v>
      </c>
      <c r="S151" s="357">
        <v>4.6690933585354886</v>
      </c>
      <c r="T151" s="357">
        <v>5.4572531985164439</v>
      </c>
      <c r="U151" s="357">
        <v>5.2572265474504203</v>
      </c>
      <c r="V151" s="357">
        <v>5.3877290859780249</v>
      </c>
      <c r="W151" s="358">
        <v>5.2166021467387829</v>
      </c>
      <c r="X151" s="29"/>
    </row>
    <row r="152" spans="1:24" ht="13.2" x14ac:dyDescent="0.3">
      <c r="A152" s="338" t="s">
        <v>24</v>
      </c>
      <c r="B152" s="355">
        <v>7.34</v>
      </c>
      <c r="C152" s="355">
        <v>6.94</v>
      </c>
      <c r="D152" s="355">
        <v>6.93</v>
      </c>
      <c r="E152" s="355">
        <v>7.16</v>
      </c>
      <c r="F152" s="355">
        <v>7.1390000000000002</v>
      </c>
      <c r="G152" s="355">
        <v>7.3507764992254936</v>
      </c>
      <c r="H152" s="355">
        <v>7.73</v>
      </c>
      <c r="I152" s="355">
        <v>8.0954782079934358</v>
      </c>
      <c r="J152" s="355">
        <v>7.7</v>
      </c>
      <c r="K152" s="355">
        <v>7.1609573091599676</v>
      </c>
      <c r="L152" s="355">
        <v>7.1905316228899414</v>
      </c>
      <c r="M152" s="355">
        <v>6.82472257205578</v>
      </c>
      <c r="N152" s="355">
        <v>6.9650187676117232</v>
      </c>
      <c r="O152" s="355">
        <v>6.7748906372264708</v>
      </c>
      <c r="P152" s="355">
        <v>6.8477127069403485</v>
      </c>
      <c r="Q152" s="355">
        <v>6.8402498658290005</v>
      </c>
      <c r="R152" s="355">
        <v>7.3600472122769425</v>
      </c>
      <c r="S152" s="355">
        <v>7.1910191570757176</v>
      </c>
      <c r="T152" s="355">
        <v>7.4531975008410161</v>
      </c>
      <c r="U152" s="355">
        <v>7.6674286894292534</v>
      </c>
      <c r="V152" s="355">
        <v>7.6705655625757556</v>
      </c>
      <c r="W152" s="356">
        <v>7.5874651890557265</v>
      </c>
      <c r="X152" s="29"/>
    </row>
    <row r="153" spans="1:24" ht="13.2" x14ac:dyDescent="0.3">
      <c r="A153" s="335" t="s">
        <v>25</v>
      </c>
      <c r="B153" s="357">
        <v>7.44</v>
      </c>
      <c r="C153" s="357">
        <v>7.02</v>
      </c>
      <c r="D153" s="357">
        <v>7.1</v>
      </c>
      <c r="E153" s="357">
        <v>7.23</v>
      </c>
      <c r="F153" s="357">
        <v>6.7969999999999997</v>
      </c>
      <c r="G153" s="357">
        <v>6.7805914360797654</v>
      </c>
      <c r="H153" s="357">
        <v>7.57</v>
      </c>
      <c r="I153" s="357">
        <v>7.7215263941632255</v>
      </c>
      <c r="J153" s="357">
        <v>7.9</v>
      </c>
      <c r="K153" s="357">
        <v>7.274943693400437</v>
      </c>
      <c r="L153" s="357">
        <v>7.3669355911334735</v>
      </c>
      <c r="M153" s="357">
        <v>7.5196277485468679</v>
      </c>
      <c r="N153" s="357">
        <v>6.5710474671333801</v>
      </c>
      <c r="O153" s="357">
        <v>6.6463494287255891</v>
      </c>
      <c r="P153" s="357">
        <v>6.8849914942814392</v>
      </c>
      <c r="Q153" s="357">
        <v>6.8938200745032816</v>
      </c>
      <c r="R153" s="357">
        <v>7.76</v>
      </c>
      <c r="S153" s="357">
        <v>7.416196496468908</v>
      </c>
      <c r="T153" s="357">
        <v>7.3756240091435314</v>
      </c>
      <c r="U153" s="357">
        <v>7.7550882986869771</v>
      </c>
      <c r="V153" s="357">
        <v>7.6696659502167357</v>
      </c>
      <c r="W153" s="358">
        <v>7.5705676247121119</v>
      </c>
      <c r="X153" s="29"/>
    </row>
    <row r="154" spans="1:24" ht="13.8" x14ac:dyDescent="0.3">
      <c r="A154" s="341" t="s">
        <v>91</v>
      </c>
      <c r="B154" s="359">
        <v>4.79</v>
      </c>
      <c r="C154" s="359">
        <v>4.7300000000000004</v>
      </c>
      <c r="D154" s="359">
        <v>5.04</v>
      </c>
      <c r="E154" s="359">
        <v>5.77</v>
      </c>
      <c r="F154" s="359">
        <v>5.59</v>
      </c>
      <c r="G154" s="359">
        <v>5.7397830293940126</v>
      </c>
      <c r="H154" s="359">
        <v>5.24</v>
      </c>
      <c r="I154" s="359">
        <v>5.9470212547023467</v>
      </c>
      <c r="J154" s="359">
        <v>5.3</v>
      </c>
      <c r="K154" s="359">
        <v>4.1632829471725765</v>
      </c>
      <c r="L154" s="359">
        <v>5.0973178349970993</v>
      </c>
      <c r="M154" s="359">
        <v>4.2384674579191017</v>
      </c>
      <c r="N154" s="359">
        <v>4.5505770035647792</v>
      </c>
      <c r="O154" s="359">
        <v>4.7322439549480428</v>
      </c>
      <c r="P154" s="359">
        <v>4.5211797906737221</v>
      </c>
      <c r="Q154" s="359">
        <v>4.301186634358606</v>
      </c>
      <c r="R154" s="359">
        <v>4.7234648499237091</v>
      </c>
      <c r="S154" s="359">
        <v>4.4803870495521441</v>
      </c>
      <c r="T154" s="359">
        <v>4.8356383927665689</v>
      </c>
      <c r="U154" s="359">
        <v>4.9400706531726453</v>
      </c>
      <c r="V154" s="359">
        <v>5.1729259873770026</v>
      </c>
      <c r="W154" s="360">
        <v>4.7121667777991361</v>
      </c>
      <c r="X154" s="29"/>
    </row>
    <row r="155" spans="1:24" ht="13.2" x14ac:dyDescent="0.3">
      <c r="A155" s="131"/>
      <c r="B155" s="131"/>
      <c r="C155" s="131"/>
      <c r="D155" s="131"/>
      <c r="E155" s="131"/>
      <c r="F155" s="131"/>
      <c r="G155" s="131"/>
      <c r="H155" s="132"/>
      <c r="I155" s="132"/>
      <c r="J155" s="132"/>
      <c r="K155" s="132"/>
      <c r="L155" s="132"/>
      <c r="M155" s="132"/>
      <c r="N155" s="132"/>
      <c r="O155" s="132"/>
      <c r="P155" s="132"/>
      <c r="Q155" s="132"/>
      <c r="R155" s="132"/>
      <c r="S155" s="132"/>
      <c r="T155" s="132"/>
      <c r="U155" s="30"/>
      <c r="V155" s="30"/>
      <c r="W155" s="30"/>
      <c r="X155" s="29"/>
    </row>
    <row r="156" spans="1:24" ht="13.2" x14ac:dyDescent="0.3">
      <c r="A156" s="131"/>
      <c r="B156" s="131"/>
      <c r="C156" s="131"/>
      <c r="D156" s="131"/>
      <c r="E156" s="131"/>
      <c r="F156" s="131"/>
      <c r="G156" s="131"/>
      <c r="H156" s="132"/>
      <c r="I156" s="132"/>
      <c r="J156" s="132"/>
      <c r="K156" s="132"/>
      <c r="L156" s="132"/>
      <c r="M156" s="132"/>
      <c r="N156" s="132"/>
      <c r="O156" s="132"/>
      <c r="P156" s="132"/>
      <c r="Q156" s="132"/>
      <c r="R156" s="132"/>
      <c r="S156" s="132"/>
      <c r="T156" s="132"/>
      <c r="U156" s="205"/>
      <c r="V156" s="205"/>
      <c r="W156" s="205"/>
      <c r="X156" s="29"/>
    </row>
    <row r="157" spans="1:24" ht="2.1" customHeight="1" x14ac:dyDescent="0.3">
      <c r="A157" s="164"/>
      <c r="B157" s="56"/>
      <c r="C157" s="56"/>
      <c r="D157" s="56"/>
      <c r="E157" s="56"/>
      <c r="F157" s="56"/>
      <c r="G157" s="56"/>
      <c r="H157" s="56"/>
      <c r="I157" s="56"/>
      <c r="J157" s="56"/>
      <c r="K157" s="56"/>
      <c r="L157" s="56"/>
      <c r="M157" s="56"/>
      <c r="N157" s="56"/>
      <c r="O157" s="56"/>
      <c r="P157" s="56"/>
      <c r="Q157" s="56"/>
      <c r="R157" s="56"/>
      <c r="S157" s="56"/>
      <c r="T157" s="56"/>
      <c r="U157" s="56"/>
      <c r="V157" s="56"/>
      <c r="W157" s="56"/>
      <c r="X157" s="225"/>
    </row>
    <row r="158" spans="1:24" ht="17.100000000000001" customHeight="1" x14ac:dyDescent="0.3">
      <c r="A158" s="165" t="s">
        <v>215</v>
      </c>
      <c r="B158" s="133"/>
      <c r="C158" s="133"/>
      <c r="D158" s="133"/>
      <c r="E158" s="133"/>
      <c r="F158" s="133"/>
      <c r="G158" s="133"/>
      <c r="H158" s="55"/>
      <c r="I158" s="55"/>
      <c r="J158" s="55"/>
      <c r="K158" s="55"/>
      <c r="L158" s="55"/>
      <c r="M158" s="55"/>
      <c r="N158" s="55"/>
      <c r="O158" s="55"/>
      <c r="P158" s="55"/>
      <c r="Q158" s="55"/>
      <c r="R158" s="55"/>
      <c r="S158" s="55"/>
      <c r="T158" s="55"/>
      <c r="U158" s="55"/>
      <c r="V158" s="55"/>
      <c r="W158" s="55"/>
      <c r="X158" s="226"/>
    </row>
    <row r="159" spans="1:24" ht="17.100000000000001" customHeight="1" x14ac:dyDescent="0.3">
      <c r="A159" s="165" t="s">
        <v>222</v>
      </c>
      <c r="B159" s="133"/>
      <c r="C159" s="133"/>
      <c r="D159" s="133"/>
      <c r="E159" s="133"/>
      <c r="F159" s="133"/>
      <c r="G159" s="133"/>
      <c r="H159" s="55"/>
      <c r="I159" s="55"/>
      <c r="J159" s="55"/>
      <c r="K159" s="55"/>
      <c r="L159" s="55"/>
      <c r="M159" s="55"/>
      <c r="N159" s="55"/>
      <c r="O159" s="55"/>
      <c r="P159" s="55"/>
      <c r="Q159" s="55"/>
      <c r="R159" s="55"/>
      <c r="S159" s="55"/>
      <c r="T159" s="55"/>
      <c r="U159" s="55"/>
      <c r="V159" s="55"/>
      <c r="W159" s="55"/>
      <c r="X159" s="226"/>
    </row>
    <row r="160" spans="1:24" ht="17.100000000000001" customHeight="1" x14ac:dyDescent="0.3">
      <c r="A160" s="165" t="s">
        <v>94</v>
      </c>
      <c r="B160" s="133"/>
      <c r="C160" s="133"/>
      <c r="D160" s="133"/>
      <c r="E160" s="133"/>
      <c r="F160" s="133"/>
      <c r="G160" s="133"/>
      <c r="H160" s="55"/>
      <c r="I160" s="55"/>
      <c r="J160" s="55"/>
      <c r="K160" s="55"/>
      <c r="L160" s="55"/>
      <c r="M160" s="55"/>
      <c r="N160" s="55"/>
      <c r="O160" s="55"/>
      <c r="P160" s="55"/>
      <c r="Q160" s="55"/>
      <c r="R160" s="55"/>
      <c r="S160" s="55"/>
      <c r="T160" s="55"/>
      <c r="U160" s="55"/>
      <c r="V160" s="55"/>
      <c r="W160" s="55"/>
      <c r="X160" s="226"/>
    </row>
    <row r="161" spans="1:32" ht="17.100000000000001" customHeight="1" x14ac:dyDescent="0.3">
      <c r="A161" s="165" t="s">
        <v>137</v>
      </c>
      <c r="B161" s="133"/>
      <c r="C161" s="133"/>
      <c r="D161" s="133"/>
      <c r="E161" s="133"/>
      <c r="F161" s="133"/>
      <c r="G161" s="133"/>
      <c r="H161" s="55"/>
      <c r="I161" s="55"/>
      <c r="J161" s="55"/>
      <c r="K161" s="55"/>
      <c r="L161" s="55"/>
      <c r="M161" s="55"/>
      <c r="N161" s="55"/>
      <c r="O161" s="55"/>
      <c r="P161" s="55"/>
      <c r="Q161" s="55"/>
      <c r="R161" s="55"/>
      <c r="S161" s="55"/>
      <c r="T161" s="55"/>
      <c r="U161" s="55"/>
      <c r="V161" s="55"/>
      <c r="W161" s="55"/>
      <c r="X161" s="226"/>
    </row>
    <row r="162" spans="1:32" ht="17.100000000000001" customHeight="1" x14ac:dyDescent="0.3">
      <c r="A162" s="165" t="s">
        <v>93</v>
      </c>
      <c r="B162" s="133"/>
      <c r="C162" s="133"/>
      <c r="D162" s="133"/>
      <c r="E162" s="133"/>
      <c r="F162" s="133"/>
      <c r="G162" s="133"/>
      <c r="H162" s="55"/>
      <c r="I162" s="55"/>
      <c r="J162" s="55"/>
      <c r="K162" s="55"/>
      <c r="L162" s="55"/>
      <c r="M162" s="55"/>
      <c r="N162" s="55"/>
      <c r="O162" s="55"/>
      <c r="P162" s="55"/>
      <c r="Q162" s="55"/>
      <c r="R162" s="55"/>
      <c r="S162" s="55"/>
      <c r="T162" s="55"/>
      <c r="U162" s="55"/>
      <c r="V162" s="55"/>
      <c r="W162" s="55"/>
      <c r="X162" s="226"/>
    </row>
    <row r="163" spans="1:32" ht="2.1" customHeight="1" x14ac:dyDescent="0.3">
      <c r="A163" s="167"/>
      <c r="B163" s="62"/>
      <c r="C163" s="62"/>
      <c r="D163" s="62"/>
      <c r="E163" s="62"/>
      <c r="F163" s="62"/>
      <c r="G163" s="62"/>
      <c r="H163" s="62"/>
      <c r="I163" s="62"/>
      <c r="J163" s="62"/>
      <c r="K163" s="62"/>
      <c r="L163" s="62"/>
      <c r="M163" s="62"/>
      <c r="N163" s="62"/>
      <c r="O163" s="62"/>
      <c r="P163" s="62"/>
      <c r="Q163" s="62"/>
      <c r="R163" s="62"/>
      <c r="S163" s="62"/>
      <c r="T163" s="62"/>
      <c r="U163" s="62"/>
      <c r="V163" s="62"/>
      <c r="W163" s="62"/>
      <c r="X163" s="227"/>
    </row>
    <row r="164" spans="1:32" ht="13.2" x14ac:dyDescent="0.3">
      <c r="A164" s="131"/>
      <c r="B164" s="131"/>
      <c r="C164" s="131"/>
      <c r="D164" s="131"/>
      <c r="E164" s="131"/>
      <c r="F164" s="131"/>
      <c r="G164" s="131"/>
      <c r="H164" s="132"/>
      <c r="I164" s="132"/>
      <c r="J164" s="132"/>
      <c r="K164" s="132"/>
      <c r="L164" s="132"/>
      <c r="M164" s="132"/>
      <c r="N164" s="132"/>
      <c r="O164" s="132"/>
      <c r="P164" s="132"/>
      <c r="Q164" s="132"/>
      <c r="R164" s="132"/>
      <c r="S164" s="132"/>
      <c r="T164" s="132"/>
    </row>
    <row r="165" spans="1:32" ht="13.2" x14ac:dyDescent="0.3">
      <c r="A165" s="131"/>
      <c r="B165" s="131"/>
      <c r="C165" s="131"/>
      <c r="D165" s="131"/>
      <c r="E165" s="131"/>
      <c r="F165" s="131"/>
      <c r="G165" s="131"/>
      <c r="H165" s="132"/>
      <c r="I165" s="132"/>
      <c r="J165" s="132"/>
      <c r="K165" s="132"/>
      <c r="L165" s="132"/>
      <c r="M165" s="132"/>
      <c r="N165" s="132"/>
      <c r="O165" s="132"/>
      <c r="P165" s="132"/>
      <c r="Q165" s="132"/>
      <c r="R165" s="132"/>
      <c r="S165" s="132"/>
      <c r="T165" s="132"/>
    </row>
    <row r="166" spans="1:32" s="29" customFormat="1" ht="45" customHeight="1" x14ac:dyDescent="0.25">
      <c r="A166" s="327" t="s">
        <v>292</v>
      </c>
      <c r="B166" s="328"/>
      <c r="C166" s="328"/>
      <c r="D166" s="328"/>
      <c r="E166" s="328"/>
      <c r="F166" s="328"/>
      <c r="G166" s="328"/>
      <c r="H166" s="328"/>
      <c r="I166" s="328"/>
      <c r="J166" s="328"/>
      <c r="K166" s="328"/>
      <c r="L166" s="328"/>
      <c r="M166" s="328"/>
      <c r="N166" s="328"/>
      <c r="O166" s="328"/>
      <c r="P166" s="328"/>
      <c r="Q166" s="328"/>
      <c r="R166" s="328"/>
      <c r="S166" s="328"/>
      <c r="T166" s="328"/>
      <c r="U166" s="328"/>
      <c r="V166" s="328"/>
      <c r="W166" s="329"/>
    </row>
    <row r="167" spans="1:32" ht="13.2" x14ac:dyDescent="0.2">
      <c r="A167" s="797" t="s">
        <v>14</v>
      </c>
      <c r="B167" s="794" t="s">
        <v>82</v>
      </c>
      <c r="C167" s="798"/>
      <c r="D167" s="798"/>
      <c r="E167" s="798"/>
      <c r="F167" s="798"/>
      <c r="G167" s="798"/>
      <c r="H167" s="798"/>
      <c r="I167" s="798"/>
      <c r="J167" s="798"/>
      <c r="K167" s="798"/>
      <c r="L167" s="798"/>
      <c r="M167" s="798"/>
      <c r="N167" s="798"/>
      <c r="O167" s="798"/>
      <c r="P167" s="798"/>
      <c r="Q167" s="798"/>
      <c r="R167" s="798"/>
      <c r="S167" s="798"/>
      <c r="T167" s="798"/>
      <c r="U167" s="798"/>
      <c r="V167" s="798"/>
      <c r="W167" s="799"/>
      <c r="X167" s="29"/>
    </row>
    <row r="168" spans="1:32" ht="13.2" x14ac:dyDescent="0.3">
      <c r="A168" s="794"/>
      <c r="B168" s="504">
        <v>2000</v>
      </c>
      <c r="C168" s="353">
        <v>2001</v>
      </c>
      <c r="D168" s="353">
        <v>2002</v>
      </c>
      <c r="E168" s="353">
        <v>2003</v>
      </c>
      <c r="F168" s="353">
        <v>2004</v>
      </c>
      <c r="G168" s="353">
        <v>2005</v>
      </c>
      <c r="H168" s="353">
        <v>2006</v>
      </c>
      <c r="I168" s="353">
        <v>2007</v>
      </c>
      <c r="J168" s="353">
        <v>2008</v>
      </c>
      <c r="K168" s="353">
        <v>2009</v>
      </c>
      <c r="L168" s="353">
        <v>2010</v>
      </c>
      <c r="M168" s="353">
        <v>2011</v>
      </c>
      <c r="N168" s="353">
        <v>2012</v>
      </c>
      <c r="O168" s="353">
        <v>2013</v>
      </c>
      <c r="P168" s="353">
        <v>2014</v>
      </c>
      <c r="Q168" s="353">
        <v>2015</v>
      </c>
      <c r="R168" s="353">
        <v>2016</v>
      </c>
      <c r="S168" s="353">
        <v>2017</v>
      </c>
      <c r="T168" s="353">
        <v>2018</v>
      </c>
      <c r="U168" s="353">
        <v>2019</v>
      </c>
      <c r="V168" s="353">
        <v>2020</v>
      </c>
      <c r="W168" s="354">
        <v>2021</v>
      </c>
      <c r="X168" s="29"/>
    </row>
    <row r="169" spans="1:32" ht="13.2" x14ac:dyDescent="0.3">
      <c r="A169" s="332" t="s">
        <v>21</v>
      </c>
      <c r="B169" s="505">
        <v>5.8172452809115445</v>
      </c>
      <c r="C169" s="361">
        <v>5.627124801785734</v>
      </c>
      <c r="D169" s="361">
        <v>5.8664635332546524</v>
      </c>
      <c r="E169" s="361">
        <v>5.8577107681725087</v>
      </c>
      <c r="F169" s="361">
        <v>5.9323412279475844</v>
      </c>
      <c r="G169" s="361">
        <v>5.8237975151522141</v>
      </c>
      <c r="H169" s="361">
        <v>6.2841018502068655</v>
      </c>
      <c r="I169" s="361">
        <v>6.3308562551043428</v>
      </c>
      <c r="J169" s="361">
        <v>6.3994283934712346</v>
      </c>
      <c r="K169" s="361">
        <v>5.7542740630409259</v>
      </c>
      <c r="L169" s="361">
        <v>5.5915107045587478</v>
      </c>
      <c r="M169" s="361">
        <v>5.05988213409504</v>
      </c>
      <c r="N169" s="361">
        <v>5.3357959288516694</v>
      </c>
      <c r="O169" s="361">
        <v>5.0753754872343428</v>
      </c>
      <c r="P169" s="361">
        <v>5.3160665384934074</v>
      </c>
      <c r="Q169" s="361">
        <v>5.3399543118501835</v>
      </c>
      <c r="R169" s="361">
        <v>5.65</v>
      </c>
      <c r="S169" s="361">
        <v>5.1484690915100604</v>
      </c>
      <c r="T169" s="361">
        <v>5.6937057740877686</v>
      </c>
      <c r="U169" s="361">
        <v>5.7619344124755116</v>
      </c>
      <c r="V169" s="361">
        <v>5.9039233972579197</v>
      </c>
      <c r="W169" s="362">
        <v>5.6700202514782259</v>
      </c>
      <c r="X169" s="29"/>
      <c r="AF169" s="182"/>
    </row>
    <row r="170" spans="1:32" ht="13.2" x14ac:dyDescent="0.3">
      <c r="A170" s="335"/>
      <c r="B170" s="506"/>
      <c r="C170" s="363"/>
      <c r="D170" s="363"/>
      <c r="E170" s="363"/>
      <c r="F170" s="363"/>
      <c r="G170" s="363"/>
      <c r="H170" s="363"/>
      <c r="I170" s="363"/>
      <c r="J170" s="363"/>
      <c r="K170" s="363"/>
      <c r="L170" s="363"/>
      <c r="M170" s="363"/>
      <c r="N170" s="363"/>
      <c r="O170" s="363"/>
      <c r="P170" s="363"/>
      <c r="Q170" s="363"/>
      <c r="R170" s="363"/>
      <c r="S170" s="363"/>
      <c r="T170" s="363"/>
      <c r="U170" s="363"/>
      <c r="V170" s="363"/>
      <c r="W170" s="364"/>
      <c r="X170" s="29"/>
    </row>
    <row r="171" spans="1:32" ht="13.2" x14ac:dyDescent="0.3">
      <c r="A171" s="338" t="s">
        <v>22</v>
      </c>
      <c r="B171" s="507">
        <v>5.3303598561067052</v>
      </c>
      <c r="C171" s="365">
        <v>5.4759877176300851</v>
      </c>
      <c r="D171" s="365">
        <v>5.4643952941831069</v>
      </c>
      <c r="E171" s="365">
        <v>5.6454076963884319</v>
      </c>
      <c r="F171" s="365">
        <v>5.4552158690090247</v>
      </c>
      <c r="G171" s="365">
        <v>5.2646624400992641</v>
      </c>
      <c r="H171" s="365">
        <v>5.4742450704742716</v>
      </c>
      <c r="I171" s="365">
        <v>5.6601581392272911</v>
      </c>
      <c r="J171" s="365">
        <v>5.7715036339314034</v>
      </c>
      <c r="K171" s="365">
        <v>5.2745653458831923</v>
      </c>
      <c r="L171" s="365">
        <v>5.5317882225342867</v>
      </c>
      <c r="M171" s="365">
        <v>3.7836144679011516</v>
      </c>
      <c r="N171" s="365">
        <v>4.8415945627954216</v>
      </c>
      <c r="O171" s="365">
        <v>3.9328492572486207</v>
      </c>
      <c r="P171" s="365">
        <v>4.8476702414380322</v>
      </c>
      <c r="Q171" s="365">
        <v>5.0703366276089961</v>
      </c>
      <c r="R171" s="365">
        <v>5.23</v>
      </c>
      <c r="S171" s="365">
        <v>4.8008663207548672</v>
      </c>
      <c r="T171" s="365">
        <v>5.235822713642496</v>
      </c>
      <c r="U171" s="365">
        <v>5.3587533421702584</v>
      </c>
      <c r="V171" s="365">
        <v>5.4507875918423618</v>
      </c>
      <c r="W171" s="366">
        <v>5.3608046283281832</v>
      </c>
      <c r="X171" s="29"/>
      <c r="AF171" s="182"/>
    </row>
    <row r="172" spans="1:32" ht="13.2" x14ac:dyDescent="0.3">
      <c r="A172" s="335" t="s">
        <v>23</v>
      </c>
      <c r="B172" s="506">
        <v>5.5299433804734761</v>
      </c>
      <c r="C172" s="363">
        <v>5.5164749153362385</v>
      </c>
      <c r="D172" s="363">
        <v>5.8097832568169006</v>
      </c>
      <c r="E172" s="363">
        <v>5.3763582481146557</v>
      </c>
      <c r="F172" s="363">
        <v>4.7490456143154178</v>
      </c>
      <c r="G172" s="363">
        <v>4.576623108995471</v>
      </c>
      <c r="H172" s="363">
        <v>5.8828224871681192</v>
      </c>
      <c r="I172" s="363">
        <v>5.5151236254686955</v>
      </c>
      <c r="J172" s="363">
        <v>5.5890626064139415</v>
      </c>
      <c r="K172" s="363">
        <v>5.2734653091682606</v>
      </c>
      <c r="L172" s="363">
        <v>5.3864020130043926</v>
      </c>
      <c r="M172" s="363">
        <v>4.3786952001039054</v>
      </c>
      <c r="N172" s="363">
        <v>4.8845513187793506</v>
      </c>
      <c r="O172" s="363">
        <v>4.6309766925177884</v>
      </c>
      <c r="P172" s="363">
        <v>5.2117227927137639</v>
      </c>
      <c r="Q172" s="363">
        <v>4.9540196168089237</v>
      </c>
      <c r="R172" s="363">
        <v>5.43</v>
      </c>
      <c r="S172" s="363">
        <v>4.7908625853343372</v>
      </c>
      <c r="T172" s="363">
        <v>5.4842562538172954</v>
      </c>
      <c r="U172" s="363">
        <v>5.3355091915262589</v>
      </c>
      <c r="V172" s="363">
        <v>5.4449139194539118</v>
      </c>
      <c r="W172" s="364">
        <v>5.2759545332910838</v>
      </c>
      <c r="X172" s="29"/>
      <c r="AF172" s="182"/>
    </row>
    <row r="173" spans="1:32" ht="13.2" x14ac:dyDescent="0.3">
      <c r="A173" s="338" t="s">
        <v>24</v>
      </c>
      <c r="B173" s="507">
        <v>7.3890404935091079</v>
      </c>
      <c r="C173" s="365">
        <v>7.1227894690300193</v>
      </c>
      <c r="D173" s="365">
        <v>7.1051909133616924</v>
      </c>
      <c r="E173" s="365">
        <v>7.054612577830059</v>
      </c>
      <c r="F173" s="365">
        <v>7.4662055852795444</v>
      </c>
      <c r="G173" s="365">
        <v>7.3054084935038812</v>
      </c>
      <c r="H173" s="365">
        <v>7.6440634401203358</v>
      </c>
      <c r="I173" s="365">
        <v>7.8410742361415098</v>
      </c>
      <c r="J173" s="365">
        <v>7.9209736577947929</v>
      </c>
      <c r="K173" s="365">
        <v>7.7146835424262941</v>
      </c>
      <c r="L173" s="365">
        <v>6.4821784666366025</v>
      </c>
      <c r="M173" s="365">
        <v>6.8619513263686738</v>
      </c>
      <c r="N173" s="365">
        <v>6.5399474410473077</v>
      </c>
      <c r="O173" s="365">
        <v>6.5058486630186509</v>
      </c>
      <c r="P173" s="365">
        <v>6.5594959578225751</v>
      </c>
      <c r="Q173" s="365">
        <v>6.7212092588032917</v>
      </c>
      <c r="R173" s="365">
        <v>7.15</v>
      </c>
      <c r="S173" s="365">
        <v>7.1215646775048045</v>
      </c>
      <c r="T173" s="365">
        <v>7.3223435872580618</v>
      </c>
      <c r="U173" s="365">
        <v>7.3831221991493674</v>
      </c>
      <c r="V173" s="365">
        <v>7.6768834688938696</v>
      </c>
      <c r="W173" s="366">
        <v>7.4280028324057081</v>
      </c>
      <c r="X173" s="29"/>
      <c r="AF173" s="182"/>
    </row>
    <row r="174" spans="1:32" ht="13.2" x14ac:dyDescent="0.3">
      <c r="A174" s="335" t="s">
        <v>25</v>
      </c>
      <c r="B174" s="506">
        <v>7.073132712660068</v>
      </c>
      <c r="C174" s="363">
        <v>7.3292127773575952</v>
      </c>
      <c r="D174" s="363">
        <v>7.068332656309952</v>
      </c>
      <c r="E174" s="363">
        <v>7.1701227950489415</v>
      </c>
      <c r="F174" s="363">
        <v>7.2801303455300674</v>
      </c>
      <c r="G174" s="363">
        <v>7.0483762791821922</v>
      </c>
      <c r="H174" s="363">
        <v>6.9868927865197747</v>
      </c>
      <c r="I174" s="363">
        <v>7.6135941969402197</v>
      </c>
      <c r="J174" s="363">
        <v>7.8136536301283579</v>
      </c>
      <c r="K174" s="363">
        <v>7.5056396989745773</v>
      </c>
      <c r="L174" s="363">
        <v>7.0515837856974795</v>
      </c>
      <c r="M174" s="363">
        <v>7.3515788523218903</v>
      </c>
      <c r="N174" s="363">
        <v>6.6383190066437701</v>
      </c>
      <c r="O174" s="363">
        <v>6.4057742433586116</v>
      </c>
      <c r="P174" s="363">
        <v>6.8441982585777241</v>
      </c>
      <c r="Q174" s="363">
        <v>6.8368802313041712</v>
      </c>
      <c r="R174" s="363">
        <v>7.52</v>
      </c>
      <c r="S174" s="363">
        <v>7.2049373269652408</v>
      </c>
      <c r="T174" s="363">
        <v>7.2707689241522564</v>
      </c>
      <c r="U174" s="363">
        <v>7.566726478330283</v>
      </c>
      <c r="V174" s="363">
        <v>7.4008769645623103</v>
      </c>
      <c r="W174" s="364">
        <v>7.1563728552133483</v>
      </c>
      <c r="X174" s="29"/>
      <c r="AF174" s="182"/>
    </row>
    <row r="175" spans="1:32" ht="13.8" x14ac:dyDescent="0.3">
      <c r="A175" s="341" t="s">
        <v>91</v>
      </c>
      <c r="B175" s="508">
        <v>4.7790479860989894</v>
      </c>
      <c r="C175" s="367">
        <v>4.3134067839745116</v>
      </c>
      <c r="D175" s="367">
        <v>4.8308482142825975</v>
      </c>
      <c r="E175" s="367">
        <v>5.1563931918579158</v>
      </c>
      <c r="F175" s="367">
        <v>5.6085831681748921</v>
      </c>
      <c r="G175" s="367">
        <v>5.4429668941929412</v>
      </c>
      <c r="H175" s="367">
        <v>5.4954020750852708</v>
      </c>
      <c r="I175" s="367">
        <v>5.4592720577067571</v>
      </c>
      <c r="J175" s="367">
        <v>5.6112513007574787</v>
      </c>
      <c r="K175" s="367">
        <v>4.5028268217737093</v>
      </c>
      <c r="L175" s="367">
        <v>4.6064004755111023</v>
      </c>
      <c r="M175" s="367">
        <v>4.3678431493445551</v>
      </c>
      <c r="N175" s="367">
        <v>4.4365997025031492</v>
      </c>
      <c r="O175" s="367">
        <v>4.6691426088088948</v>
      </c>
      <c r="P175" s="367">
        <v>4.1803595005174055</v>
      </c>
      <c r="Q175" s="367">
        <v>4.3516654657073799</v>
      </c>
      <c r="R175" s="367">
        <v>4.7472328305755234</v>
      </c>
      <c r="S175" s="367">
        <v>4.1345909843061994</v>
      </c>
      <c r="T175" s="367">
        <v>4.6319295854290621</v>
      </c>
      <c r="U175" s="367">
        <v>4.9765266953647673</v>
      </c>
      <c r="V175" s="367">
        <v>5.260067930465322</v>
      </c>
      <c r="W175" s="368">
        <v>4.9236344893820307</v>
      </c>
      <c r="X175" s="29"/>
      <c r="AF175" s="182"/>
    </row>
    <row r="176" spans="1:32" ht="13.2" x14ac:dyDescent="0.3">
      <c r="A176" s="131"/>
      <c r="B176" s="131"/>
      <c r="C176" s="131"/>
      <c r="D176" s="131"/>
      <c r="E176" s="131"/>
      <c r="F176" s="131"/>
      <c r="G176" s="131"/>
      <c r="H176" s="132"/>
      <c r="I176" s="132"/>
      <c r="J176" s="132"/>
      <c r="K176" s="132"/>
      <c r="L176" s="132"/>
      <c r="M176" s="132"/>
      <c r="N176" s="132"/>
      <c r="O176" s="132"/>
      <c r="P176" s="132"/>
      <c r="Q176" s="132"/>
      <c r="R176" s="132"/>
      <c r="S176" s="132"/>
      <c r="T176" s="132"/>
      <c r="U176" s="132"/>
      <c r="V176" s="132"/>
      <c r="W176" s="132"/>
      <c r="X176" s="29"/>
    </row>
    <row r="177" spans="1:25" ht="13.2" x14ac:dyDescent="0.3">
      <c r="A177" s="131"/>
      <c r="B177" s="131"/>
      <c r="C177" s="131"/>
      <c r="D177" s="131"/>
      <c r="E177" s="131"/>
      <c r="F177" s="131"/>
      <c r="G177" s="131"/>
      <c r="H177" s="132"/>
      <c r="I177" s="132"/>
      <c r="J177" s="132"/>
      <c r="K177" s="132"/>
      <c r="L177" s="132"/>
      <c r="M177" s="132"/>
      <c r="N177" s="132"/>
      <c r="O177" s="132"/>
      <c r="P177" s="132"/>
      <c r="Q177" s="132"/>
      <c r="R177" s="132"/>
      <c r="S177" s="132"/>
      <c r="T177" s="132"/>
      <c r="U177" s="132"/>
      <c r="V177" s="132"/>
      <c r="W177" s="132"/>
      <c r="X177" s="29"/>
    </row>
    <row r="178" spans="1:25" ht="2.1" customHeight="1" x14ac:dyDescent="0.3">
      <c r="A178" s="164"/>
      <c r="B178" s="56"/>
      <c r="C178" s="56"/>
      <c r="D178" s="56"/>
      <c r="E178" s="56"/>
      <c r="F178" s="56"/>
      <c r="G178" s="56"/>
      <c r="H178" s="56"/>
      <c r="I178" s="56"/>
      <c r="J178" s="56"/>
      <c r="K178" s="56"/>
      <c r="L178" s="56"/>
      <c r="M178" s="56"/>
      <c r="N178" s="56"/>
      <c r="O178" s="56"/>
      <c r="P178" s="56"/>
      <c r="Q178" s="56"/>
      <c r="R178" s="56"/>
      <c r="S178" s="56"/>
      <c r="T178" s="56"/>
      <c r="U178" s="56"/>
      <c r="V178" s="56"/>
      <c r="W178" s="56"/>
      <c r="X178" s="509"/>
    </row>
    <row r="179" spans="1:25" ht="17.100000000000001" customHeight="1" x14ac:dyDescent="0.3">
      <c r="A179" s="165" t="s">
        <v>215</v>
      </c>
      <c r="B179" s="133"/>
      <c r="C179" s="133"/>
      <c r="D179" s="133"/>
      <c r="E179" s="133"/>
      <c r="F179" s="133"/>
      <c r="G179" s="133"/>
      <c r="H179" s="55"/>
      <c r="I179" s="55"/>
      <c r="J179" s="55"/>
      <c r="K179" s="55"/>
      <c r="L179" s="55"/>
      <c r="M179" s="55"/>
      <c r="N179" s="55"/>
      <c r="O179" s="55"/>
      <c r="P179" s="55"/>
      <c r="Q179" s="55"/>
      <c r="R179" s="55"/>
      <c r="S179" s="55"/>
      <c r="T179" s="55"/>
      <c r="U179" s="55"/>
      <c r="V179" s="55"/>
      <c r="W179" s="55"/>
      <c r="X179" s="510"/>
    </row>
    <row r="180" spans="1:25" ht="17.100000000000001" customHeight="1" x14ac:dyDescent="0.3">
      <c r="A180" s="165" t="s">
        <v>222</v>
      </c>
      <c r="B180" s="133"/>
      <c r="C180" s="133"/>
      <c r="D180" s="133"/>
      <c r="E180" s="133"/>
      <c r="F180" s="133"/>
      <c r="G180" s="133"/>
      <c r="H180" s="55"/>
      <c r="I180" s="55"/>
      <c r="J180" s="55"/>
      <c r="K180" s="55"/>
      <c r="L180" s="55"/>
      <c r="M180" s="55"/>
      <c r="N180" s="55"/>
      <c r="O180" s="55"/>
      <c r="P180" s="55"/>
      <c r="Q180" s="55"/>
      <c r="R180" s="55"/>
      <c r="S180" s="55"/>
      <c r="T180" s="55"/>
      <c r="U180" s="55"/>
      <c r="V180" s="55"/>
      <c r="W180" s="55"/>
      <c r="X180" s="226"/>
    </row>
    <row r="181" spans="1:25" ht="17.100000000000001" customHeight="1" x14ac:dyDescent="0.3">
      <c r="A181" s="165" t="s">
        <v>94</v>
      </c>
      <c r="B181" s="133"/>
      <c r="C181" s="133"/>
      <c r="D181" s="133"/>
      <c r="E181" s="133"/>
      <c r="F181" s="133"/>
      <c r="G181" s="133"/>
      <c r="H181" s="55"/>
      <c r="I181" s="55"/>
      <c r="J181" s="55"/>
      <c r="K181" s="55"/>
      <c r="L181" s="55"/>
      <c r="M181" s="55"/>
      <c r="N181" s="55"/>
      <c r="O181" s="55"/>
      <c r="P181" s="55"/>
      <c r="Q181" s="55"/>
      <c r="R181" s="55"/>
      <c r="S181" s="55"/>
      <c r="T181" s="55"/>
      <c r="U181" s="55"/>
      <c r="V181" s="55"/>
      <c r="W181" s="55"/>
      <c r="X181" s="226"/>
    </row>
    <row r="182" spans="1:25" ht="17.100000000000001" customHeight="1" x14ac:dyDescent="0.3">
      <c r="A182" s="165" t="s">
        <v>137</v>
      </c>
      <c r="B182" s="133"/>
      <c r="C182" s="133"/>
      <c r="D182" s="133"/>
      <c r="E182" s="133"/>
      <c r="F182" s="133"/>
      <c r="G182" s="133"/>
      <c r="H182" s="55"/>
      <c r="I182" s="55"/>
      <c r="J182" s="55"/>
      <c r="K182" s="55"/>
      <c r="L182" s="55"/>
      <c r="M182" s="55"/>
      <c r="N182" s="55"/>
      <c r="O182" s="55"/>
      <c r="P182" s="55"/>
      <c r="Q182" s="55"/>
      <c r="R182" s="55"/>
      <c r="S182" s="55"/>
      <c r="T182" s="55"/>
      <c r="U182" s="55"/>
      <c r="V182" s="55"/>
      <c r="W182" s="55"/>
      <c r="X182" s="226"/>
    </row>
    <row r="183" spans="1:25" ht="17.100000000000001" customHeight="1" x14ac:dyDescent="0.3">
      <c r="A183" s="165" t="s">
        <v>93</v>
      </c>
      <c r="B183" s="133"/>
      <c r="C183" s="133"/>
      <c r="D183" s="133"/>
      <c r="E183" s="133"/>
      <c r="F183" s="133"/>
      <c r="G183" s="133"/>
      <c r="H183" s="55"/>
      <c r="I183" s="55"/>
      <c r="J183" s="55"/>
      <c r="K183" s="55"/>
      <c r="L183" s="55"/>
      <c r="M183" s="55"/>
      <c r="N183" s="55"/>
      <c r="O183" s="55"/>
      <c r="P183" s="55"/>
      <c r="Q183" s="55"/>
      <c r="R183" s="55"/>
      <c r="S183" s="55"/>
      <c r="T183" s="55"/>
      <c r="U183" s="55"/>
      <c r="V183" s="55"/>
      <c r="W183" s="55"/>
      <c r="X183" s="226"/>
    </row>
    <row r="184" spans="1:25" ht="17.100000000000001" customHeight="1" x14ac:dyDescent="0.3">
      <c r="A184" s="171" t="str">
        <f>+'Cuadro 1'!A33</f>
        <v>Actualizado el 10 de agosto de 2022</v>
      </c>
      <c r="B184" s="55"/>
      <c r="C184" s="55"/>
      <c r="D184" s="55"/>
      <c r="E184" s="55"/>
      <c r="F184" s="55"/>
      <c r="G184" s="55"/>
      <c r="H184" s="55"/>
      <c r="I184" s="55"/>
      <c r="J184" s="55"/>
      <c r="K184" s="55"/>
      <c r="L184" s="55"/>
      <c r="M184" s="55"/>
      <c r="N184" s="55"/>
      <c r="O184" s="55"/>
      <c r="P184" s="55"/>
      <c r="Q184" s="55"/>
      <c r="R184" s="55"/>
      <c r="S184" s="55"/>
      <c r="T184" s="55"/>
      <c r="U184" s="55"/>
      <c r="V184" s="55"/>
      <c r="W184" s="55"/>
      <c r="X184" s="226"/>
    </row>
    <row r="185" spans="1:25" ht="2.1" customHeight="1" x14ac:dyDescent="0.3">
      <c r="A185" s="167"/>
      <c r="B185" s="62"/>
      <c r="C185" s="62"/>
      <c r="D185" s="62"/>
      <c r="E185" s="62"/>
      <c r="F185" s="62"/>
      <c r="G185" s="62"/>
      <c r="H185" s="62"/>
      <c r="I185" s="62"/>
      <c r="J185" s="62"/>
      <c r="K185" s="62"/>
      <c r="L185" s="62"/>
      <c r="M185" s="62"/>
      <c r="N185" s="62"/>
      <c r="O185" s="62"/>
      <c r="P185" s="62"/>
      <c r="Q185" s="62"/>
      <c r="R185" s="62"/>
      <c r="S185" s="62"/>
      <c r="T185" s="62"/>
      <c r="U185" s="369"/>
      <c r="V185" s="369"/>
      <c r="W185" s="369"/>
      <c r="X185" s="227"/>
    </row>
    <row r="186" spans="1:25" ht="13.2" x14ac:dyDescent="0.3">
      <c r="U186" s="55"/>
      <c r="V186" s="55"/>
      <c r="W186" s="55"/>
    </row>
    <row r="187" spans="1:25" x14ac:dyDescent="0.2">
      <c r="Y187" s="182"/>
    </row>
    <row r="194" spans="24:24" ht="13.2" x14ac:dyDescent="0.3">
      <c r="X194" s="132"/>
    </row>
    <row r="195" spans="24:24" ht="13.2" x14ac:dyDescent="0.3">
      <c r="X195" s="55"/>
    </row>
  </sheetData>
  <mergeCells count="22">
    <mergeCell ref="A167:A168"/>
    <mergeCell ref="A129:A130"/>
    <mergeCell ref="A148:A149"/>
    <mergeCell ref="A69:A70"/>
    <mergeCell ref="B129:X129"/>
    <mergeCell ref="A109:A110"/>
    <mergeCell ref="A128:X128"/>
    <mergeCell ref="B69:X69"/>
    <mergeCell ref="A89:A90"/>
    <mergeCell ref="B167:W167"/>
    <mergeCell ref="B148:W148"/>
    <mergeCell ref="B109:W109"/>
    <mergeCell ref="B89:W89"/>
    <mergeCell ref="A4:X6"/>
    <mergeCell ref="A3:X3"/>
    <mergeCell ref="A68:X68"/>
    <mergeCell ref="A49:A50"/>
    <mergeCell ref="A9:A10"/>
    <mergeCell ref="A29:A30"/>
    <mergeCell ref="B9:X9"/>
    <mergeCell ref="B29:W29"/>
    <mergeCell ref="B49:W49"/>
  </mergeCells>
  <phoneticPr fontId="4" type="noConversion"/>
  <hyperlinks>
    <hyperlink ref="A7" location="Índice!A1" display="Índice" xr:uid="{31C13EB2-E3CC-4225-9992-EAC6F98A8115}"/>
  </hyperlinks>
  <pageMargins left="0.19685039370078741" right="0.19685039370078741" top="0.19685039370078741" bottom="1" header="0" footer="0"/>
  <pageSetup pageOrder="overThenDown"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68"/>
  <sheetViews>
    <sheetView zoomScaleNormal="100" workbookViewId="0">
      <selection activeCell="A6" sqref="A6:M6"/>
    </sheetView>
  </sheetViews>
  <sheetFormatPr baseColWidth="10" defaultColWidth="11.44140625" defaultRowHeight="15" x14ac:dyDescent="0.25"/>
  <cols>
    <col min="1" max="13" width="9.33203125" style="13" customWidth="1"/>
    <col min="14" max="16384" width="11.44140625" style="13"/>
  </cols>
  <sheetData>
    <row r="1" spans="1:13" ht="55.5" customHeight="1" x14ac:dyDescent="0.25">
      <c r="A1" s="634"/>
      <c r="B1" s="634"/>
      <c r="C1" s="634"/>
      <c r="D1" s="634"/>
      <c r="E1" s="634"/>
      <c r="F1" s="634"/>
      <c r="G1" s="634"/>
      <c r="H1" s="634"/>
      <c r="I1" s="634"/>
      <c r="J1" s="634"/>
      <c r="K1" s="634"/>
      <c r="L1" s="634"/>
      <c r="M1" s="634"/>
    </row>
    <row r="2" spans="1:13" ht="15" customHeight="1" x14ac:dyDescent="0.25">
      <c r="A2" s="634"/>
      <c r="B2" s="634"/>
      <c r="C2" s="634"/>
      <c r="D2" s="634"/>
      <c r="E2" s="634"/>
      <c r="F2" s="634"/>
      <c r="G2" s="634"/>
      <c r="H2" s="634"/>
      <c r="I2" s="634"/>
      <c r="J2" s="634"/>
      <c r="K2" s="634"/>
      <c r="L2" s="634"/>
      <c r="M2" s="634"/>
    </row>
    <row r="3" spans="1:13" ht="11.4" customHeight="1" x14ac:dyDescent="0.25">
      <c r="A3" s="14"/>
      <c r="B3" s="14"/>
      <c r="C3" s="14"/>
      <c r="D3" s="14"/>
      <c r="E3" s="14"/>
      <c r="F3" s="14"/>
      <c r="G3" s="14"/>
      <c r="H3" s="14"/>
      <c r="I3" s="14"/>
      <c r="J3" s="14"/>
      <c r="K3" s="14"/>
      <c r="L3" s="14"/>
      <c r="M3" s="14"/>
    </row>
    <row r="4" spans="1:13" s="1" customFormat="1" ht="21.75" customHeight="1" x14ac:dyDescent="0.35">
      <c r="A4" s="635" t="s">
        <v>6</v>
      </c>
      <c r="B4" s="636"/>
      <c r="C4" s="636"/>
      <c r="D4" s="636"/>
      <c r="E4" s="636"/>
      <c r="F4" s="636"/>
      <c r="G4" s="636"/>
      <c r="H4" s="636"/>
      <c r="I4" s="636"/>
      <c r="J4" s="636"/>
      <c r="K4" s="636"/>
      <c r="L4" s="636"/>
      <c r="M4" s="636"/>
    </row>
    <row r="5" spans="1:13" s="1" customFormat="1" ht="12" customHeight="1" x14ac:dyDescent="0.35">
      <c r="A5" s="635"/>
      <c r="B5" s="636"/>
      <c r="C5" s="636"/>
      <c r="D5" s="636"/>
      <c r="E5" s="636"/>
      <c r="F5" s="636"/>
      <c r="G5" s="636"/>
      <c r="H5" s="636"/>
      <c r="I5" s="636"/>
      <c r="J5" s="636"/>
      <c r="K5" s="636"/>
      <c r="L5" s="636"/>
      <c r="M5" s="636"/>
    </row>
    <row r="6" spans="1:13" ht="36" customHeight="1" x14ac:dyDescent="0.25">
      <c r="A6" s="637" t="s">
        <v>297</v>
      </c>
      <c r="B6" s="638"/>
      <c r="C6" s="638"/>
      <c r="D6" s="638"/>
      <c r="E6" s="638"/>
      <c r="F6" s="638"/>
      <c r="G6" s="638"/>
      <c r="H6" s="638"/>
      <c r="I6" s="638"/>
      <c r="J6" s="638"/>
      <c r="K6" s="638"/>
      <c r="L6" s="638"/>
      <c r="M6" s="638"/>
    </row>
    <row r="7" spans="1:13" x14ac:dyDescent="0.25">
      <c r="A7" s="639" t="s">
        <v>7</v>
      </c>
      <c r="B7" s="640"/>
      <c r="C7" s="640"/>
      <c r="D7" s="640"/>
      <c r="E7" s="640"/>
      <c r="F7" s="640"/>
      <c r="G7" s="640"/>
      <c r="H7" s="640"/>
      <c r="I7" s="640"/>
      <c r="J7" s="640"/>
      <c r="K7" s="640"/>
      <c r="L7" s="640"/>
      <c r="M7" s="640"/>
    </row>
    <row r="8" spans="1:13" ht="10.5" customHeight="1" x14ac:dyDescent="0.25">
      <c r="A8" s="647" t="s">
        <v>232</v>
      </c>
      <c r="B8" s="648"/>
      <c r="C8" s="648"/>
      <c r="D8" s="648"/>
      <c r="E8" s="648"/>
      <c r="F8" s="648"/>
      <c r="G8" s="648"/>
      <c r="H8" s="648"/>
      <c r="I8" s="648"/>
      <c r="J8" s="648"/>
      <c r="K8" s="648"/>
      <c r="L8" s="648"/>
      <c r="M8" s="648"/>
    </row>
    <row r="9" spans="1:13" ht="12" customHeight="1" x14ac:dyDescent="0.25">
      <c r="A9" s="647"/>
      <c r="B9" s="648"/>
      <c r="C9" s="648"/>
      <c r="D9" s="648"/>
      <c r="E9" s="648"/>
      <c r="F9" s="648"/>
      <c r="G9" s="648"/>
      <c r="H9" s="648"/>
      <c r="I9" s="648"/>
      <c r="J9" s="648"/>
      <c r="K9" s="648"/>
      <c r="L9" s="648"/>
      <c r="M9" s="648"/>
    </row>
    <row r="10" spans="1:13" x14ac:dyDescent="0.25">
      <c r="A10" s="647"/>
      <c r="B10" s="648"/>
      <c r="C10" s="648"/>
      <c r="D10" s="648"/>
      <c r="E10" s="648"/>
      <c r="F10" s="648"/>
      <c r="G10" s="648"/>
      <c r="H10" s="648"/>
      <c r="I10" s="648"/>
      <c r="J10" s="648"/>
      <c r="K10" s="648"/>
      <c r="L10" s="648"/>
      <c r="M10" s="648"/>
    </row>
    <row r="11" spans="1:13" x14ac:dyDescent="0.25">
      <c r="A11" s="639" t="s">
        <v>127</v>
      </c>
      <c r="B11" s="640"/>
      <c r="C11" s="640"/>
      <c r="D11" s="640"/>
      <c r="E11" s="640"/>
      <c r="F11" s="640"/>
      <c r="G11" s="640"/>
      <c r="H11" s="640"/>
      <c r="I11" s="640"/>
      <c r="J11" s="640"/>
      <c r="K11" s="640"/>
      <c r="L11" s="640"/>
      <c r="M11" s="640"/>
    </row>
    <row r="12" spans="1:13" ht="118.2" customHeight="1" x14ac:dyDescent="0.25">
      <c r="A12" s="649" t="s">
        <v>295</v>
      </c>
      <c r="B12" s="650"/>
      <c r="C12" s="650"/>
      <c r="D12" s="650"/>
      <c r="E12" s="650"/>
      <c r="F12" s="650"/>
      <c r="G12" s="650"/>
      <c r="H12" s="650"/>
      <c r="I12" s="650"/>
      <c r="J12" s="650"/>
      <c r="K12" s="650"/>
      <c r="L12" s="650"/>
      <c r="M12" s="650"/>
    </row>
    <row r="13" spans="1:13" ht="91.2" customHeight="1" x14ac:dyDescent="0.25">
      <c r="A13" s="649"/>
      <c r="B13" s="650"/>
      <c r="C13" s="650"/>
      <c r="D13" s="650"/>
      <c r="E13" s="650"/>
      <c r="F13" s="650"/>
      <c r="G13" s="650"/>
      <c r="H13" s="650"/>
      <c r="I13" s="650"/>
      <c r="J13" s="650"/>
      <c r="K13" s="650"/>
      <c r="L13" s="650"/>
      <c r="M13" s="650"/>
    </row>
    <row r="14" spans="1:13" ht="91.2" customHeight="1" x14ac:dyDescent="0.25">
      <c r="A14" s="649"/>
      <c r="B14" s="650"/>
      <c r="C14" s="650"/>
      <c r="D14" s="650"/>
      <c r="E14" s="650"/>
      <c r="F14" s="650"/>
      <c r="G14" s="650"/>
      <c r="H14" s="650"/>
      <c r="I14" s="650"/>
      <c r="J14" s="650"/>
      <c r="K14" s="650"/>
      <c r="L14" s="650"/>
      <c r="M14" s="650"/>
    </row>
    <row r="15" spans="1:13" ht="76.95" customHeight="1" x14ac:dyDescent="0.25">
      <c r="A15" s="649"/>
      <c r="B15" s="650"/>
      <c r="C15" s="650"/>
      <c r="D15" s="650"/>
      <c r="E15" s="650"/>
      <c r="F15" s="650"/>
      <c r="G15" s="650"/>
      <c r="H15" s="650"/>
      <c r="I15" s="650"/>
      <c r="J15" s="650"/>
      <c r="K15" s="650"/>
      <c r="L15" s="650"/>
      <c r="M15" s="650"/>
    </row>
    <row r="16" spans="1:13" ht="90" customHeight="1" x14ac:dyDescent="0.25">
      <c r="A16" s="649"/>
      <c r="B16" s="650"/>
      <c r="C16" s="650"/>
      <c r="D16" s="650"/>
      <c r="E16" s="650"/>
      <c r="F16" s="650"/>
      <c r="G16" s="650"/>
      <c r="H16" s="650"/>
      <c r="I16" s="650"/>
      <c r="J16" s="650"/>
      <c r="K16" s="650"/>
      <c r="L16" s="650"/>
      <c r="M16" s="650"/>
    </row>
    <row r="17" spans="1:13" ht="15" customHeight="1" x14ac:dyDescent="0.25">
      <c r="A17" s="639" t="s">
        <v>8</v>
      </c>
      <c r="B17" s="640"/>
      <c r="C17" s="640"/>
      <c r="D17" s="640"/>
      <c r="E17" s="640"/>
      <c r="F17" s="640"/>
      <c r="G17" s="640"/>
      <c r="H17" s="640"/>
      <c r="I17" s="640"/>
      <c r="J17" s="640"/>
      <c r="K17" s="640"/>
      <c r="L17" s="640"/>
      <c r="M17" s="640"/>
    </row>
    <row r="18" spans="1:13" ht="38.25" customHeight="1" x14ac:dyDescent="0.25">
      <c r="A18" s="641" t="s">
        <v>192</v>
      </c>
      <c r="B18" s="651"/>
      <c r="C18" s="651"/>
      <c r="D18" s="651"/>
      <c r="E18" s="651"/>
      <c r="F18" s="651"/>
      <c r="G18" s="651"/>
      <c r="H18" s="651"/>
      <c r="I18" s="651"/>
      <c r="J18" s="651"/>
      <c r="K18" s="651"/>
      <c r="L18" s="651"/>
      <c r="M18" s="651"/>
    </row>
    <row r="19" spans="1:13" ht="32.25" customHeight="1" x14ac:dyDescent="0.25">
      <c r="A19" s="641"/>
      <c r="B19" s="651"/>
      <c r="C19" s="651"/>
      <c r="D19" s="651"/>
      <c r="E19" s="651"/>
      <c r="F19" s="651"/>
      <c r="G19" s="651"/>
      <c r="H19" s="651"/>
      <c r="I19" s="651"/>
      <c r="J19" s="651"/>
      <c r="K19" s="651"/>
      <c r="L19" s="651"/>
      <c r="M19" s="651"/>
    </row>
    <row r="20" spans="1:13" ht="28.5" customHeight="1" x14ac:dyDescent="0.25">
      <c r="A20" s="641"/>
      <c r="B20" s="651"/>
      <c r="C20" s="651"/>
      <c r="D20" s="651"/>
      <c r="E20" s="651"/>
      <c r="F20" s="651"/>
      <c r="G20" s="651"/>
      <c r="H20" s="651"/>
      <c r="I20" s="651"/>
      <c r="J20" s="651"/>
      <c r="K20" s="651"/>
      <c r="L20" s="651"/>
      <c r="M20" s="651"/>
    </row>
    <row r="21" spans="1:13" x14ac:dyDescent="0.25">
      <c r="A21" s="639" t="s">
        <v>9</v>
      </c>
      <c r="B21" s="640"/>
      <c r="C21" s="640"/>
      <c r="D21" s="640"/>
      <c r="E21" s="640"/>
      <c r="F21" s="640"/>
      <c r="G21" s="640"/>
      <c r="H21" s="640"/>
      <c r="I21" s="640"/>
      <c r="J21" s="640"/>
      <c r="K21" s="640"/>
      <c r="L21" s="640"/>
      <c r="M21" s="640"/>
    </row>
    <row r="22" spans="1:13" ht="24.75" customHeight="1" x14ac:dyDescent="0.25">
      <c r="A22" s="641" t="s">
        <v>193</v>
      </c>
      <c r="B22" s="642"/>
      <c r="C22" s="642"/>
      <c r="D22" s="642"/>
      <c r="E22" s="642"/>
      <c r="F22" s="642"/>
      <c r="G22" s="642"/>
      <c r="H22" s="642"/>
      <c r="I22" s="642"/>
      <c r="J22" s="642"/>
      <c r="K22" s="642"/>
      <c r="L22" s="642"/>
      <c r="M22" s="642"/>
    </row>
    <row r="23" spans="1:13" ht="24.75" customHeight="1" x14ac:dyDescent="0.25">
      <c r="A23" s="641"/>
      <c r="B23" s="642"/>
      <c r="C23" s="642"/>
      <c r="D23" s="642"/>
      <c r="E23" s="642"/>
      <c r="F23" s="642"/>
      <c r="G23" s="642"/>
      <c r="H23" s="642"/>
      <c r="I23" s="642"/>
      <c r="J23" s="642"/>
      <c r="K23" s="642"/>
      <c r="L23" s="642"/>
      <c r="M23" s="642"/>
    </row>
    <row r="24" spans="1:13" ht="24.75" customHeight="1" x14ac:dyDescent="0.25">
      <c r="A24" s="641"/>
      <c r="B24" s="642"/>
      <c r="C24" s="642"/>
      <c r="D24" s="642"/>
      <c r="E24" s="642"/>
      <c r="F24" s="642"/>
      <c r="G24" s="642"/>
      <c r="H24" s="642"/>
      <c r="I24" s="642"/>
      <c r="J24" s="642"/>
      <c r="K24" s="642"/>
      <c r="L24" s="642"/>
      <c r="M24" s="642"/>
    </row>
    <row r="25" spans="1:13" ht="24.75" customHeight="1" x14ac:dyDescent="0.25">
      <c r="A25" s="641"/>
      <c r="B25" s="642"/>
      <c r="C25" s="642"/>
      <c r="D25" s="642"/>
      <c r="E25" s="642"/>
      <c r="F25" s="642"/>
      <c r="G25" s="642"/>
      <c r="H25" s="642"/>
      <c r="I25" s="642"/>
      <c r="J25" s="642"/>
      <c r="K25" s="642"/>
      <c r="L25" s="642"/>
      <c r="M25" s="642"/>
    </row>
    <row r="26" spans="1:13" ht="24.75" customHeight="1" x14ac:dyDescent="0.25">
      <c r="A26" s="641"/>
      <c r="B26" s="642"/>
      <c r="C26" s="642"/>
      <c r="D26" s="642"/>
      <c r="E26" s="642"/>
      <c r="F26" s="642"/>
      <c r="G26" s="642"/>
      <c r="H26" s="642"/>
      <c r="I26" s="642"/>
      <c r="J26" s="642"/>
      <c r="K26" s="642"/>
      <c r="L26" s="642"/>
      <c r="M26" s="642"/>
    </row>
    <row r="27" spans="1:13" ht="24.75" customHeight="1" x14ac:dyDescent="0.25">
      <c r="A27" s="641"/>
      <c r="B27" s="642"/>
      <c r="C27" s="642"/>
      <c r="D27" s="642"/>
      <c r="E27" s="642"/>
      <c r="F27" s="642"/>
      <c r="G27" s="642"/>
      <c r="H27" s="642"/>
      <c r="I27" s="642"/>
      <c r="J27" s="642"/>
      <c r="K27" s="642"/>
      <c r="L27" s="642"/>
      <c r="M27" s="642"/>
    </row>
    <row r="28" spans="1:13" ht="24.75" customHeight="1" x14ac:dyDescent="0.25">
      <c r="A28" s="641"/>
      <c r="B28" s="642"/>
      <c r="C28" s="642"/>
      <c r="D28" s="642"/>
      <c r="E28" s="642"/>
      <c r="F28" s="642"/>
      <c r="G28" s="642"/>
      <c r="H28" s="642"/>
      <c r="I28" s="642"/>
      <c r="J28" s="642"/>
      <c r="K28" s="642"/>
      <c r="L28" s="642"/>
      <c r="M28" s="642"/>
    </row>
    <row r="29" spans="1:13" ht="24.75" customHeight="1" x14ac:dyDescent="0.25">
      <c r="A29" s="641"/>
      <c r="B29" s="642"/>
      <c r="C29" s="642"/>
      <c r="D29" s="642"/>
      <c r="E29" s="642"/>
      <c r="F29" s="642"/>
      <c r="G29" s="642"/>
      <c r="H29" s="642"/>
      <c r="I29" s="642"/>
      <c r="J29" s="642"/>
      <c r="K29" s="642"/>
      <c r="L29" s="642"/>
      <c r="M29" s="642"/>
    </row>
    <row r="30" spans="1:13" ht="24.75" customHeight="1" x14ac:dyDescent="0.25">
      <c r="A30" s="641"/>
      <c r="B30" s="642"/>
      <c r="C30" s="642"/>
      <c r="D30" s="642"/>
      <c r="E30" s="642"/>
      <c r="F30" s="642"/>
      <c r="G30" s="642"/>
      <c r="H30" s="642"/>
      <c r="I30" s="642"/>
      <c r="J30" s="642"/>
      <c r="K30" s="642"/>
      <c r="L30" s="642"/>
      <c r="M30" s="642"/>
    </row>
    <row r="31" spans="1:13" ht="24.75" customHeight="1" x14ac:dyDescent="0.25">
      <c r="A31" s="641"/>
      <c r="B31" s="642"/>
      <c r="C31" s="642"/>
      <c r="D31" s="642"/>
      <c r="E31" s="642"/>
      <c r="F31" s="642"/>
      <c r="G31" s="642"/>
      <c r="H31" s="642"/>
      <c r="I31" s="642"/>
      <c r="J31" s="642"/>
      <c r="K31" s="642"/>
      <c r="L31" s="642"/>
      <c r="M31" s="642"/>
    </row>
    <row r="32" spans="1:13" ht="24.75" customHeight="1" x14ac:dyDescent="0.25">
      <c r="A32" s="641"/>
      <c r="B32" s="642"/>
      <c r="C32" s="642"/>
      <c r="D32" s="642"/>
      <c r="E32" s="642"/>
      <c r="F32" s="642"/>
      <c r="G32" s="642"/>
      <c r="H32" s="642"/>
      <c r="I32" s="642"/>
      <c r="J32" s="642"/>
      <c r="K32" s="642"/>
      <c r="L32" s="642"/>
      <c r="M32" s="642"/>
    </row>
    <row r="33" spans="1:13" ht="24.75" customHeight="1" x14ac:dyDescent="0.25">
      <c r="A33" s="641"/>
      <c r="B33" s="642"/>
      <c r="C33" s="642"/>
      <c r="D33" s="642"/>
      <c r="E33" s="642"/>
      <c r="F33" s="642"/>
      <c r="G33" s="642"/>
      <c r="H33" s="642"/>
      <c r="I33" s="642"/>
      <c r="J33" s="642"/>
      <c r="K33" s="642"/>
      <c r="L33" s="642"/>
      <c r="M33" s="642"/>
    </row>
    <row r="34" spans="1:13" ht="24.75" customHeight="1" x14ac:dyDescent="0.25">
      <c r="A34" s="641"/>
      <c r="B34" s="642"/>
      <c r="C34" s="642"/>
      <c r="D34" s="642"/>
      <c r="E34" s="642"/>
      <c r="F34" s="642"/>
      <c r="G34" s="642"/>
      <c r="H34" s="642"/>
      <c r="I34" s="642"/>
      <c r="J34" s="642"/>
      <c r="K34" s="642"/>
      <c r="L34" s="642"/>
      <c r="M34" s="642"/>
    </row>
    <row r="35" spans="1:13" ht="24.75" customHeight="1" x14ac:dyDescent="0.25">
      <c r="A35" s="641"/>
      <c r="B35" s="642"/>
      <c r="C35" s="642"/>
      <c r="D35" s="642"/>
      <c r="E35" s="642"/>
      <c r="F35" s="642"/>
      <c r="G35" s="642"/>
      <c r="H35" s="642"/>
      <c r="I35" s="642"/>
      <c r="J35" s="642"/>
      <c r="K35" s="642"/>
      <c r="L35" s="642"/>
      <c r="M35" s="642"/>
    </row>
    <row r="36" spans="1:13" ht="24.75" customHeight="1" x14ac:dyDescent="0.25">
      <c r="A36" s="641"/>
      <c r="B36" s="642"/>
      <c r="C36" s="642"/>
      <c r="D36" s="642"/>
      <c r="E36" s="642"/>
      <c r="F36" s="642"/>
      <c r="G36" s="642"/>
      <c r="H36" s="642"/>
      <c r="I36" s="642"/>
      <c r="J36" s="642"/>
      <c r="K36" s="642"/>
      <c r="L36" s="642"/>
      <c r="M36" s="642"/>
    </row>
    <row r="37" spans="1:13" ht="24.75" customHeight="1" x14ac:dyDescent="0.25">
      <c r="A37" s="641"/>
      <c r="B37" s="642"/>
      <c r="C37" s="642"/>
      <c r="D37" s="642"/>
      <c r="E37" s="642"/>
      <c r="F37" s="642"/>
      <c r="G37" s="642"/>
      <c r="H37" s="642"/>
      <c r="I37" s="642"/>
      <c r="J37" s="642"/>
      <c r="K37" s="642"/>
      <c r="L37" s="642"/>
      <c r="M37" s="642"/>
    </row>
    <row r="38" spans="1:13" ht="24.75" customHeight="1" x14ac:dyDescent="0.25">
      <c r="A38" s="641"/>
      <c r="B38" s="642"/>
      <c r="C38" s="642"/>
      <c r="D38" s="642"/>
      <c r="E38" s="642"/>
      <c r="F38" s="642"/>
      <c r="G38" s="642"/>
      <c r="H38" s="642"/>
      <c r="I38" s="642"/>
      <c r="J38" s="642"/>
      <c r="K38" s="642"/>
      <c r="L38" s="642"/>
      <c r="M38" s="642"/>
    </row>
    <row r="39" spans="1:13" ht="15.75" customHeight="1" x14ac:dyDescent="0.25">
      <c r="A39" s="641"/>
      <c r="B39" s="642"/>
      <c r="C39" s="642"/>
      <c r="D39" s="642"/>
      <c r="E39" s="642"/>
      <c r="F39" s="642"/>
      <c r="G39" s="642"/>
      <c r="H39" s="642"/>
      <c r="I39" s="642"/>
      <c r="J39" s="642"/>
      <c r="K39" s="642"/>
      <c r="L39" s="642"/>
      <c r="M39" s="642"/>
    </row>
    <row r="40" spans="1:13" x14ac:dyDescent="0.25">
      <c r="A40" s="639" t="s">
        <v>11</v>
      </c>
      <c r="B40" s="640"/>
      <c r="C40" s="640"/>
      <c r="D40" s="640"/>
      <c r="E40" s="640"/>
      <c r="F40" s="640"/>
      <c r="G40" s="640"/>
      <c r="H40" s="640"/>
      <c r="I40" s="640"/>
      <c r="J40" s="640"/>
      <c r="K40" s="640"/>
      <c r="L40" s="640"/>
      <c r="M40" s="640"/>
    </row>
    <row r="41" spans="1:13" ht="24" customHeight="1" x14ac:dyDescent="0.25">
      <c r="A41" s="649" t="s">
        <v>296</v>
      </c>
      <c r="B41" s="650"/>
      <c r="C41" s="650"/>
      <c r="D41" s="650"/>
      <c r="E41" s="650"/>
      <c r="F41" s="650"/>
      <c r="G41" s="650"/>
      <c r="H41" s="650"/>
      <c r="I41" s="650"/>
      <c r="J41" s="650"/>
      <c r="K41" s="650"/>
      <c r="L41" s="650"/>
      <c r="M41" s="650"/>
    </row>
    <row r="42" spans="1:13" ht="24" customHeight="1" x14ac:dyDescent="0.25">
      <c r="A42" s="649"/>
      <c r="B42" s="650"/>
      <c r="C42" s="650"/>
      <c r="D42" s="650"/>
      <c r="E42" s="650"/>
      <c r="F42" s="650"/>
      <c r="G42" s="650"/>
      <c r="H42" s="650"/>
      <c r="I42" s="650"/>
      <c r="J42" s="650"/>
      <c r="K42" s="650"/>
      <c r="L42" s="650"/>
      <c r="M42" s="650"/>
    </row>
    <row r="43" spans="1:13" ht="16.5" customHeight="1" x14ac:dyDescent="0.25">
      <c r="A43" s="649"/>
      <c r="B43" s="650"/>
      <c r="C43" s="650"/>
      <c r="D43" s="650"/>
      <c r="E43" s="650"/>
      <c r="F43" s="650"/>
      <c r="G43" s="650"/>
      <c r="H43" s="650"/>
      <c r="I43" s="650"/>
      <c r="J43" s="650"/>
      <c r="K43" s="650"/>
      <c r="L43" s="650"/>
      <c r="M43" s="650"/>
    </row>
    <row r="44" spans="1:13" x14ac:dyDescent="0.25">
      <c r="A44" s="639" t="s">
        <v>131</v>
      </c>
      <c r="B44" s="640"/>
      <c r="C44" s="640"/>
      <c r="D44" s="640"/>
      <c r="E44" s="640"/>
      <c r="F44" s="640"/>
      <c r="G44" s="640"/>
      <c r="H44" s="640"/>
      <c r="I44" s="640"/>
      <c r="J44" s="640"/>
      <c r="K44" s="640"/>
      <c r="L44" s="640"/>
      <c r="M44" s="640"/>
    </row>
    <row r="45" spans="1:13" ht="52.95" customHeight="1" x14ac:dyDescent="0.25">
      <c r="A45" s="643" t="s">
        <v>241</v>
      </c>
      <c r="B45" s="644"/>
      <c r="C45" s="644"/>
      <c r="D45" s="644"/>
      <c r="E45" s="644"/>
      <c r="F45" s="644"/>
      <c r="G45" s="644"/>
      <c r="H45" s="644"/>
      <c r="I45" s="644"/>
      <c r="J45" s="644"/>
      <c r="K45" s="644"/>
      <c r="L45" s="644"/>
      <c r="M45" s="644"/>
    </row>
    <row r="46" spans="1:13" x14ac:dyDescent="0.25">
      <c r="A46" s="639" t="s">
        <v>12</v>
      </c>
      <c r="B46" s="640"/>
      <c r="C46" s="640"/>
      <c r="D46" s="640"/>
      <c r="E46" s="640"/>
      <c r="F46" s="640"/>
      <c r="G46" s="640"/>
      <c r="H46" s="640"/>
      <c r="I46" s="640"/>
      <c r="J46" s="640"/>
      <c r="K46" s="640"/>
      <c r="L46" s="640"/>
      <c r="M46" s="640"/>
    </row>
    <row r="47" spans="1:13" ht="25.5" customHeight="1" x14ac:dyDescent="0.25">
      <c r="A47" s="652" t="s">
        <v>299</v>
      </c>
      <c r="B47" s="653"/>
      <c r="C47" s="653"/>
      <c r="D47" s="653"/>
      <c r="E47" s="653"/>
      <c r="F47" s="653"/>
      <c r="G47" s="653"/>
      <c r="H47" s="653"/>
      <c r="I47" s="653"/>
      <c r="J47" s="653"/>
      <c r="K47" s="653"/>
      <c r="L47" s="653"/>
      <c r="M47" s="653"/>
    </row>
    <row r="48" spans="1:13" ht="25.5" customHeight="1" x14ac:dyDescent="0.25">
      <c r="A48" s="652"/>
      <c r="B48" s="653"/>
      <c r="C48" s="653"/>
      <c r="D48" s="653"/>
      <c r="E48" s="653"/>
      <c r="F48" s="653"/>
      <c r="G48" s="653"/>
      <c r="H48" s="653"/>
      <c r="I48" s="653"/>
      <c r="J48" s="653"/>
      <c r="K48" s="653"/>
      <c r="L48" s="653"/>
      <c r="M48" s="653"/>
    </row>
    <row r="49" spans="1:13" x14ac:dyDescent="0.25">
      <c r="A49" s="639" t="s">
        <v>13</v>
      </c>
      <c r="B49" s="640"/>
      <c r="C49" s="640"/>
      <c r="D49" s="640"/>
      <c r="E49" s="640"/>
      <c r="F49" s="640"/>
      <c r="G49" s="640"/>
      <c r="H49" s="640"/>
      <c r="I49" s="640"/>
      <c r="J49" s="640"/>
      <c r="K49" s="640"/>
      <c r="L49" s="640"/>
      <c r="M49" s="640"/>
    </row>
    <row r="50" spans="1:13" x14ac:dyDescent="0.35">
      <c r="A50" s="645" t="s">
        <v>128</v>
      </c>
      <c r="B50" s="646"/>
      <c r="C50" s="646"/>
      <c r="D50" s="646"/>
      <c r="E50" s="646"/>
      <c r="F50" s="646"/>
      <c r="G50" s="646"/>
      <c r="H50" s="646"/>
      <c r="I50" s="646"/>
      <c r="J50" s="646"/>
      <c r="K50" s="646"/>
      <c r="L50" s="646"/>
      <c r="M50" s="646"/>
    </row>
    <row r="51" spans="1:13" x14ac:dyDescent="0.35">
      <c r="A51" s="645" t="s">
        <v>129</v>
      </c>
      <c r="B51" s="646"/>
      <c r="C51" s="646"/>
      <c r="D51" s="646"/>
      <c r="E51" s="646"/>
      <c r="F51" s="646"/>
      <c r="G51" s="646"/>
      <c r="H51" s="646"/>
      <c r="I51" s="646"/>
      <c r="J51" s="646"/>
      <c r="K51" s="646"/>
      <c r="L51" s="646"/>
      <c r="M51" s="646"/>
    </row>
    <row r="52" spans="1:13" x14ac:dyDescent="0.35">
      <c r="A52" s="645" t="s">
        <v>130</v>
      </c>
      <c r="B52" s="646"/>
      <c r="C52" s="646"/>
      <c r="D52" s="646"/>
      <c r="E52" s="646"/>
      <c r="F52" s="646"/>
      <c r="G52" s="646"/>
      <c r="H52" s="646"/>
      <c r="I52" s="646"/>
      <c r="J52" s="646"/>
      <c r="K52" s="646"/>
      <c r="L52" s="646"/>
      <c r="M52" s="646"/>
    </row>
    <row r="53" spans="1:13" x14ac:dyDescent="0.35">
      <c r="A53" s="656" t="s">
        <v>15</v>
      </c>
      <c r="B53" s="657"/>
      <c r="C53" s="657"/>
      <c r="D53" s="657"/>
      <c r="E53" s="657"/>
      <c r="F53" s="657"/>
      <c r="G53" s="657"/>
      <c r="H53" s="657"/>
      <c r="I53" s="657"/>
      <c r="J53" s="657"/>
      <c r="K53" s="657"/>
      <c r="L53" s="657"/>
      <c r="M53" s="657"/>
    </row>
    <row r="54" spans="1:13" x14ac:dyDescent="0.25">
      <c r="A54" s="639" t="s">
        <v>132</v>
      </c>
      <c r="B54" s="640"/>
      <c r="C54" s="640"/>
      <c r="D54" s="640"/>
      <c r="E54" s="640"/>
      <c r="F54" s="640"/>
      <c r="G54" s="640"/>
      <c r="H54" s="640"/>
      <c r="I54" s="640"/>
      <c r="J54" s="640"/>
      <c r="K54" s="640"/>
      <c r="L54" s="640"/>
      <c r="M54" s="640"/>
    </row>
    <row r="55" spans="1:13" ht="18.75" customHeight="1" x14ac:dyDescent="0.25">
      <c r="A55" s="660" t="s">
        <v>300</v>
      </c>
      <c r="B55" s="661"/>
      <c r="C55" s="661"/>
      <c r="D55" s="661"/>
      <c r="E55" s="661"/>
      <c r="F55" s="661"/>
      <c r="G55" s="661"/>
      <c r="H55" s="661"/>
      <c r="I55" s="661"/>
      <c r="J55" s="661"/>
      <c r="K55" s="661"/>
      <c r="L55" s="661"/>
      <c r="M55" s="661"/>
    </row>
    <row r="56" spans="1:13" x14ac:dyDescent="0.25">
      <c r="A56" s="639" t="s">
        <v>133</v>
      </c>
      <c r="B56" s="640"/>
      <c r="C56" s="640"/>
      <c r="D56" s="640"/>
      <c r="E56" s="640"/>
      <c r="F56" s="640"/>
      <c r="G56" s="640"/>
      <c r="H56" s="640"/>
      <c r="I56" s="640"/>
      <c r="J56" s="640"/>
      <c r="K56" s="640"/>
      <c r="L56" s="640"/>
      <c r="M56" s="640"/>
    </row>
    <row r="57" spans="1:13" ht="46.5" customHeight="1" x14ac:dyDescent="0.25">
      <c r="A57" s="663" t="s">
        <v>150</v>
      </c>
      <c r="B57" s="664"/>
      <c r="C57" s="664"/>
      <c r="D57" s="664"/>
      <c r="E57" s="664"/>
      <c r="F57" s="664"/>
      <c r="G57" s="664"/>
      <c r="H57" s="664"/>
      <c r="I57" s="664"/>
      <c r="J57" s="664"/>
      <c r="K57" s="664"/>
      <c r="L57" s="664"/>
      <c r="M57" s="664"/>
    </row>
    <row r="58" spans="1:13" x14ac:dyDescent="0.25">
      <c r="A58" s="639" t="s">
        <v>151</v>
      </c>
      <c r="B58" s="640"/>
      <c r="C58" s="640"/>
      <c r="D58" s="640"/>
      <c r="E58" s="640"/>
      <c r="F58" s="640"/>
      <c r="G58" s="640"/>
      <c r="H58" s="640"/>
      <c r="I58" s="640"/>
      <c r="J58" s="640"/>
      <c r="K58" s="640"/>
      <c r="L58" s="640"/>
      <c r="M58" s="640"/>
    </row>
    <row r="59" spans="1:13" ht="58.5" customHeight="1" x14ac:dyDescent="0.25">
      <c r="A59" s="642" t="s">
        <v>194</v>
      </c>
      <c r="B59" s="642"/>
      <c r="C59" s="642"/>
      <c r="D59" s="642"/>
      <c r="E59" s="642"/>
      <c r="F59" s="642"/>
      <c r="G59" s="642"/>
      <c r="H59" s="642"/>
      <c r="I59" s="642"/>
      <c r="J59" s="642"/>
      <c r="K59" s="642"/>
      <c r="L59" s="642"/>
      <c r="M59" s="642"/>
    </row>
    <row r="60" spans="1:13" ht="66" customHeight="1" x14ac:dyDescent="0.25">
      <c r="A60" s="658" t="s">
        <v>233</v>
      </c>
      <c r="B60" s="658"/>
      <c r="C60" s="658"/>
      <c r="D60" s="658"/>
      <c r="E60" s="658"/>
      <c r="F60" s="658"/>
      <c r="G60" s="658"/>
      <c r="H60" s="658"/>
      <c r="I60" s="658"/>
      <c r="J60" s="658"/>
      <c r="K60" s="658"/>
      <c r="L60" s="658"/>
      <c r="M60" s="658"/>
    </row>
    <row r="61" spans="1:13" ht="70.5" customHeight="1" x14ac:dyDescent="0.25">
      <c r="A61" s="282"/>
      <c r="B61" s="282"/>
      <c r="C61" s="282"/>
      <c r="D61" s="282"/>
      <c r="E61" s="282"/>
      <c r="F61" s="282"/>
      <c r="G61" s="282"/>
      <c r="H61" s="282"/>
      <c r="I61" s="282"/>
      <c r="J61" s="282"/>
      <c r="K61" s="282"/>
      <c r="L61" s="282"/>
      <c r="M61" s="282"/>
    </row>
    <row r="62" spans="1:13" x14ac:dyDescent="0.25">
      <c r="A62" s="639" t="s">
        <v>225</v>
      </c>
      <c r="B62" s="640"/>
      <c r="C62" s="640"/>
      <c r="D62" s="640"/>
      <c r="E62" s="640"/>
      <c r="F62" s="640"/>
      <c r="G62" s="640"/>
      <c r="H62" s="640"/>
      <c r="I62" s="640"/>
      <c r="J62" s="640"/>
      <c r="K62" s="640"/>
      <c r="L62" s="640"/>
      <c r="M62" s="640"/>
    </row>
    <row r="63" spans="1:13" ht="56.25" customHeight="1" x14ac:dyDescent="0.25">
      <c r="A63" s="658" t="s">
        <v>234</v>
      </c>
      <c r="B63" s="658"/>
      <c r="C63" s="658"/>
      <c r="D63" s="658"/>
      <c r="E63" s="658"/>
      <c r="F63" s="658"/>
      <c r="G63" s="658"/>
      <c r="H63" s="658"/>
      <c r="I63" s="658"/>
      <c r="J63" s="658"/>
      <c r="K63" s="658"/>
      <c r="L63" s="658"/>
      <c r="M63" s="658"/>
    </row>
    <row r="64" spans="1:13" ht="37.5" customHeight="1" x14ac:dyDescent="0.25">
      <c r="A64"/>
      <c r="B64" s="380"/>
      <c r="C64" s="380"/>
      <c r="D64" s="380"/>
      <c r="E64" s="380"/>
      <c r="F64" s="380"/>
      <c r="G64" s="380"/>
      <c r="H64" s="380"/>
      <c r="I64" s="380"/>
      <c r="J64" s="380"/>
      <c r="K64" s="380"/>
      <c r="L64" s="386"/>
      <c r="M64" s="380"/>
    </row>
    <row r="65" spans="1:13" ht="21.75" customHeight="1" x14ac:dyDescent="0.25">
      <c r="A65" s="659" t="s">
        <v>226</v>
      </c>
      <c r="B65" s="659"/>
      <c r="C65" s="659"/>
      <c r="D65" s="659"/>
      <c r="E65" s="659"/>
      <c r="F65" s="659"/>
      <c r="G65" s="659"/>
      <c r="H65" s="659"/>
      <c r="I65" s="659"/>
      <c r="J65" s="659"/>
      <c r="K65" s="659"/>
      <c r="L65" s="659"/>
      <c r="M65" s="659"/>
    </row>
    <row r="66" spans="1:13" ht="57.75" customHeight="1" x14ac:dyDescent="0.25">
      <c r="A66" s="662" t="s">
        <v>237</v>
      </c>
      <c r="B66" s="662"/>
      <c r="C66" s="662"/>
      <c r="D66" s="662"/>
      <c r="E66" s="662"/>
      <c r="F66" s="662"/>
      <c r="G66" s="662"/>
      <c r="H66" s="662"/>
      <c r="I66" s="662"/>
      <c r="J66" s="662"/>
      <c r="K66" s="662"/>
      <c r="L66" s="662"/>
      <c r="M66" s="662"/>
    </row>
    <row r="67" spans="1:13" ht="33.75" customHeight="1" x14ac:dyDescent="0.35">
      <c r="A67" s="654" t="s">
        <v>235</v>
      </c>
      <c r="B67" s="655"/>
      <c r="C67" s="655"/>
      <c r="D67" s="655"/>
      <c r="E67" s="655"/>
      <c r="F67" s="655"/>
      <c r="G67" s="655"/>
      <c r="H67" s="655"/>
      <c r="I67" s="655"/>
      <c r="J67" s="655"/>
      <c r="K67" s="655"/>
      <c r="L67" s="655"/>
      <c r="M67" s="655"/>
    </row>
    <row r="68" spans="1:13" s="382" customFormat="1" ht="24.75" customHeight="1" x14ac:dyDescent="0.25">
      <c r="A68" s="381" t="s">
        <v>134</v>
      </c>
    </row>
  </sheetData>
  <mergeCells count="34">
    <mergeCell ref="A52:M52"/>
    <mergeCell ref="A54:M54"/>
    <mergeCell ref="A51:M51"/>
    <mergeCell ref="A67:M67"/>
    <mergeCell ref="A53:M53"/>
    <mergeCell ref="A60:M60"/>
    <mergeCell ref="A62:M62"/>
    <mergeCell ref="A63:M63"/>
    <mergeCell ref="A65:M65"/>
    <mergeCell ref="A55:M55"/>
    <mergeCell ref="A56:M56"/>
    <mergeCell ref="A66:M66"/>
    <mergeCell ref="A59:M59"/>
    <mergeCell ref="A57:M57"/>
    <mergeCell ref="A58:M58"/>
    <mergeCell ref="A45:M45"/>
    <mergeCell ref="A50:M50"/>
    <mergeCell ref="A8:M10"/>
    <mergeCell ref="A11:M11"/>
    <mergeCell ref="A12:M16"/>
    <mergeCell ref="A17:M17"/>
    <mergeCell ref="A18:M20"/>
    <mergeCell ref="A21:M21"/>
    <mergeCell ref="A40:M40"/>
    <mergeCell ref="A46:M46"/>
    <mergeCell ref="A41:M43"/>
    <mergeCell ref="A44:M44"/>
    <mergeCell ref="A47:M48"/>
    <mergeCell ref="A49:M49"/>
    <mergeCell ref="A1:M2"/>
    <mergeCell ref="A4:M5"/>
    <mergeCell ref="A6:M6"/>
    <mergeCell ref="A7:M7"/>
    <mergeCell ref="A22:M39"/>
  </mergeCells>
  <phoneticPr fontId="5" type="noConversion"/>
  <hyperlinks>
    <hyperlink ref="A68" r:id="rId1" xr:uid="{00000000-0004-0000-0100-000000000000}"/>
  </hyperlinks>
  <pageMargins left="0.7" right="0.7" top="0.75" bottom="0.75" header="0.3" footer="0.3"/>
  <pageSetup orientation="portrait" r:id="rId2"/>
  <drawing r:id="rId3"/>
  <legacyDrawing r:id="rId4"/>
  <oleObjects>
    <mc:AlternateContent xmlns:mc="http://schemas.openxmlformats.org/markup-compatibility/2006">
      <mc:Choice Requires="x14">
        <oleObject progId="Equation.3" shapeId="24625291" r:id="rId5">
          <objectPr defaultSize="0" autoPict="0" r:id="rId6">
            <anchor moveWithCells="1" sizeWithCells="1">
              <from>
                <xdr:col>4</xdr:col>
                <xdr:colOff>464820</xdr:colOff>
                <xdr:row>60</xdr:row>
                <xdr:rowOff>30480</xdr:rowOff>
              </from>
              <to>
                <xdr:col>7</xdr:col>
                <xdr:colOff>350520</xdr:colOff>
                <xdr:row>60</xdr:row>
                <xdr:rowOff>609600</xdr:rowOff>
              </to>
            </anchor>
          </objectPr>
        </oleObject>
      </mc:Choice>
      <mc:Fallback>
        <oleObject progId="Equation.3" shapeId="24625291" r:id="rId5"/>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L34"/>
  <sheetViews>
    <sheetView showGridLines="0" zoomScale="90" zoomScaleNormal="90" workbookViewId="0">
      <pane xSplit="2" ySplit="12" topLeftCell="C13" activePane="bottomRight" state="frozen"/>
      <selection pane="topRight" activeCell="C1" sqref="C1"/>
      <selection pane="bottomLeft" activeCell="A13" sqref="A13"/>
      <selection pane="bottomRight" activeCell="A10" sqref="A10:A12"/>
    </sheetView>
  </sheetViews>
  <sheetFormatPr baseColWidth="10" defaultColWidth="11.44140625" defaultRowHeight="15" x14ac:dyDescent="0.35"/>
  <cols>
    <col min="1" max="1" width="32.6640625" style="271" customWidth="1"/>
    <col min="2" max="2" width="0.88671875" style="271" customWidth="1"/>
    <col min="3" max="3" width="15.5546875" style="271" customWidth="1"/>
    <col min="4" max="4" width="2" style="271" customWidth="1"/>
    <col min="5" max="5" width="15.6640625" style="271" customWidth="1"/>
    <col min="6" max="6" width="8.44140625" style="271" customWidth="1"/>
    <col min="7" max="7" width="12.6640625" style="271" customWidth="1"/>
    <col min="8" max="9" width="10" style="271" customWidth="1"/>
    <col min="10" max="10" width="15.6640625" style="271" customWidth="1"/>
    <col min="11" max="11" width="6" style="271" customWidth="1"/>
    <col min="12" max="12" width="15.5546875" style="271" customWidth="1"/>
    <col min="13" max="13" width="2" style="271" customWidth="1"/>
    <col min="14" max="14" width="15.6640625" style="271" customWidth="1"/>
    <col min="15" max="15" width="7.77734375" style="271" customWidth="1"/>
    <col min="16" max="16" width="12.33203125" style="271" customWidth="1"/>
    <col min="17" max="18" width="10.33203125" style="271" customWidth="1"/>
    <col min="19" max="19" width="15.6640625" style="271" customWidth="1"/>
    <col min="20" max="20" width="4.6640625" style="271" customWidth="1"/>
    <col min="21" max="21" width="15.5546875" style="271" customWidth="1"/>
    <col min="22" max="22" width="2" style="271" customWidth="1"/>
    <col min="23" max="23" width="15.6640625" style="271" customWidth="1"/>
    <col min="24" max="24" width="10.33203125" style="271" customWidth="1"/>
    <col min="25" max="25" width="12.44140625" style="271" customWidth="1"/>
    <col min="26" max="26" width="10.44140625" style="271" bestFit="1" customWidth="1"/>
    <col min="27" max="27" width="10.88671875" style="271" customWidth="1"/>
    <col min="28" max="28" width="15.6640625" style="271" customWidth="1"/>
    <col min="29" max="29" width="3.6640625" style="271" customWidth="1"/>
    <col min="30" max="30" width="11.44140625" style="271" customWidth="1"/>
    <col min="31" max="31" width="2" style="271" customWidth="1"/>
    <col min="32" max="32" width="11.44140625" style="271" customWidth="1"/>
    <col min="33" max="33" width="7.6640625" style="271" customWidth="1"/>
    <col min="34" max="34" width="10" style="271" customWidth="1"/>
    <col min="35" max="36" width="8.109375" style="271" customWidth="1"/>
    <col min="37" max="37" width="15.6640625" style="271" customWidth="1"/>
    <col min="38" max="16384" width="11.44140625" style="271"/>
  </cols>
  <sheetData>
    <row r="1" spans="1:38" s="55" customFormat="1" ht="63.75" customHeight="1" x14ac:dyDescent="0.3">
      <c r="A1" s="132"/>
      <c r="B1" s="132"/>
      <c r="C1" s="132"/>
      <c r="D1" s="132"/>
      <c r="E1" s="132"/>
      <c r="F1" s="132"/>
      <c r="G1" s="132"/>
      <c r="H1" s="132"/>
      <c r="I1" s="132"/>
      <c r="J1" s="132"/>
      <c r="K1" s="132"/>
      <c r="L1" s="132"/>
      <c r="M1" s="132"/>
      <c r="N1" s="132"/>
      <c r="O1" s="132"/>
      <c r="P1" s="132"/>
      <c r="Q1" s="132"/>
      <c r="R1" s="132"/>
      <c r="S1" s="132"/>
      <c r="T1" s="132"/>
      <c r="U1" s="132"/>
      <c r="V1" s="132"/>
      <c r="W1" s="132"/>
      <c r="X1" s="132"/>
      <c r="Y1" s="132"/>
      <c r="Z1" s="132"/>
      <c r="AA1" s="132"/>
      <c r="AB1" s="132"/>
      <c r="AC1" s="132"/>
      <c r="AD1" s="132"/>
      <c r="AE1" s="132"/>
      <c r="AF1" s="132"/>
      <c r="AG1" s="132"/>
      <c r="AH1" s="132"/>
      <c r="AI1" s="132"/>
      <c r="AJ1" s="132"/>
      <c r="AK1" s="132"/>
    </row>
    <row r="2" spans="1:38" s="55" customFormat="1" ht="11.25" customHeight="1" x14ac:dyDescent="0.3">
      <c r="A2" s="430"/>
      <c r="B2" s="430"/>
      <c r="C2" s="430"/>
      <c r="D2" s="430"/>
      <c r="E2" s="430"/>
      <c r="F2" s="430"/>
      <c r="G2" s="430"/>
      <c r="H2" s="430"/>
      <c r="I2" s="430"/>
      <c r="J2" s="430"/>
    </row>
    <row r="3" spans="1:38" ht="24" customHeight="1" x14ac:dyDescent="0.35">
      <c r="A3" s="665" t="str">
        <f>+Índice!A3</f>
        <v>ENCUESTA NACIONAL DE ARROZ MECANIZADO, ENAM I SEMESTRE 2022</v>
      </c>
      <c r="B3" s="665"/>
      <c r="C3" s="665"/>
      <c r="D3" s="665"/>
      <c r="E3" s="665"/>
      <c r="F3" s="665"/>
      <c r="G3" s="665"/>
      <c r="H3" s="665"/>
      <c r="I3" s="665"/>
      <c r="J3" s="665"/>
      <c r="K3" s="665"/>
      <c r="L3" s="665"/>
      <c r="M3" s="665"/>
      <c r="N3" s="665"/>
      <c r="O3" s="665"/>
      <c r="P3" s="665"/>
      <c r="Q3" s="665"/>
      <c r="R3" s="665"/>
      <c r="S3" s="665"/>
      <c r="T3" s="665"/>
      <c r="U3" s="665"/>
      <c r="V3" s="665"/>
      <c r="W3" s="665"/>
      <c r="X3" s="665"/>
      <c r="Y3" s="665"/>
      <c r="Z3" s="665"/>
      <c r="AA3" s="665"/>
      <c r="AB3" s="665"/>
      <c r="AC3" s="665"/>
      <c r="AD3" s="665"/>
      <c r="AE3" s="665"/>
      <c r="AF3" s="665"/>
      <c r="AG3" s="665"/>
      <c r="AH3" s="665"/>
      <c r="AI3" s="665"/>
      <c r="AJ3" s="665"/>
      <c r="AK3" s="665"/>
    </row>
    <row r="4" spans="1:38" ht="12.75" customHeight="1" x14ac:dyDescent="0.35">
      <c r="A4" s="665"/>
      <c r="B4" s="665"/>
      <c r="C4" s="665"/>
      <c r="D4" s="665"/>
      <c r="E4" s="665"/>
      <c r="F4" s="665"/>
      <c r="G4" s="665"/>
      <c r="H4" s="665"/>
      <c r="I4" s="665"/>
      <c r="J4" s="665"/>
      <c r="K4" s="665"/>
      <c r="L4" s="665"/>
      <c r="M4" s="665"/>
      <c r="N4" s="665"/>
      <c r="O4" s="665"/>
      <c r="P4" s="665"/>
      <c r="Q4" s="665"/>
      <c r="R4" s="665"/>
      <c r="S4" s="665"/>
      <c r="T4" s="665"/>
      <c r="U4" s="665"/>
      <c r="V4" s="665"/>
      <c r="W4" s="665"/>
      <c r="X4" s="665"/>
      <c r="Y4" s="665"/>
      <c r="Z4" s="665"/>
      <c r="AA4" s="665"/>
      <c r="AB4" s="665"/>
      <c r="AC4" s="665"/>
      <c r="AD4" s="665"/>
      <c r="AE4" s="665"/>
      <c r="AF4" s="665"/>
      <c r="AG4" s="665"/>
      <c r="AH4" s="665"/>
      <c r="AI4" s="665"/>
      <c r="AJ4" s="665"/>
      <c r="AK4" s="665"/>
    </row>
    <row r="5" spans="1:38" ht="12.75" customHeight="1" x14ac:dyDescent="0.35">
      <c r="A5" s="666" t="s">
        <v>246</v>
      </c>
      <c r="B5" s="667"/>
      <c r="C5" s="667"/>
      <c r="D5" s="667"/>
      <c r="E5" s="667"/>
      <c r="F5" s="667"/>
      <c r="G5" s="667"/>
      <c r="H5" s="667"/>
      <c r="I5" s="667"/>
      <c r="J5" s="667"/>
      <c r="K5" s="667"/>
      <c r="L5" s="667"/>
      <c r="M5" s="667"/>
      <c r="N5" s="667"/>
      <c r="O5" s="667"/>
      <c r="P5" s="667"/>
      <c r="Q5" s="667"/>
      <c r="R5" s="667"/>
      <c r="S5" s="667"/>
      <c r="T5" s="667"/>
      <c r="U5" s="667"/>
      <c r="V5" s="667"/>
      <c r="W5" s="667"/>
      <c r="X5" s="667"/>
      <c r="Y5" s="667"/>
      <c r="Z5" s="667"/>
      <c r="AA5" s="667"/>
      <c r="AB5" s="667"/>
      <c r="AC5" s="667"/>
      <c r="AD5" s="667"/>
      <c r="AE5" s="667"/>
      <c r="AF5" s="667"/>
      <c r="AG5" s="667"/>
      <c r="AH5" s="667"/>
      <c r="AI5" s="667"/>
      <c r="AJ5" s="667"/>
      <c r="AK5" s="668"/>
    </row>
    <row r="6" spans="1:38" ht="12.75" customHeight="1" x14ac:dyDescent="0.35">
      <c r="A6" s="666"/>
      <c r="B6" s="667"/>
      <c r="C6" s="667"/>
      <c r="D6" s="667"/>
      <c r="E6" s="667"/>
      <c r="F6" s="667"/>
      <c r="G6" s="667"/>
      <c r="H6" s="667"/>
      <c r="I6" s="667"/>
      <c r="J6" s="667"/>
      <c r="K6" s="667"/>
      <c r="L6" s="667"/>
      <c r="M6" s="667"/>
      <c r="N6" s="667"/>
      <c r="O6" s="667"/>
      <c r="P6" s="667"/>
      <c r="Q6" s="667"/>
      <c r="R6" s="667"/>
      <c r="S6" s="667"/>
      <c r="T6" s="667"/>
      <c r="U6" s="667"/>
      <c r="V6" s="667"/>
      <c r="W6" s="667"/>
      <c r="X6" s="667"/>
      <c r="Y6" s="667"/>
      <c r="Z6" s="667"/>
      <c r="AA6" s="667"/>
      <c r="AB6" s="667"/>
      <c r="AC6" s="667"/>
      <c r="AD6" s="667"/>
      <c r="AE6" s="667"/>
      <c r="AF6" s="667"/>
      <c r="AG6" s="667"/>
      <c r="AH6" s="667"/>
      <c r="AI6" s="667"/>
      <c r="AJ6" s="667"/>
      <c r="AK6" s="668"/>
    </row>
    <row r="7" spans="1:38" ht="18.75" customHeight="1" x14ac:dyDescent="0.35">
      <c r="A7" s="669"/>
      <c r="B7" s="670"/>
      <c r="C7" s="670"/>
      <c r="D7" s="670"/>
      <c r="E7" s="670"/>
      <c r="F7" s="670"/>
      <c r="G7" s="670"/>
      <c r="H7" s="670"/>
      <c r="I7" s="670"/>
      <c r="J7" s="670"/>
      <c r="K7" s="670"/>
      <c r="L7" s="670"/>
      <c r="M7" s="670"/>
      <c r="N7" s="670"/>
      <c r="O7" s="670"/>
      <c r="P7" s="670"/>
      <c r="Q7" s="670"/>
      <c r="R7" s="670"/>
      <c r="S7" s="670"/>
      <c r="T7" s="670"/>
      <c r="U7" s="670"/>
      <c r="V7" s="670"/>
      <c r="W7" s="670"/>
      <c r="X7" s="670"/>
      <c r="Y7" s="670"/>
      <c r="Z7" s="670"/>
      <c r="AA7" s="670"/>
      <c r="AB7" s="670"/>
      <c r="AC7" s="670"/>
      <c r="AD7" s="670"/>
      <c r="AE7" s="670"/>
      <c r="AF7" s="670"/>
      <c r="AG7" s="670"/>
      <c r="AH7" s="670"/>
      <c r="AI7" s="670"/>
      <c r="AJ7" s="670"/>
      <c r="AK7" s="671"/>
    </row>
    <row r="8" spans="1:38" x14ac:dyDescent="0.35">
      <c r="A8" s="610" t="s">
        <v>301</v>
      </c>
      <c r="E8" s="431"/>
      <c r="N8" s="432"/>
    </row>
    <row r="9" spans="1:38" s="433" customFormat="1" ht="21" customHeight="1" x14ac:dyDescent="0.3">
      <c r="A9" s="309" t="s">
        <v>236</v>
      </c>
      <c r="B9" s="310"/>
      <c r="C9" s="310"/>
      <c r="D9" s="310"/>
      <c r="E9" s="310"/>
      <c r="F9" s="310"/>
      <c r="G9" s="310"/>
      <c r="H9" s="310"/>
      <c r="I9" s="310"/>
      <c r="J9" s="310"/>
      <c r="K9" s="310"/>
      <c r="L9" s="310"/>
      <c r="M9" s="310"/>
      <c r="N9" s="310"/>
      <c r="O9" s="310"/>
      <c r="P9" s="310"/>
      <c r="Q9" s="310"/>
      <c r="R9" s="310"/>
      <c r="S9" s="310"/>
      <c r="T9" s="310"/>
      <c r="U9" s="310"/>
      <c r="V9" s="310"/>
      <c r="W9" s="310"/>
      <c r="X9" s="310"/>
      <c r="Y9" s="310"/>
      <c r="Z9" s="310"/>
      <c r="AA9" s="310"/>
      <c r="AB9" s="310"/>
      <c r="AC9" s="310"/>
      <c r="AD9" s="310"/>
      <c r="AE9" s="310"/>
      <c r="AF9" s="310"/>
      <c r="AG9" s="310"/>
      <c r="AH9" s="310"/>
      <c r="AI9" s="310"/>
      <c r="AJ9" s="310"/>
      <c r="AK9" s="311"/>
    </row>
    <row r="10" spans="1:38" s="433" customFormat="1" ht="13.8" x14ac:dyDescent="0.3">
      <c r="A10" s="676" t="s">
        <v>14</v>
      </c>
      <c r="B10" s="33"/>
      <c r="C10" s="678" t="s">
        <v>10</v>
      </c>
      <c r="D10" s="678"/>
      <c r="E10" s="678"/>
      <c r="F10" s="678"/>
      <c r="G10" s="678"/>
      <c r="H10" s="678"/>
      <c r="I10" s="678"/>
      <c r="J10" s="678"/>
      <c r="K10" s="34"/>
      <c r="L10" s="678" t="s">
        <v>83</v>
      </c>
      <c r="M10" s="678"/>
      <c r="N10" s="678"/>
      <c r="O10" s="678"/>
      <c r="P10" s="678"/>
      <c r="Q10" s="678"/>
      <c r="R10" s="678"/>
      <c r="S10" s="678"/>
      <c r="T10" s="34"/>
      <c r="U10" s="678" t="s">
        <v>84</v>
      </c>
      <c r="V10" s="678"/>
      <c r="W10" s="678"/>
      <c r="X10" s="678"/>
      <c r="Y10" s="678"/>
      <c r="Z10" s="678"/>
      <c r="AA10" s="678"/>
      <c r="AB10" s="678"/>
      <c r="AC10" s="34"/>
      <c r="AD10" s="678" t="s">
        <v>15</v>
      </c>
      <c r="AE10" s="678"/>
      <c r="AF10" s="678"/>
      <c r="AG10" s="678"/>
      <c r="AH10" s="678"/>
      <c r="AI10" s="678"/>
      <c r="AJ10" s="678"/>
      <c r="AK10" s="679"/>
    </row>
    <row r="11" spans="1:38" s="41" customFormat="1" ht="13.95" customHeight="1" x14ac:dyDescent="0.25">
      <c r="A11" s="677"/>
      <c r="B11" s="35"/>
      <c r="C11" s="38" t="s">
        <v>195</v>
      </c>
      <c r="D11" s="68"/>
      <c r="E11" s="674" t="s">
        <v>244</v>
      </c>
      <c r="F11" s="674"/>
      <c r="G11" s="674"/>
      <c r="H11" s="674"/>
      <c r="I11" s="674"/>
      <c r="J11" s="673" t="s">
        <v>247</v>
      </c>
      <c r="K11" s="37"/>
      <c r="L11" s="38" t="s">
        <v>195</v>
      </c>
      <c r="M11" s="68"/>
      <c r="N11" s="674" t="s">
        <v>244</v>
      </c>
      <c r="O11" s="674"/>
      <c r="P11" s="674"/>
      <c r="Q11" s="674"/>
      <c r="R11" s="674"/>
      <c r="S11" s="673" t="s">
        <v>247</v>
      </c>
      <c r="T11" s="37"/>
      <c r="U11" s="38" t="s">
        <v>195</v>
      </c>
      <c r="V11" s="68"/>
      <c r="W11" s="674" t="s">
        <v>244</v>
      </c>
      <c r="X11" s="674"/>
      <c r="Y11" s="674"/>
      <c r="Z11" s="674"/>
      <c r="AA11" s="674"/>
      <c r="AB11" s="673" t="s">
        <v>247</v>
      </c>
      <c r="AC11" s="37"/>
      <c r="AD11" s="38" t="s">
        <v>195</v>
      </c>
      <c r="AE11" s="68"/>
      <c r="AF11" s="675" t="s">
        <v>244</v>
      </c>
      <c r="AG11" s="675"/>
      <c r="AH11" s="675"/>
      <c r="AI11" s="675"/>
      <c r="AJ11" s="675"/>
      <c r="AK11" s="672" t="s">
        <v>247</v>
      </c>
    </row>
    <row r="12" spans="1:38" s="41" customFormat="1" ht="26.4" x14ac:dyDescent="0.25">
      <c r="A12" s="677"/>
      <c r="B12" s="35"/>
      <c r="C12" s="307" t="s">
        <v>201</v>
      </c>
      <c r="D12" s="68"/>
      <c r="E12" s="307" t="s">
        <v>201</v>
      </c>
      <c r="F12" s="283" t="s">
        <v>18</v>
      </c>
      <c r="G12" s="283" t="s">
        <v>196</v>
      </c>
      <c r="H12" s="308" t="s">
        <v>202</v>
      </c>
      <c r="I12" s="308" t="s">
        <v>203</v>
      </c>
      <c r="J12" s="673"/>
      <c r="K12" s="37"/>
      <c r="L12" s="307" t="s">
        <v>201</v>
      </c>
      <c r="M12" s="68"/>
      <c r="N12" s="307" t="s">
        <v>201</v>
      </c>
      <c r="O12" s="412" t="s">
        <v>18</v>
      </c>
      <c r="P12" s="283" t="s">
        <v>196</v>
      </c>
      <c r="Q12" s="308" t="s">
        <v>202</v>
      </c>
      <c r="R12" s="308" t="s">
        <v>203</v>
      </c>
      <c r="S12" s="673"/>
      <c r="T12" s="37"/>
      <c r="U12" s="307" t="s">
        <v>204</v>
      </c>
      <c r="V12" s="68"/>
      <c r="W12" s="307" t="s">
        <v>204</v>
      </c>
      <c r="X12" s="412" t="s">
        <v>18</v>
      </c>
      <c r="Y12" s="283" t="s">
        <v>196</v>
      </c>
      <c r="Z12" s="308" t="s">
        <v>205</v>
      </c>
      <c r="AA12" s="308" t="s">
        <v>206</v>
      </c>
      <c r="AB12" s="673"/>
      <c r="AC12" s="37"/>
      <c r="AD12" s="36" t="s">
        <v>20</v>
      </c>
      <c r="AE12" s="68"/>
      <c r="AF12" s="36" t="s">
        <v>20</v>
      </c>
      <c r="AG12" s="412" t="s">
        <v>18</v>
      </c>
      <c r="AH12" s="283" t="s">
        <v>196</v>
      </c>
      <c r="AI12" s="308" t="s">
        <v>207</v>
      </c>
      <c r="AJ12" s="308" t="s">
        <v>208</v>
      </c>
      <c r="AK12" s="672"/>
    </row>
    <row r="13" spans="1:38" s="433" customFormat="1" ht="13.95" customHeight="1" x14ac:dyDescent="0.3">
      <c r="A13" s="69" t="s">
        <v>21</v>
      </c>
      <c r="B13" s="70"/>
      <c r="C13" s="71">
        <v>392647.80739318253</v>
      </c>
      <c r="D13" s="71"/>
      <c r="E13" s="79">
        <f>+SUM(E15:E19)</f>
        <v>357693.75005500001</v>
      </c>
      <c r="F13" s="292">
        <v>0.77928894790446002</v>
      </c>
      <c r="G13" s="296">
        <v>5463.437008586292</v>
      </c>
      <c r="H13" s="284">
        <f>+E13-G13</f>
        <v>352230.31304641371</v>
      </c>
      <c r="I13" s="284">
        <f>+E13+G13</f>
        <v>363157.18706358632</v>
      </c>
      <c r="J13" s="288">
        <f>+(E13/C13)-1</f>
        <v>-8.9021399534216283E-2</v>
      </c>
      <c r="K13" s="71"/>
      <c r="L13" s="71">
        <v>200896.25066381303</v>
      </c>
      <c r="M13" s="71"/>
      <c r="N13" s="71">
        <f>+SUM(N15:N19)</f>
        <v>151272.52877344348</v>
      </c>
      <c r="O13" s="292">
        <v>2.1967057181755432</v>
      </c>
      <c r="P13" s="296">
        <v>6513.1040876061552</v>
      </c>
      <c r="Q13" s="284">
        <f>+N13-P13</f>
        <v>144759.42468583732</v>
      </c>
      <c r="R13" s="284">
        <f>+N13+P13</f>
        <v>157785.63286104964</v>
      </c>
      <c r="S13" s="288">
        <f>+(N13/L13)-1</f>
        <v>-0.24701168750735747</v>
      </c>
      <c r="T13" s="71"/>
      <c r="U13" s="71">
        <v>1208598.5338062793</v>
      </c>
      <c r="V13" s="71"/>
      <c r="W13" s="71">
        <f>+SUM(W15:W19)</f>
        <v>912266.98552572937</v>
      </c>
      <c r="X13" s="418">
        <v>0.46211919194667322</v>
      </c>
      <c r="Y13" s="284">
        <v>8262.8912109392386</v>
      </c>
      <c r="Z13" s="284">
        <f>+W13-Y13</f>
        <v>904004.0943147901</v>
      </c>
      <c r="AA13" s="284">
        <f>+W13+Y13</f>
        <v>920529.87673666864</v>
      </c>
      <c r="AB13" s="288">
        <f>+(W13/U13)-1</f>
        <v>-0.24518608950095544</v>
      </c>
      <c r="AC13" s="71"/>
      <c r="AD13" s="72"/>
      <c r="AE13" s="72"/>
      <c r="AF13" s="181"/>
      <c r="AG13" s="72"/>
      <c r="AH13" s="72"/>
      <c r="AI13" s="72"/>
      <c r="AJ13" s="72"/>
      <c r="AK13" s="425"/>
      <c r="AL13" s="434"/>
    </row>
    <row r="14" spans="1:38" s="433" customFormat="1" ht="13.2" x14ac:dyDescent="0.3">
      <c r="A14" s="73"/>
      <c r="B14" s="74"/>
      <c r="C14" s="75"/>
      <c r="D14" s="75"/>
      <c r="E14" s="75"/>
      <c r="F14" s="293"/>
      <c r="G14" s="297"/>
      <c r="H14" s="285"/>
      <c r="I14" s="285"/>
      <c r="J14" s="289"/>
      <c r="K14" s="75"/>
      <c r="L14" s="75"/>
      <c r="M14" s="75"/>
      <c r="N14" s="75"/>
      <c r="O14" s="293"/>
      <c r="P14" s="297"/>
      <c r="Q14" s="285"/>
      <c r="R14" s="285"/>
      <c r="S14" s="289"/>
      <c r="T14" s="75"/>
      <c r="U14" s="75"/>
      <c r="V14" s="75"/>
      <c r="W14" s="75"/>
      <c r="X14" s="417"/>
      <c r="Y14" s="285"/>
      <c r="Z14" s="285"/>
      <c r="AA14" s="285"/>
      <c r="AB14" s="289"/>
      <c r="AC14" s="75"/>
      <c r="AD14" s="76"/>
      <c r="AE14" s="76"/>
      <c r="AF14" s="76"/>
      <c r="AG14" s="76"/>
      <c r="AH14" s="76"/>
      <c r="AI14" s="76"/>
      <c r="AJ14" s="76"/>
      <c r="AK14" s="426"/>
      <c r="AL14" s="434"/>
    </row>
    <row r="15" spans="1:38" s="433" customFormat="1" ht="13.2" x14ac:dyDescent="0.3">
      <c r="A15" s="77" t="s">
        <v>22</v>
      </c>
      <c r="B15" s="78"/>
      <c r="C15" s="79">
        <v>57992.25</v>
      </c>
      <c r="D15" s="79"/>
      <c r="E15" s="79">
        <v>66576.213000000003</v>
      </c>
      <c r="F15" s="394" t="s">
        <v>141</v>
      </c>
      <c r="G15" s="394" t="s">
        <v>141</v>
      </c>
      <c r="H15" s="286">
        <f>+E15</f>
        <v>66576.213000000003</v>
      </c>
      <c r="I15" s="286">
        <f>+E15</f>
        <v>66576.213000000003</v>
      </c>
      <c r="J15" s="290">
        <f>+(E15/C15)-1</f>
        <v>0.14801914048859977</v>
      </c>
      <c r="K15" s="79"/>
      <c r="L15" s="79">
        <v>18503.5</v>
      </c>
      <c r="M15" s="79"/>
      <c r="N15" s="79">
        <v>14557.34</v>
      </c>
      <c r="O15" s="394" t="s">
        <v>141</v>
      </c>
      <c r="P15" s="394" t="s">
        <v>141</v>
      </c>
      <c r="Q15" s="286">
        <f>+N15</f>
        <v>14557.34</v>
      </c>
      <c r="R15" s="286">
        <f>+N15</f>
        <v>14557.34</v>
      </c>
      <c r="S15" s="290">
        <f>+(N15/L15)-1</f>
        <v>-0.21326559840030268</v>
      </c>
      <c r="T15" s="79"/>
      <c r="U15" s="79">
        <v>100893.480014008</v>
      </c>
      <c r="V15" s="79"/>
      <c r="W15" s="79">
        <v>78133.570109749489</v>
      </c>
      <c r="X15" s="416">
        <v>1.5629628516440861</v>
      </c>
      <c r="Y15" s="286">
        <v>2393.549403938197</v>
      </c>
      <c r="Z15" s="286">
        <f>+W15-Y15</f>
        <v>75740.020705811286</v>
      </c>
      <c r="AA15" s="286">
        <f t="shared" ref="AA15:AA16" si="0">+W15+Y15</f>
        <v>80527.119513687692</v>
      </c>
      <c r="AB15" s="290">
        <f>+(W15/U15)-1</f>
        <v>-0.22558355506320671</v>
      </c>
      <c r="AC15" s="79"/>
      <c r="AD15" s="303">
        <v>5.4526700361557543</v>
      </c>
      <c r="AE15" s="80"/>
      <c r="AF15" s="303">
        <v>5.3672971923269968</v>
      </c>
      <c r="AG15" s="416">
        <v>1.5629628516440861</v>
      </c>
      <c r="AH15" s="423">
        <v>0.1644221680566777</v>
      </c>
      <c r="AI15" s="300">
        <f>+AF15-AH15</f>
        <v>5.2028750242703188</v>
      </c>
      <c r="AJ15" s="300">
        <f>+AF15+AH15</f>
        <v>5.5317193603836747</v>
      </c>
      <c r="AK15" s="427">
        <f>+(AF15/AD15)-1</f>
        <v>-1.5657071354522545E-2</v>
      </c>
      <c r="AL15" s="434"/>
    </row>
    <row r="16" spans="1:38" s="433" customFormat="1" ht="13.2" x14ac:dyDescent="0.3">
      <c r="A16" s="73" t="s">
        <v>23</v>
      </c>
      <c r="B16" s="74"/>
      <c r="C16" s="75">
        <v>175579.5</v>
      </c>
      <c r="D16" s="75"/>
      <c r="E16" s="75">
        <v>160626.28400000001</v>
      </c>
      <c r="F16" s="395" t="s">
        <v>141</v>
      </c>
      <c r="G16" s="395" t="s">
        <v>141</v>
      </c>
      <c r="H16" s="286">
        <f>+E16</f>
        <v>160626.28400000001</v>
      </c>
      <c r="I16" s="286">
        <f>+E16</f>
        <v>160626.28400000001</v>
      </c>
      <c r="J16" s="289">
        <f>+(E16/C16)-1</f>
        <v>-8.5164930985678788E-2</v>
      </c>
      <c r="K16" s="75"/>
      <c r="L16" s="75">
        <v>18765.5</v>
      </c>
      <c r="M16" s="75"/>
      <c r="N16" s="75">
        <v>13842.5</v>
      </c>
      <c r="O16" s="395" t="s">
        <v>141</v>
      </c>
      <c r="P16" s="395" t="s">
        <v>141</v>
      </c>
      <c r="Q16" s="285">
        <f>+N16</f>
        <v>13842.5</v>
      </c>
      <c r="R16" s="285">
        <f>+N16</f>
        <v>13842.5</v>
      </c>
      <c r="S16" s="289">
        <f>+(N16/L16)-1</f>
        <v>-0.26234312967946494</v>
      </c>
      <c r="T16" s="75"/>
      <c r="U16" s="75">
        <v>109415.65623897353</v>
      </c>
      <c r="V16" s="75"/>
      <c r="W16" s="75">
        <v>78355.569563225828</v>
      </c>
      <c r="X16" s="417">
        <v>1.3872120765712421</v>
      </c>
      <c r="Y16" s="285">
        <v>2130.4375303486081</v>
      </c>
      <c r="Z16" s="285">
        <f>+W16-Y16</f>
        <v>76225.132032877227</v>
      </c>
      <c r="AA16" s="285">
        <f t="shared" si="0"/>
        <v>80486.00709357443</v>
      </c>
      <c r="AB16" s="289">
        <f t="shared" ref="AB16:AB18" si="1">+(W16/U16)-1</f>
        <v>-0.28387241591742329</v>
      </c>
      <c r="AC16" s="75"/>
      <c r="AD16" s="304">
        <v>5.830681635926223</v>
      </c>
      <c r="AE16" s="76"/>
      <c r="AF16" s="304">
        <v>5.6605071022738542</v>
      </c>
      <c r="AG16" s="417">
        <v>1.3872120765712421</v>
      </c>
      <c r="AH16" s="424">
        <v>0.15390554671111492</v>
      </c>
      <c r="AI16" s="301">
        <f>+AF16-AH16</f>
        <v>5.5066015555627397</v>
      </c>
      <c r="AJ16" s="301">
        <f>+AF16+AH16</f>
        <v>5.8144126489849688</v>
      </c>
      <c r="AK16" s="428">
        <f>+(AF16/AD16)-1</f>
        <v>-2.9186044493292984E-2</v>
      </c>
      <c r="AL16" s="434"/>
    </row>
    <row r="17" spans="1:38" s="433" customFormat="1" ht="13.2" x14ac:dyDescent="0.3">
      <c r="A17" s="77" t="s">
        <v>24</v>
      </c>
      <c r="B17" s="78"/>
      <c r="C17" s="79">
        <v>48439.295577608696</v>
      </c>
      <c r="D17" s="79"/>
      <c r="E17" s="79">
        <v>39179.931844999999</v>
      </c>
      <c r="F17" s="294">
        <v>2.0733518248350657</v>
      </c>
      <c r="G17" s="298">
        <v>1592.1821504797874</v>
      </c>
      <c r="H17" s="286">
        <f>+E17-G17</f>
        <v>37587.749694520215</v>
      </c>
      <c r="I17" s="286">
        <f>+E17+G17</f>
        <v>40772.113995479784</v>
      </c>
      <c r="J17" s="290">
        <f>+(E17/C17)-1</f>
        <v>-0.1911539716297791</v>
      </c>
      <c r="K17" s="79"/>
      <c r="L17" s="79">
        <v>55297.853374999999</v>
      </c>
      <c r="M17" s="79"/>
      <c r="N17" s="79">
        <v>40396.87357359349</v>
      </c>
      <c r="O17" s="294">
        <v>1.3145743238416896</v>
      </c>
      <c r="P17" s="298">
        <v>1040.8519781611676</v>
      </c>
      <c r="Q17" s="286">
        <f>+N17-P17</f>
        <v>39356.021595432321</v>
      </c>
      <c r="R17" s="286">
        <f>+N17+P17</f>
        <v>41437.725551754658</v>
      </c>
      <c r="S17" s="290">
        <f>+(N17/L17)-1</f>
        <v>-0.26946759940853693</v>
      </c>
      <c r="T17" s="79"/>
      <c r="U17" s="79">
        <v>403028.36726818315</v>
      </c>
      <c r="V17" s="79"/>
      <c r="W17" s="79">
        <v>296451.60278076259</v>
      </c>
      <c r="X17" s="416">
        <v>1.1020233025892243</v>
      </c>
      <c r="Y17" s="286">
        <v>6403.2528573447671</v>
      </c>
      <c r="Z17" s="286">
        <f>+W17-Y17</f>
        <v>290048.34992341785</v>
      </c>
      <c r="AA17" s="286">
        <f>+W17+Y17</f>
        <v>302854.85563810734</v>
      </c>
      <c r="AB17" s="290">
        <f t="shared" si="1"/>
        <v>-0.26443985868742148</v>
      </c>
      <c r="AC17" s="79"/>
      <c r="AD17" s="303">
        <v>7.2883184910463656</v>
      </c>
      <c r="AE17" s="80"/>
      <c r="AF17" s="303">
        <v>7.3384788612588627</v>
      </c>
      <c r="AG17" s="413">
        <v>1.1020233025892245</v>
      </c>
      <c r="AH17" s="420">
        <v>0.15850862432904778</v>
      </c>
      <c r="AI17" s="300">
        <f>+AF17-AH17</f>
        <v>7.1799702369298153</v>
      </c>
      <c r="AJ17" s="300">
        <f>+AF17+AH17</f>
        <v>7.4969874855879102</v>
      </c>
      <c r="AK17" s="427">
        <f>+(AF17/AD17)-1</f>
        <v>6.8822966880657255E-3</v>
      </c>
      <c r="AL17" s="434"/>
    </row>
    <row r="18" spans="1:38" s="433" customFormat="1" ht="13.2" x14ac:dyDescent="0.3">
      <c r="A18" s="73" t="s">
        <v>25</v>
      </c>
      <c r="B18" s="74"/>
      <c r="C18" s="75">
        <v>13020.902414573873</v>
      </c>
      <c r="D18" s="75"/>
      <c r="E18" s="75">
        <v>16007.466156</v>
      </c>
      <c r="F18" s="294">
        <v>5.1263445978781874</v>
      </c>
      <c r="G18" s="297">
        <v>1608.3718380287587</v>
      </c>
      <c r="H18" s="285">
        <f>+E18-G18</f>
        <v>14399.094317971241</v>
      </c>
      <c r="I18" s="285">
        <f>+E18+G18</f>
        <v>17615.83799402876</v>
      </c>
      <c r="J18" s="289">
        <f>+(E18/C18)-1</f>
        <v>0.22936687844948156</v>
      </c>
      <c r="K18" s="75"/>
      <c r="L18" s="75">
        <v>21392.784139162999</v>
      </c>
      <c r="M18" s="75"/>
      <c r="N18" s="75">
        <v>18700.454407999998</v>
      </c>
      <c r="O18" s="293">
        <v>4.6180054839649713</v>
      </c>
      <c r="P18" s="297">
        <v>1692.6324997721056</v>
      </c>
      <c r="Q18" s="285">
        <f>+N18-P18</f>
        <v>17007.821908227892</v>
      </c>
      <c r="R18" s="285">
        <f>+N18+P18</f>
        <v>20393.086907772104</v>
      </c>
      <c r="S18" s="289">
        <f>+(N18/L18)-1</f>
        <v>-0.12585223660693379</v>
      </c>
      <c r="T18" s="75"/>
      <c r="U18" s="75">
        <v>147701.55003667442</v>
      </c>
      <c r="V18" s="75"/>
      <c r="W18" s="75">
        <v>135420.04499265997</v>
      </c>
      <c r="X18" s="417">
        <v>0.2895115926587094</v>
      </c>
      <c r="Y18" s="285">
        <v>768.43118891328584</v>
      </c>
      <c r="Z18" s="285">
        <f>+W18-Y18</f>
        <v>134651.61380374667</v>
      </c>
      <c r="AA18" s="285">
        <f>+W18+Y18</f>
        <v>136188.47618157326</v>
      </c>
      <c r="AB18" s="289">
        <f t="shared" si="1"/>
        <v>-8.3150820292440697E-2</v>
      </c>
      <c r="AC18" s="75"/>
      <c r="AD18" s="304">
        <v>6.9042696395128171</v>
      </c>
      <c r="AE18" s="76"/>
      <c r="AF18" s="304">
        <v>7.2415376673803014</v>
      </c>
      <c r="AG18" s="414">
        <v>0.2895115926587094</v>
      </c>
      <c r="AH18" s="421">
        <v>4.1091578426273603E-2</v>
      </c>
      <c r="AI18" s="301">
        <f>+AF18-AH18</f>
        <v>7.2004460889540276</v>
      </c>
      <c r="AJ18" s="301">
        <f>+AF18+AH18</f>
        <v>7.2826292458065751</v>
      </c>
      <c r="AK18" s="428">
        <f>+(AF18/AD18)-1</f>
        <v>4.8849197015324419E-2</v>
      </c>
      <c r="AL18" s="434"/>
    </row>
    <row r="19" spans="1:38" s="433" customFormat="1" ht="13.8" x14ac:dyDescent="0.3">
      <c r="A19" s="81" t="s">
        <v>85</v>
      </c>
      <c r="B19" s="82"/>
      <c r="C19" s="83">
        <v>97615.859400999994</v>
      </c>
      <c r="D19" s="83"/>
      <c r="E19" s="83">
        <v>75303.855054</v>
      </c>
      <c r="F19" s="295">
        <v>3.369104957475308</v>
      </c>
      <c r="G19" s="299">
        <v>4972.6491910368959</v>
      </c>
      <c r="H19" s="287">
        <f>+E19-G19</f>
        <v>70331.205862963106</v>
      </c>
      <c r="I19" s="287">
        <f>+E19+G19</f>
        <v>80276.504245036893</v>
      </c>
      <c r="J19" s="291">
        <f>+(E19/C19)-1</f>
        <v>-0.22856946078140483</v>
      </c>
      <c r="K19" s="83"/>
      <c r="L19" s="83">
        <v>86936.613149650002</v>
      </c>
      <c r="M19" s="83"/>
      <c r="N19" s="83">
        <v>63775.360791850006</v>
      </c>
      <c r="O19" s="295">
        <v>4.9326361454397931</v>
      </c>
      <c r="P19" s="299">
        <v>6165.7807366747256</v>
      </c>
      <c r="Q19" s="287">
        <f>+N19-P19</f>
        <v>57609.580055175276</v>
      </c>
      <c r="R19" s="287">
        <f>+N19+P19</f>
        <v>69941.141528524735</v>
      </c>
      <c r="S19" s="291">
        <f>+(N19/L19)-1</f>
        <v>-0.26641539759469268</v>
      </c>
      <c r="T19" s="83"/>
      <c r="U19" s="83">
        <v>447559.48024844035</v>
      </c>
      <c r="V19" s="83"/>
      <c r="W19" s="83">
        <v>323906.19807933149</v>
      </c>
      <c r="X19" s="419">
        <v>0.63819049975182407</v>
      </c>
      <c r="Y19" s="287">
        <v>4051.5916251292529</v>
      </c>
      <c r="Z19" s="287">
        <f>+W19-Y19</f>
        <v>319854.60645420221</v>
      </c>
      <c r="AA19" s="287">
        <f>+W19+Y19</f>
        <v>327957.78970446077</v>
      </c>
      <c r="AB19" s="291">
        <f>+(W19/U19)-1</f>
        <v>-0.27628346091667844</v>
      </c>
      <c r="AC19" s="83"/>
      <c r="AD19" s="305">
        <v>5.1481126769687391</v>
      </c>
      <c r="AE19" s="84"/>
      <c r="AF19" s="305">
        <v>5.0788610845573476</v>
      </c>
      <c r="AG19" s="415">
        <v>0.63819049975182407</v>
      </c>
      <c r="AH19" s="422">
        <v>6.3529105516985401E-2</v>
      </c>
      <c r="AI19" s="302">
        <f>+AF19-AH19</f>
        <v>5.0153319790403623</v>
      </c>
      <c r="AJ19" s="302">
        <f>+AF19+AH19</f>
        <v>5.142390190074333</v>
      </c>
      <c r="AK19" s="429">
        <f>+(AF19/AD19)-1</f>
        <v>-1.3451840850571162E-2</v>
      </c>
      <c r="AL19" s="434"/>
    </row>
    <row r="20" spans="1:38" x14ac:dyDescent="0.35">
      <c r="A20" s="435"/>
      <c r="B20" s="435"/>
      <c r="C20" s="435"/>
      <c r="D20" s="435"/>
      <c r="E20" s="435"/>
      <c r="F20" s="435"/>
      <c r="G20" s="435"/>
      <c r="H20" s="435"/>
      <c r="I20" s="435"/>
      <c r="J20" s="435"/>
      <c r="K20" s="435"/>
      <c r="L20" s="435"/>
      <c r="M20" s="435"/>
      <c r="N20" s="435"/>
      <c r="O20" s="435"/>
      <c r="P20" s="436"/>
      <c r="Q20" s="435"/>
      <c r="R20" s="435"/>
      <c r="S20" s="435"/>
      <c r="T20" s="435"/>
      <c r="U20" s="437"/>
      <c r="V20" s="437"/>
      <c r="W20" s="437"/>
      <c r="X20" s="437"/>
      <c r="Y20" s="437"/>
      <c r="Z20" s="437"/>
      <c r="AA20" s="437"/>
      <c r="AB20" s="437"/>
      <c r="AC20" s="437"/>
      <c r="AD20" s="437"/>
      <c r="AE20" s="437"/>
      <c r="AF20" s="437"/>
      <c r="AG20" s="437"/>
      <c r="AH20" s="437"/>
      <c r="AI20" s="437"/>
      <c r="AJ20" s="437"/>
      <c r="AK20" s="437"/>
    </row>
    <row r="21" spans="1:38" ht="2.1" customHeight="1" x14ac:dyDescent="0.35">
      <c r="A21" s="438"/>
      <c r="B21" s="438"/>
      <c r="C21" s="438"/>
      <c r="D21" s="438"/>
      <c r="E21" s="438"/>
      <c r="F21" s="438"/>
      <c r="G21" s="438"/>
      <c r="H21" s="438"/>
      <c r="I21" s="438"/>
      <c r="J21" s="438"/>
      <c r="K21" s="438"/>
      <c r="L21" s="438"/>
      <c r="M21" s="438"/>
      <c r="N21" s="438"/>
      <c r="O21" s="438"/>
      <c r="P21" s="438"/>
      <c r="Q21" s="438"/>
      <c r="R21" s="438"/>
      <c r="S21" s="438"/>
      <c r="T21" s="438"/>
      <c r="U21" s="438"/>
      <c r="V21" s="438"/>
      <c r="W21" s="438"/>
      <c r="X21" s="438"/>
      <c r="Y21" s="438"/>
      <c r="Z21" s="438"/>
      <c r="AA21" s="438"/>
      <c r="AB21" s="438"/>
      <c r="AC21" s="438"/>
      <c r="AD21" s="438"/>
      <c r="AE21" s="438"/>
      <c r="AF21" s="438"/>
      <c r="AG21" s="438"/>
      <c r="AH21" s="438"/>
      <c r="AI21" s="438"/>
      <c r="AJ21" s="438"/>
      <c r="AK21" s="439"/>
    </row>
    <row r="22" spans="1:38" s="41" customFormat="1" ht="17.100000000000001" customHeight="1" x14ac:dyDescent="0.25">
      <c r="A22" s="39" t="s">
        <v>198</v>
      </c>
      <c r="B22" s="39"/>
      <c r="C22" s="39"/>
      <c r="D22" s="39"/>
      <c r="E22" s="39"/>
      <c r="F22" s="39"/>
      <c r="G22" s="39"/>
      <c r="H22" s="39"/>
      <c r="I22" s="39"/>
      <c r="J22" s="39"/>
      <c r="K22" s="39"/>
      <c r="L22" s="39"/>
      <c r="M22" s="39"/>
      <c r="N22" s="39"/>
      <c r="O22" s="39"/>
      <c r="P22" s="39"/>
      <c r="Q22" s="39"/>
      <c r="R22" s="39"/>
      <c r="S22" s="39"/>
      <c r="T22" s="39"/>
      <c r="U22" s="39"/>
      <c r="V22" s="39"/>
      <c r="W22" s="39"/>
      <c r="X22" s="39"/>
      <c r="Y22" s="39"/>
      <c r="Z22" s="39"/>
      <c r="AA22" s="39"/>
      <c r="AB22" s="184"/>
      <c r="AC22" s="39"/>
      <c r="AD22" s="39"/>
      <c r="AE22" s="39"/>
      <c r="AF22" s="39"/>
      <c r="AG22" s="39"/>
      <c r="AH22" s="39"/>
      <c r="AI22" s="39"/>
      <c r="AJ22" s="39"/>
      <c r="AK22" s="40"/>
    </row>
    <row r="23" spans="1:38" s="41" customFormat="1" ht="17.100000000000001" customHeight="1" x14ac:dyDescent="0.25">
      <c r="A23" s="39" t="s">
        <v>248</v>
      </c>
      <c r="B23" s="39"/>
      <c r="C23" s="39"/>
      <c r="D23" s="39"/>
      <c r="E23" s="39"/>
      <c r="F23" s="39"/>
      <c r="G23" s="39"/>
      <c r="H23" s="39"/>
      <c r="I23" s="39"/>
      <c r="J23" s="39"/>
      <c r="K23" s="39"/>
      <c r="L23" s="39"/>
      <c r="M23" s="39"/>
      <c r="N23" s="39"/>
      <c r="O23" s="39"/>
      <c r="P23" s="39"/>
      <c r="Q23" s="39"/>
      <c r="R23" s="39"/>
      <c r="S23" s="39"/>
      <c r="T23" s="39"/>
      <c r="U23" s="39"/>
      <c r="V23" s="39"/>
      <c r="X23" s="39"/>
      <c r="Y23" s="39"/>
      <c r="Z23" s="39"/>
      <c r="AA23" s="39"/>
      <c r="AB23" s="184"/>
      <c r="AC23" s="39"/>
      <c r="AD23" s="184"/>
      <c r="AE23" s="39"/>
      <c r="AF23" s="39"/>
      <c r="AG23" s="512"/>
      <c r="AH23" s="39"/>
      <c r="AI23" s="39"/>
      <c r="AJ23" s="39"/>
      <c r="AK23" s="40"/>
    </row>
    <row r="24" spans="1:38" s="41" customFormat="1" ht="17.100000000000001" customHeight="1" x14ac:dyDescent="0.25">
      <c r="A24" s="39" t="s">
        <v>249</v>
      </c>
      <c r="B24" s="39"/>
      <c r="C24" s="39"/>
      <c r="D24" s="39"/>
      <c r="E24" s="39"/>
      <c r="F24" s="39"/>
      <c r="G24" s="39"/>
      <c r="H24" s="39"/>
      <c r="I24" s="39"/>
      <c r="J24" s="39"/>
      <c r="K24" s="39"/>
      <c r="L24" s="39"/>
      <c r="M24" s="39"/>
      <c r="N24" s="39"/>
      <c r="O24" s="39"/>
      <c r="P24" s="39"/>
      <c r="Q24" s="39"/>
      <c r="R24" s="39"/>
      <c r="S24" s="513"/>
      <c r="T24" s="39"/>
      <c r="U24" s="39"/>
      <c r="V24" s="39"/>
      <c r="X24" s="39"/>
      <c r="Y24" s="39"/>
      <c r="Z24" s="39"/>
      <c r="AA24" s="39"/>
      <c r="AB24" s="39"/>
      <c r="AC24" s="39"/>
      <c r="AD24" s="39"/>
      <c r="AE24" s="39"/>
      <c r="AF24" s="39"/>
      <c r="AG24" s="512"/>
      <c r="AH24" s="39"/>
      <c r="AI24" s="39"/>
      <c r="AJ24" s="39"/>
      <c r="AK24" s="40"/>
    </row>
    <row r="25" spans="1:38" s="41" customFormat="1" ht="17.100000000000001" customHeight="1" x14ac:dyDescent="0.25">
      <c r="A25" s="39" t="s">
        <v>250</v>
      </c>
      <c r="B25" s="39"/>
      <c r="C25" s="39"/>
      <c r="D25" s="39"/>
      <c r="E25" s="39"/>
      <c r="F25" s="39"/>
      <c r="G25" s="39"/>
      <c r="H25" s="39"/>
      <c r="I25" s="39"/>
      <c r="J25" s="39"/>
      <c r="K25" s="39"/>
      <c r="L25" s="39"/>
      <c r="M25" s="39"/>
      <c r="N25" s="39"/>
      <c r="O25" s="39"/>
      <c r="P25" s="39"/>
      <c r="Q25" s="39"/>
      <c r="R25" s="39"/>
      <c r="S25" s="513"/>
      <c r="T25" s="39"/>
      <c r="U25" s="39"/>
      <c r="V25" s="39"/>
      <c r="X25" s="39"/>
      <c r="Y25" s="39"/>
      <c r="Z25" s="39"/>
      <c r="AA25" s="39"/>
      <c r="AB25" s="39"/>
      <c r="AC25" s="39"/>
      <c r="AD25" s="39"/>
      <c r="AE25" s="39"/>
      <c r="AF25" s="39"/>
      <c r="AG25" s="512"/>
      <c r="AH25" s="39"/>
      <c r="AI25" s="39"/>
      <c r="AJ25" s="39"/>
      <c r="AK25" s="40"/>
    </row>
    <row r="26" spans="1:38" s="41" customFormat="1" ht="17.100000000000001" customHeight="1" x14ac:dyDescent="0.25">
      <c r="A26" s="101" t="s">
        <v>199</v>
      </c>
      <c r="B26" s="39"/>
      <c r="C26" s="39"/>
      <c r="D26" s="39"/>
      <c r="E26" s="39"/>
      <c r="F26" s="39"/>
      <c r="G26" s="39"/>
      <c r="H26" s="39"/>
      <c r="I26" s="184"/>
      <c r="J26" s="184"/>
      <c r="K26" s="184"/>
      <c r="L26" s="39"/>
      <c r="M26" s="39"/>
      <c r="N26" s="39"/>
      <c r="O26" s="39"/>
      <c r="P26" s="39"/>
      <c r="Q26" s="39"/>
      <c r="R26" s="39"/>
      <c r="S26" s="39"/>
      <c r="T26" s="39"/>
      <c r="U26" s="39"/>
      <c r="V26" s="39"/>
      <c r="X26" s="39"/>
      <c r="Y26" s="39"/>
      <c r="Z26" s="39"/>
      <c r="AA26" s="39"/>
      <c r="AB26" s="39"/>
      <c r="AC26" s="39"/>
      <c r="AD26" s="39"/>
      <c r="AE26" s="39"/>
      <c r="AF26" s="39"/>
      <c r="AG26" s="512"/>
      <c r="AH26" s="39"/>
      <c r="AI26" s="39"/>
      <c r="AJ26" s="39"/>
      <c r="AK26" s="40"/>
    </row>
    <row r="27" spans="1:38" s="41" customFormat="1" ht="16.5" customHeight="1" x14ac:dyDescent="0.25">
      <c r="A27" s="306" t="s">
        <v>210</v>
      </c>
      <c r="B27" s="42"/>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39"/>
      <c r="AG27" s="512"/>
      <c r="AH27" s="42"/>
      <c r="AI27" s="42"/>
      <c r="AJ27" s="42"/>
      <c r="AK27" s="43"/>
    </row>
    <row r="28" spans="1:38" s="41" customFormat="1" ht="16.5" customHeight="1" x14ac:dyDescent="0.25">
      <c r="A28" s="306" t="s">
        <v>251</v>
      </c>
      <c r="B28" s="42"/>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3"/>
    </row>
    <row r="29" spans="1:38" s="41" customFormat="1" ht="16.5" customHeight="1" x14ac:dyDescent="0.25">
      <c r="A29" s="306" t="s">
        <v>209</v>
      </c>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3"/>
    </row>
    <row r="30" spans="1:38" s="41" customFormat="1" ht="16.5" customHeight="1" x14ac:dyDescent="0.25">
      <c r="A30" s="306" t="s">
        <v>223</v>
      </c>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3"/>
    </row>
    <row r="31" spans="1:38" s="41" customFormat="1" ht="16.5" customHeight="1" x14ac:dyDescent="0.25">
      <c r="A31" s="306" t="s">
        <v>224</v>
      </c>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3"/>
    </row>
    <row r="32" spans="1:38" s="41" customFormat="1" ht="16.5" customHeight="1" x14ac:dyDescent="0.45">
      <c r="A32" s="241" t="s">
        <v>238</v>
      </c>
      <c r="B32" s="42"/>
      <c r="C32" s="42"/>
      <c r="D32" s="190"/>
      <c r="E32" s="42"/>
      <c r="F32" s="42"/>
      <c r="G32" s="42"/>
      <c r="H32" s="42"/>
      <c r="I32" s="42"/>
      <c r="J32" s="42"/>
      <c r="K32" s="42"/>
      <c r="L32" s="42"/>
      <c r="M32" s="42"/>
      <c r="N32" s="42"/>
      <c r="O32" s="511"/>
      <c r="P32" s="42"/>
      <c r="Q32" s="42"/>
      <c r="R32" s="42"/>
      <c r="S32" s="42"/>
      <c r="T32" s="42"/>
      <c r="U32" s="42"/>
      <c r="V32" s="42"/>
      <c r="W32" s="42"/>
      <c r="X32" s="42"/>
      <c r="Y32" s="42"/>
      <c r="Z32" s="42"/>
      <c r="AA32" s="42"/>
      <c r="AB32" s="42"/>
      <c r="AC32" s="42"/>
      <c r="AD32" s="42"/>
      <c r="AE32" s="42"/>
      <c r="AF32" s="42"/>
      <c r="AG32" s="42"/>
      <c r="AH32" s="42"/>
      <c r="AI32" s="42"/>
      <c r="AJ32" s="42"/>
      <c r="AK32" s="43"/>
    </row>
    <row r="33" spans="1:37" s="41" customFormat="1" ht="17.100000000000001" customHeight="1" x14ac:dyDescent="0.25">
      <c r="A33" s="44" t="s">
        <v>254</v>
      </c>
      <c r="B33" s="44"/>
      <c r="C33" s="44"/>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4"/>
      <c r="AG33" s="44"/>
      <c r="AH33" s="44"/>
      <c r="AI33" s="44"/>
      <c r="AJ33" s="44"/>
      <c r="AK33" s="45"/>
    </row>
    <row r="34" spans="1:37" ht="2.1" customHeight="1" x14ac:dyDescent="0.35">
      <c r="A34" s="440"/>
      <c r="B34" s="440"/>
      <c r="C34" s="440"/>
      <c r="D34" s="440"/>
      <c r="E34" s="440"/>
      <c r="F34" s="440"/>
      <c r="G34" s="440"/>
      <c r="H34" s="440"/>
      <c r="I34" s="440"/>
      <c r="J34" s="440"/>
      <c r="K34" s="440"/>
      <c r="L34" s="440"/>
      <c r="M34" s="440"/>
      <c r="N34" s="440"/>
      <c r="O34" s="440"/>
      <c r="P34" s="440"/>
      <c r="Q34" s="440"/>
      <c r="R34" s="440"/>
      <c r="S34" s="440"/>
      <c r="T34" s="440"/>
      <c r="U34" s="440"/>
      <c r="V34" s="440"/>
      <c r="W34" s="440"/>
      <c r="X34" s="440"/>
      <c r="Y34" s="440"/>
      <c r="Z34" s="440"/>
      <c r="AA34" s="440"/>
      <c r="AB34" s="440"/>
      <c r="AC34" s="440"/>
      <c r="AD34" s="440"/>
      <c r="AE34" s="440"/>
      <c r="AF34" s="440"/>
      <c r="AG34" s="440"/>
      <c r="AH34" s="440"/>
      <c r="AI34" s="440"/>
      <c r="AJ34" s="440"/>
      <c r="AK34" s="441"/>
    </row>
  </sheetData>
  <mergeCells count="15">
    <mergeCell ref="A3:AK4"/>
    <mergeCell ref="A5:AK7"/>
    <mergeCell ref="AK11:AK12"/>
    <mergeCell ref="J11:J12"/>
    <mergeCell ref="S11:S12"/>
    <mergeCell ref="AB11:AB12"/>
    <mergeCell ref="W11:AA11"/>
    <mergeCell ref="AF11:AJ11"/>
    <mergeCell ref="A10:A12"/>
    <mergeCell ref="C10:J10"/>
    <mergeCell ref="L10:S10"/>
    <mergeCell ref="U10:AB10"/>
    <mergeCell ref="AD10:AK10"/>
    <mergeCell ref="E11:I11"/>
    <mergeCell ref="N11:R11"/>
  </mergeCells>
  <hyperlinks>
    <hyperlink ref="A8" location="Índice!A1" display="Índice" xr:uid="{76EDE7AC-E919-4045-880A-2F368BA6756C}"/>
  </hyperlinks>
  <pageMargins left="0.75" right="0.75" top="1" bottom="1" header="0.5" footer="0.5"/>
  <pageSetup orientation="portrait" horizontalDpi="4294967292" verticalDpi="4294967292"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2F304-21B3-41F4-A47B-3A02D45C52E0}">
  <dimension ref="A1:BU41"/>
  <sheetViews>
    <sheetView showGridLines="0" zoomScale="90" zoomScaleNormal="90" workbookViewId="0">
      <pane xSplit="1" topLeftCell="B1" activePane="topRight" state="frozen"/>
      <selection pane="topRight" activeCell="A10" sqref="A10:A13"/>
    </sheetView>
  </sheetViews>
  <sheetFormatPr baseColWidth="10" defaultRowHeight="13.2" x14ac:dyDescent="0.25"/>
  <cols>
    <col min="1" max="1" width="35.21875" style="519" customWidth="1"/>
    <col min="2" max="2" width="2.6640625" style="519" customWidth="1"/>
    <col min="3" max="3" width="15.88671875" style="519" customWidth="1"/>
    <col min="4" max="4" width="1.6640625" style="519" customWidth="1"/>
    <col min="5" max="5" width="11.88671875" style="519" customWidth="1"/>
    <col min="6" max="6" width="1.6640625" style="519" customWidth="1"/>
    <col min="7" max="7" width="11.88671875" style="519" customWidth="1"/>
    <col min="8" max="8" width="1.6640625" style="519" customWidth="1"/>
    <col min="9" max="9" width="11.88671875" style="519" customWidth="1"/>
    <col min="10" max="10" width="4.109375" style="519" customWidth="1"/>
    <col min="11" max="11" width="19.44140625" style="519" customWidth="1"/>
    <col min="12" max="12" width="8.44140625" style="519" customWidth="1"/>
    <col min="13" max="13" width="9.6640625" style="519" customWidth="1"/>
    <col min="14" max="15" width="8.6640625" style="519" customWidth="1"/>
    <col min="16" max="16" width="2.44140625" style="519" customWidth="1"/>
    <col min="17" max="17" width="13.6640625" style="519" customWidth="1"/>
    <col min="18" max="19" width="7" style="519" customWidth="1"/>
    <col min="20" max="21" width="8.6640625" style="519" customWidth="1"/>
    <col min="22" max="22" width="2.6640625" style="519" customWidth="1"/>
    <col min="23" max="23" width="12.5546875" style="519" customWidth="1"/>
    <col min="24" max="25" width="8.109375" style="519" customWidth="1"/>
    <col min="26" max="27" width="8.6640625" style="519" customWidth="1"/>
    <col min="28" max="28" width="2.6640625" style="519" customWidth="1"/>
    <col min="29" max="29" width="16" style="519" customWidth="1"/>
    <col min="30" max="31" width="9" style="519" customWidth="1"/>
    <col min="32" max="33" width="8.6640625" style="519" customWidth="1"/>
    <col min="34" max="34" width="1.6640625" style="519" customWidth="1"/>
    <col min="35" max="55" width="11.5546875" style="519"/>
    <col min="56" max="56" width="11.44140625" style="519" customWidth="1"/>
    <col min="57" max="57" width="17.5546875" style="519" hidden="1" customWidth="1"/>
    <col min="58" max="58" width="2.33203125" style="519" hidden="1" customWidth="1"/>
    <col min="59" max="59" width="11.44140625" style="519" hidden="1" customWidth="1"/>
    <col min="60" max="60" width="6.88671875" style="519" hidden="1" customWidth="1"/>
    <col min="61" max="61" width="2.6640625" style="519" hidden="1" customWidth="1"/>
    <col min="62" max="62" width="11.44140625" style="519" hidden="1" customWidth="1"/>
    <col min="63" max="63" width="6.88671875" style="519" hidden="1" customWidth="1"/>
    <col min="64" max="64" width="2.6640625" style="519" hidden="1" customWidth="1"/>
    <col min="65" max="65" width="11.44140625" style="519" hidden="1" customWidth="1"/>
    <col min="66" max="66" width="6.88671875" style="519" hidden="1" customWidth="1"/>
    <col min="67" max="67" width="2.6640625" style="519" hidden="1" customWidth="1"/>
    <col min="68" max="68" width="11.44140625" style="519" hidden="1" customWidth="1"/>
    <col min="69" max="69" width="6.88671875" style="519" hidden="1" customWidth="1"/>
    <col min="70" max="70" width="2.6640625" style="519" hidden="1" customWidth="1"/>
    <col min="71" max="71" width="11.44140625" style="519" hidden="1" customWidth="1"/>
    <col min="72" max="72" width="6.88671875" style="519" hidden="1" customWidth="1"/>
    <col min="73" max="73" width="2" style="519" hidden="1" customWidth="1"/>
    <col min="74" max="74" width="11.44140625" style="519" customWidth="1"/>
    <col min="75" max="16384" width="11.5546875" style="519"/>
  </cols>
  <sheetData>
    <row r="1" spans="1:73" s="515" customFormat="1" ht="63.75" customHeight="1" x14ac:dyDescent="0.3"/>
    <row r="2" spans="1:73" s="515" customFormat="1" ht="11.25" customHeight="1" x14ac:dyDescent="0.3">
      <c r="A2" s="516"/>
      <c r="B2" s="516"/>
      <c r="C2" s="516"/>
      <c r="D2" s="516"/>
      <c r="E2" s="516"/>
      <c r="F2" s="516"/>
      <c r="G2" s="516"/>
    </row>
    <row r="3" spans="1:73" s="517" customFormat="1" ht="24" customHeight="1" x14ac:dyDescent="0.25">
      <c r="A3" s="681" t="str">
        <f>+'[1]Cuadro 1'!A3:AK4</f>
        <v>ENCUESTA NACIONAL DE ARROZ MECANIZADO, ENAM I SEMESTRE 2022</v>
      </c>
      <c r="B3" s="682"/>
      <c r="C3" s="682"/>
      <c r="D3" s="682"/>
      <c r="E3" s="682"/>
      <c r="F3" s="682"/>
      <c r="G3" s="682"/>
      <c r="H3" s="682"/>
      <c r="I3" s="682"/>
      <c r="J3" s="682"/>
      <c r="K3" s="682"/>
      <c r="L3" s="682"/>
      <c r="M3" s="682"/>
      <c r="N3" s="682"/>
      <c r="O3" s="682"/>
      <c r="P3" s="682"/>
      <c r="Q3" s="682"/>
      <c r="R3" s="682"/>
      <c r="S3" s="682"/>
      <c r="T3" s="682"/>
      <c r="U3" s="682"/>
      <c r="V3" s="682"/>
      <c r="W3" s="682"/>
      <c r="X3" s="682"/>
      <c r="Y3" s="682"/>
      <c r="Z3" s="682"/>
      <c r="AA3" s="682"/>
      <c r="AB3" s="682"/>
      <c r="AC3" s="682"/>
      <c r="AD3" s="682"/>
      <c r="AE3" s="682"/>
      <c r="AF3" s="682"/>
      <c r="AG3" s="682"/>
      <c r="AH3" s="682"/>
    </row>
    <row r="4" spans="1:73" s="517" customFormat="1" ht="12.75" customHeight="1" x14ac:dyDescent="0.25">
      <c r="A4" s="681"/>
      <c r="B4" s="682"/>
      <c r="C4" s="682"/>
      <c r="D4" s="682"/>
      <c r="E4" s="682"/>
      <c r="F4" s="682"/>
      <c r="G4" s="682"/>
      <c r="H4" s="682"/>
      <c r="I4" s="682"/>
      <c r="J4" s="682"/>
      <c r="K4" s="682"/>
      <c r="L4" s="682"/>
      <c r="M4" s="682"/>
      <c r="N4" s="682"/>
      <c r="O4" s="682"/>
      <c r="P4" s="682"/>
      <c r="Q4" s="682"/>
      <c r="R4" s="682"/>
      <c r="S4" s="682"/>
      <c r="T4" s="682"/>
      <c r="U4" s="682"/>
      <c r="V4" s="682"/>
      <c r="W4" s="682"/>
      <c r="X4" s="682"/>
      <c r="Y4" s="682"/>
      <c r="Z4" s="682"/>
      <c r="AA4" s="682"/>
      <c r="AB4" s="682"/>
      <c r="AC4" s="682"/>
      <c r="AD4" s="682"/>
      <c r="AE4" s="682"/>
      <c r="AF4" s="682"/>
      <c r="AG4" s="682"/>
      <c r="AH4" s="682"/>
    </row>
    <row r="5" spans="1:73" s="517" customFormat="1" ht="12.75" customHeight="1" x14ac:dyDescent="0.25">
      <c r="A5" s="683" t="s">
        <v>253</v>
      </c>
      <c r="B5" s="684"/>
      <c r="C5" s="684"/>
      <c r="D5" s="684"/>
      <c r="E5" s="684"/>
      <c r="F5" s="684"/>
      <c r="G5" s="684"/>
      <c r="H5" s="684"/>
      <c r="I5" s="684"/>
      <c r="J5" s="684"/>
      <c r="K5" s="684"/>
      <c r="L5" s="684"/>
      <c r="M5" s="684"/>
      <c r="N5" s="684"/>
      <c r="O5" s="684"/>
      <c r="P5" s="684"/>
      <c r="Q5" s="684"/>
      <c r="R5" s="684"/>
      <c r="S5" s="684"/>
      <c r="T5" s="684"/>
      <c r="U5" s="684"/>
      <c r="V5" s="684"/>
      <c r="W5" s="684"/>
      <c r="X5" s="684"/>
      <c r="Y5" s="684"/>
      <c r="Z5" s="684"/>
      <c r="AA5" s="684"/>
      <c r="AB5" s="684"/>
      <c r="AC5" s="684"/>
      <c r="AD5" s="684"/>
      <c r="AE5" s="684"/>
      <c r="AF5" s="684"/>
      <c r="AG5" s="684"/>
      <c r="AH5" s="685"/>
    </row>
    <row r="6" spans="1:73" s="517" customFormat="1" ht="12.75" customHeight="1" x14ac:dyDescent="0.25">
      <c r="A6" s="683"/>
      <c r="B6" s="684"/>
      <c r="C6" s="684"/>
      <c r="D6" s="684"/>
      <c r="E6" s="684"/>
      <c r="F6" s="684"/>
      <c r="G6" s="684"/>
      <c r="H6" s="684"/>
      <c r="I6" s="684"/>
      <c r="J6" s="684"/>
      <c r="K6" s="684"/>
      <c r="L6" s="684"/>
      <c r="M6" s="684"/>
      <c r="N6" s="684"/>
      <c r="O6" s="684"/>
      <c r="P6" s="684"/>
      <c r="Q6" s="684"/>
      <c r="R6" s="684"/>
      <c r="S6" s="684"/>
      <c r="T6" s="684"/>
      <c r="U6" s="684"/>
      <c r="V6" s="684"/>
      <c r="W6" s="684"/>
      <c r="X6" s="684"/>
      <c r="Y6" s="684"/>
      <c r="Z6" s="684"/>
      <c r="AA6" s="684"/>
      <c r="AB6" s="684"/>
      <c r="AC6" s="684"/>
      <c r="AD6" s="684"/>
      <c r="AE6" s="684"/>
      <c r="AF6" s="684"/>
      <c r="AG6" s="684"/>
      <c r="AH6" s="685"/>
    </row>
    <row r="7" spans="1:73" s="517" customFormat="1" ht="12.75" customHeight="1" x14ac:dyDescent="0.25">
      <c r="A7" s="686"/>
      <c r="B7" s="687"/>
      <c r="C7" s="687"/>
      <c r="D7" s="687"/>
      <c r="E7" s="687"/>
      <c r="F7" s="687"/>
      <c r="G7" s="687"/>
      <c r="H7" s="687"/>
      <c r="I7" s="687"/>
      <c r="J7" s="687"/>
      <c r="K7" s="687"/>
      <c r="L7" s="687"/>
      <c r="M7" s="687"/>
      <c r="N7" s="687"/>
      <c r="O7" s="687"/>
      <c r="P7" s="687"/>
      <c r="Q7" s="687"/>
      <c r="R7" s="687"/>
      <c r="S7" s="687"/>
      <c r="T7" s="687"/>
      <c r="U7" s="687"/>
      <c r="V7" s="687"/>
      <c r="W7" s="687"/>
      <c r="X7" s="687"/>
      <c r="Y7" s="687"/>
      <c r="Z7" s="687"/>
      <c r="AA7" s="687"/>
      <c r="AB7" s="687"/>
      <c r="AC7" s="687"/>
      <c r="AD7" s="687"/>
      <c r="AE7" s="687"/>
      <c r="AF7" s="687"/>
      <c r="AG7" s="687"/>
      <c r="AH7" s="688"/>
    </row>
    <row r="8" spans="1:73" ht="15" x14ac:dyDescent="0.35">
      <c r="A8" s="610" t="s">
        <v>301</v>
      </c>
      <c r="B8" s="518"/>
      <c r="C8" s="518"/>
      <c r="D8" s="518"/>
      <c r="E8" s="518"/>
      <c r="F8" s="518"/>
      <c r="G8" s="518"/>
      <c r="H8" s="518"/>
      <c r="I8" s="518"/>
      <c r="J8" s="518"/>
      <c r="K8" s="518"/>
      <c r="L8" s="518"/>
      <c r="M8" s="518"/>
      <c r="N8" s="518"/>
      <c r="O8" s="518"/>
      <c r="P8" s="518"/>
      <c r="Q8" s="518"/>
      <c r="R8" s="518"/>
      <c r="S8" s="518"/>
      <c r="T8" s="518"/>
      <c r="U8" s="518"/>
      <c r="V8" s="518"/>
      <c r="W8" s="518"/>
      <c r="X8" s="518"/>
      <c r="Y8" s="518"/>
      <c r="Z8" s="518"/>
      <c r="AA8" s="518"/>
      <c r="AB8" s="518"/>
      <c r="AC8" s="518"/>
      <c r="AD8" s="518"/>
      <c r="AE8" s="518"/>
      <c r="AF8" s="518"/>
      <c r="AG8" s="518"/>
      <c r="AH8" s="518"/>
    </row>
    <row r="9" spans="1:73" s="522" customFormat="1" ht="32.4" customHeight="1" x14ac:dyDescent="0.2">
      <c r="A9" s="689" t="s">
        <v>270</v>
      </c>
      <c r="B9" s="690"/>
      <c r="C9" s="690"/>
      <c r="D9" s="690"/>
      <c r="E9" s="690"/>
      <c r="F9" s="690"/>
      <c r="G9" s="690"/>
      <c r="H9" s="690"/>
      <c r="I9" s="690"/>
      <c r="J9" s="690"/>
      <c r="K9" s="520"/>
      <c r="L9" s="520"/>
      <c r="M9" s="520"/>
      <c r="N9" s="520"/>
      <c r="O9" s="520"/>
      <c r="P9" s="520"/>
      <c r="Q9" s="520"/>
      <c r="R9" s="520"/>
      <c r="S9" s="520"/>
      <c r="T9" s="520"/>
      <c r="U9" s="520"/>
      <c r="V9" s="520"/>
      <c r="W9" s="520"/>
      <c r="X9" s="520"/>
      <c r="Y9" s="520"/>
      <c r="Z9" s="520"/>
      <c r="AA9" s="520"/>
      <c r="AB9" s="520"/>
      <c r="AC9" s="520"/>
      <c r="AD9" s="520"/>
      <c r="AE9" s="520"/>
      <c r="AF9" s="520"/>
      <c r="AG9" s="520"/>
      <c r="AH9" s="521"/>
    </row>
    <row r="10" spans="1:73" x14ac:dyDescent="0.25">
      <c r="A10" s="691" t="s">
        <v>26</v>
      </c>
      <c r="B10" s="523"/>
      <c r="C10" s="693" t="s">
        <v>195</v>
      </c>
      <c r="D10" s="693"/>
      <c r="E10" s="693"/>
      <c r="F10" s="693"/>
      <c r="G10" s="693"/>
      <c r="H10" s="693"/>
      <c r="I10" s="693"/>
      <c r="J10" s="524"/>
      <c r="K10" s="693" t="s">
        <v>244</v>
      </c>
      <c r="L10" s="693"/>
      <c r="M10" s="693"/>
      <c r="N10" s="693"/>
      <c r="O10" s="693"/>
      <c r="P10" s="693"/>
      <c r="Q10" s="693"/>
      <c r="R10" s="693"/>
      <c r="S10" s="693"/>
      <c r="T10" s="693"/>
      <c r="U10" s="693"/>
      <c r="V10" s="693"/>
      <c r="W10" s="693"/>
      <c r="X10" s="693"/>
      <c r="Y10" s="693"/>
      <c r="Z10" s="693"/>
      <c r="AA10" s="693"/>
      <c r="AB10" s="693"/>
      <c r="AC10" s="693"/>
      <c r="AD10" s="693"/>
      <c r="AE10" s="693"/>
      <c r="AF10" s="693"/>
      <c r="AG10" s="693"/>
      <c r="AH10" s="694"/>
    </row>
    <row r="11" spans="1:73" x14ac:dyDescent="0.25">
      <c r="A11" s="692"/>
      <c r="B11" s="525"/>
      <c r="C11" s="695" t="s">
        <v>27</v>
      </c>
      <c r="D11" s="695"/>
      <c r="E11" s="695"/>
      <c r="F11" s="695"/>
      <c r="G11" s="695"/>
      <c r="H11" s="695"/>
      <c r="I11" s="695"/>
      <c r="J11" s="526"/>
      <c r="K11" s="693" t="s">
        <v>27</v>
      </c>
      <c r="L11" s="693"/>
      <c r="M11" s="693"/>
      <c r="N11" s="693"/>
      <c r="O11" s="693"/>
      <c r="P11" s="693"/>
      <c r="Q11" s="693"/>
      <c r="R11" s="693"/>
      <c r="S11" s="693"/>
      <c r="T11" s="693"/>
      <c r="U11" s="693"/>
      <c r="V11" s="693"/>
      <c r="W11" s="693"/>
      <c r="X11" s="693"/>
      <c r="Y11" s="693"/>
      <c r="Z11" s="693"/>
      <c r="AA11" s="693"/>
      <c r="AB11" s="693"/>
      <c r="AC11" s="693"/>
      <c r="AD11" s="693"/>
      <c r="AE11" s="693"/>
      <c r="AF11" s="693"/>
      <c r="AG11" s="693"/>
      <c r="AH11" s="694"/>
      <c r="BE11" s="691" t="s">
        <v>26</v>
      </c>
      <c r="BF11" s="523"/>
      <c r="BG11" s="703" t="s">
        <v>98</v>
      </c>
      <c r="BH11" s="703"/>
      <c r="BI11" s="703"/>
      <c r="BJ11" s="703"/>
      <c r="BK11" s="703"/>
      <c r="BL11" s="703"/>
      <c r="BM11" s="703"/>
      <c r="BN11" s="703"/>
      <c r="BO11" s="703"/>
      <c r="BP11" s="703"/>
      <c r="BQ11" s="703"/>
      <c r="BR11" s="703"/>
      <c r="BS11" s="703"/>
      <c r="BT11" s="703"/>
      <c r="BU11" s="704"/>
    </row>
    <row r="12" spans="1:73" ht="12.75" customHeight="1" x14ac:dyDescent="0.3">
      <c r="A12" s="692"/>
      <c r="B12" s="525"/>
      <c r="C12" s="527" t="s">
        <v>252</v>
      </c>
      <c r="D12" s="527"/>
      <c r="E12" s="527" t="s">
        <v>28</v>
      </c>
      <c r="F12" s="527"/>
      <c r="G12" s="527" t="s">
        <v>29</v>
      </c>
      <c r="H12" s="527"/>
      <c r="I12" s="527" t="s">
        <v>117</v>
      </c>
      <c r="J12" s="528"/>
      <c r="K12" s="529" t="s">
        <v>252</v>
      </c>
      <c r="L12" s="529"/>
      <c r="M12" s="529"/>
      <c r="N12" s="529"/>
      <c r="O12" s="529"/>
      <c r="P12" s="530"/>
      <c r="Q12" s="529" t="s">
        <v>28</v>
      </c>
      <c r="R12" s="529"/>
      <c r="S12" s="529"/>
      <c r="T12" s="529"/>
      <c r="U12" s="529"/>
      <c r="V12" s="680"/>
      <c r="W12" s="529" t="s">
        <v>29</v>
      </c>
      <c r="X12" s="529"/>
      <c r="Y12" s="529"/>
      <c r="Z12" s="529"/>
      <c r="AA12" s="529"/>
      <c r="AB12" s="705"/>
      <c r="AC12" s="529" t="s">
        <v>117</v>
      </c>
      <c r="AD12" s="531"/>
      <c r="AE12" s="531"/>
      <c r="AF12" s="531"/>
      <c r="AG12" s="531"/>
      <c r="AH12" s="698"/>
      <c r="BE12" s="692"/>
      <c r="BF12" s="525"/>
      <c r="BG12" s="707" t="s">
        <v>27</v>
      </c>
      <c r="BH12" s="707"/>
      <c r="BI12" s="707"/>
      <c r="BJ12" s="707"/>
      <c r="BK12" s="707"/>
      <c r="BL12" s="707"/>
      <c r="BM12" s="707"/>
      <c r="BN12" s="707"/>
      <c r="BO12" s="707"/>
      <c r="BP12" s="707"/>
      <c r="BQ12" s="707"/>
      <c r="BR12" s="707"/>
      <c r="BS12" s="707"/>
      <c r="BT12" s="707"/>
      <c r="BU12" s="708"/>
    </row>
    <row r="13" spans="1:73" ht="26.4" x14ac:dyDescent="0.3">
      <c r="A13" s="692"/>
      <c r="B13" s="525"/>
      <c r="C13" s="532" t="s">
        <v>201</v>
      </c>
      <c r="D13" s="533"/>
      <c r="E13" s="532" t="s">
        <v>201</v>
      </c>
      <c r="F13" s="533"/>
      <c r="G13" s="532" t="s">
        <v>201</v>
      </c>
      <c r="H13" s="533"/>
      <c r="I13" s="532" t="s">
        <v>201</v>
      </c>
      <c r="J13" s="528"/>
      <c r="K13" s="528" t="s">
        <v>201</v>
      </c>
      <c r="L13" s="526" t="s">
        <v>227</v>
      </c>
      <c r="M13" s="526" t="s">
        <v>196</v>
      </c>
      <c r="N13" s="534" t="s">
        <v>202</v>
      </c>
      <c r="O13" s="534" t="s">
        <v>203</v>
      </c>
      <c r="P13" s="530"/>
      <c r="Q13" s="528" t="s">
        <v>201</v>
      </c>
      <c r="R13" s="526" t="s">
        <v>227</v>
      </c>
      <c r="S13" s="526" t="s">
        <v>196</v>
      </c>
      <c r="T13" s="534" t="s">
        <v>202</v>
      </c>
      <c r="U13" s="534" t="s">
        <v>203</v>
      </c>
      <c r="V13" s="680"/>
      <c r="W13" s="528" t="s">
        <v>201</v>
      </c>
      <c r="X13" s="526" t="s">
        <v>227</v>
      </c>
      <c r="Y13" s="526" t="s">
        <v>196</v>
      </c>
      <c r="Z13" s="534" t="s">
        <v>202</v>
      </c>
      <c r="AA13" s="534" t="s">
        <v>203</v>
      </c>
      <c r="AB13" s="706"/>
      <c r="AC13" s="528" t="s">
        <v>201</v>
      </c>
      <c r="AD13" s="526" t="s">
        <v>18</v>
      </c>
      <c r="AE13" s="526" t="s">
        <v>196</v>
      </c>
      <c r="AF13" s="534" t="s">
        <v>202</v>
      </c>
      <c r="AG13" s="534" t="s">
        <v>203</v>
      </c>
      <c r="AH13" s="698"/>
      <c r="BE13" s="692"/>
      <c r="BF13" s="525"/>
      <c r="BG13" s="535" t="s">
        <v>28</v>
      </c>
      <c r="BH13" s="680" t="s">
        <v>18</v>
      </c>
      <c r="BI13" s="535"/>
      <c r="BJ13" s="535" t="s">
        <v>29</v>
      </c>
      <c r="BK13" s="680" t="s">
        <v>18</v>
      </c>
      <c r="BL13" s="533"/>
      <c r="BM13" s="535" t="s">
        <v>97</v>
      </c>
      <c r="BN13" s="680" t="s">
        <v>18</v>
      </c>
      <c r="BO13" s="533"/>
      <c r="BP13" s="535" t="s">
        <v>30</v>
      </c>
      <c r="BQ13" s="680" t="s">
        <v>18</v>
      </c>
      <c r="BR13" s="533"/>
      <c r="BS13" s="697" t="s">
        <v>31</v>
      </c>
      <c r="BT13" s="680" t="s">
        <v>18</v>
      </c>
      <c r="BU13" s="698"/>
    </row>
    <row r="14" spans="1:73" s="542" customFormat="1" ht="13.8" x14ac:dyDescent="0.3">
      <c r="A14" s="536" t="s">
        <v>32</v>
      </c>
      <c r="B14" s="537"/>
      <c r="C14" s="453">
        <f>+SUM(E14,G14,I14)</f>
        <v>1097.0721841909999</v>
      </c>
      <c r="D14" s="538"/>
      <c r="E14" s="457">
        <f>+SUM(E16:E20)</f>
        <v>1023.2486547789999</v>
      </c>
      <c r="F14" s="539"/>
      <c r="G14" s="457">
        <f>+SUM(G16:G20)</f>
        <v>11</v>
      </c>
      <c r="H14" s="539"/>
      <c r="I14" s="458">
        <f>+SUM(I16:I20)</f>
        <v>62.823529411999999</v>
      </c>
      <c r="J14" s="538"/>
      <c r="K14" s="453">
        <f>+Q14+W14+AC14</f>
        <v>715.06296314899987</v>
      </c>
      <c r="L14" s="402">
        <v>148.315881355534</v>
      </c>
      <c r="M14" s="540">
        <v>2078.6817946441229</v>
      </c>
      <c r="N14" s="458">
        <v>313.5</v>
      </c>
      <c r="O14" s="458">
        <v>2793.744757794123</v>
      </c>
      <c r="P14" s="397"/>
      <c r="Q14" s="453">
        <f>+SUM(Q16:Q20)</f>
        <v>632.16979099399998</v>
      </c>
      <c r="R14" s="402">
        <v>168.16654804025299</v>
      </c>
      <c r="S14" s="540">
        <v>2083.672305911884</v>
      </c>
      <c r="T14" s="458">
        <v>296</v>
      </c>
      <c r="U14" s="458">
        <v>2715.8420969018839</v>
      </c>
      <c r="V14" s="397"/>
      <c r="W14" s="457">
        <f>+SUM(W16:W20)</f>
        <v>64.563106796</v>
      </c>
      <c r="X14" s="449" t="s">
        <v>141</v>
      </c>
      <c r="Y14" s="449" t="s">
        <v>141</v>
      </c>
      <c r="Z14" s="458">
        <v>64.563106796</v>
      </c>
      <c r="AA14" s="458">
        <v>64.563106796</v>
      </c>
      <c r="AB14" s="397"/>
      <c r="AC14" s="453">
        <v>18.330065358999999</v>
      </c>
      <c r="AD14" s="449" t="s">
        <v>141</v>
      </c>
      <c r="AE14" s="449" t="s">
        <v>141</v>
      </c>
      <c r="AF14" s="458">
        <v>18.330065358999999</v>
      </c>
      <c r="AG14" s="458">
        <v>18.330065358999999</v>
      </c>
      <c r="AH14" s="541"/>
      <c r="BE14" s="692"/>
      <c r="BF14" s="525"/>
      <c r="BG14" s="533" t="s">
        <v>19</v>
      </c>
      <c r="BH14" s="680"/>
      <c r="BI14" s="533"/>
      <c r="BJ14" s="533" t="s">
        <v>19</v>
      </c>
      <c r="BK14" s="680"/>
      <c r="BL14" s="535"/>
      <c r="BM14" s="533" t="s">
        <v>19</v>
      </c>
      <c r="BN14" s="680"/>
      <c r="BO14" s="535"/>
      <c r="BP14" s="533" t="s">
        <v>19</v>
      </c>
      <c r="BQ14" s="680"/>
      <c r="BR14" s="533"/>
      <c r="BS14" s="697"/>
      <c r="BT14" s="680"/>
      <c r="BU14" s="698"/>
    </row>
    <row r="15" spans="1:73" ht="13.8" x14ac:dyDescent="0.3">
      <c r="A15" s="543"/>
      <c r="B15" s="544"/>
      <c r="C15" s="454"/>
      <c r="D15" s="545"/>
      <c r="E15" s="459"/>
      <c r="F15" s="546"/>
      <c r="G15" s="459"/>
      <c r="H15" s="546"/>
      <c r="I15" s="460"/>
      <c r="J15" s="545"/>
      <c r="K15" s="454"/>
      <c r="L15" s="403"/>
      <c r="M15" s="547"/>
      <c r="N15" s="460"/>
      <c r="O15" s="460"/>
      <c r="P15" s="396"/>
      <c r="Q15" s="454"/>
      <c r="R15" s="403"/>
      <c r="S15" s="547"/>
      <c r="T15" s="460"/>
      <c r="U15" s="460"/>
      <c r="V15" s="396"/>
      <c r="W15" s="459"/>
      <c r="X15" s="450"/>
      <c r="Y15" s="450"/>
      <c r="Z15" s="460"/>
      <c r="AA15" s="460"/>
      <c r="AB15" s="396"/>
      <c r="AC15" s="454"/>
      <c r="AD15" s="450"/>
      <c r="AE15" s="450"/>
      <c r="AF15" s="460"/>
      <c r="AG15" s="460"/>
      <c r="AH15" s="548"/>
      <c r="BE15" s="536" t="s">
        <v>32</v>
      </c>
      <c r="BF15" s="537"/>
      <c r="BG15" s="549">
        <v>420.5</v>
      </c>
      <c r="BH15" s="550">
        <v>63.675168831429083</v>
      </c>
      <c r="BI15" s="551"/>
      <c r="BJ15" s="549">
        <v>484.95</v>
      </c>
      <c r="BK15" s="550">
        <v>60.179323628316197</v>
      </c>
      <c r="BL15" s="552"/>
      <c r="BM15" s="549">
        <v>0</v>
      </c>
      <c r="BN15" s="550">
        <v>0</v>
      </c>
      <c r="BO15" s="553"/>
      <c r="BP15" s="549">
        <v>92</v>
      </c>
      <c r="BQ15" s="550">
        <v>0</v>
      </c>
      <c r="BR15" s="551"/>
      <c r="BS15" s="549">
        <v>997.45</v>
      </c>
      <c r="BT15" s="550">
        <v>39.592838154187426</v>
      </c>
      <c r="BU15" s="554"/>
    </row>
    <row r="16" spans="1:73" s="542" customFormat="1" ht="13.8" x14ac:dyDescent="0.3">
      <c r="A16" s="555" t="s">
        <v>33</v>
      </c>
      <c r="B16" s="556"/>
      <c r="C16" s="455">
        <f>+SUM(E16,G16,I16)</f>
        <v>87.229591837000001</v>
      </c>
      <c r="D16" s="557"/>
      <c r="E16" s="461">
        <v>87.229591837000001</v>
      </c>
      <c r="F16" s="558"/>
      <c r="G16" s="461">
        <v>0</v>
      </c>
      <c r="H16" s="558"/>
      <c r="I16" s="462">
        <v>0</v>
      </c>
      <c r="J16" s="557"/>
      <c r="K16" s="455">
        <f>+Q16+W16+AC16</f>
        <v>0</v>
      </c>
      <c r="L16" s="404" t="s">
        <v>141</v>
      </c>
      <c r="M16" s="559" t="s">
        <v>141</v>
      </c>
      <c r="N16" s="462">
        <v>0</v>
      </c>
      <c r="O16" s="462">
        <v>0</v>
      </c>
      <c r="P16" s="398"/>
      <c r="Q16" s="455">
        <v>0</v>
      </c>
      <c r="R16" s="404" t="s">
        <v>141</v>
      </c>
      <c r="S16" s="559" t="s">
        <v>141</v>
      </c>
      <c r="T16" s="462">
        <v>0</v>
      </c>
      <c r="U16" s="462">
        <v>0</v>
      </c>
      <c r="V16" s="398"/>
      <c r="W16" s="461">
        <v>0</v>
      </c>
      <c r="X16" s="451" t="s">
        <v>141</v>
      </c>
      <c r="Y16" s="451" t="s">
        <v>141</v>
      </c>
      <c r="Z16" s="462">
        <v>0</v>
      </c>
      <c r="AA16" s="462">
        <v>0</v>
      </c>
      <c r="AB16" s="398"/>
      <c r="AC16" s="455">
        <v>0</v>
      </c>
      <c r="AD16" s="451" t="s">
        <v>141</v>
      </c>
      <c r="AE16" s="451" t="s">
        <v>141</v>
      </c>
      <c r="AF16" s="462">
        <v>0</v>
      </c>
      <c r="AG16" s="462">
        <v>0</v>
      </c>
      <c r="AH16" s="560"/>
      <c r="BE16" s="555"/>
      <c r="BF16" s="556"/>
      <c r="BG16" s="561"/>
      <c r="BH16" s="562"/>
      <c r="BI16" s="552"/>
      <c r="BJ16" s="561"/>
      <c r="BK16" s="562"/>
      <c r="BL16" s="552"/>
      <c r="BM16" s="561"/>
      <c r="BN16" s="562"/>
      <c r="BO16" s="553"/>
      <c r="BP16" s="561"/>
      <c r="BQ16" s="562"/>
      <c r="BR16" s="552"/>
      <c r="BS16" s="561"/>
      <c r="BT16" s="562"/>
      <c r="BU16" s="563"/>
    </row>
    <row r="17" spans="1:73" ht="13.8" x14ac:dyDescent="0.3">
      <c r="A17" s="564" t="s">
        <v>34</v>
      </c>
      <c r="B17" s="544"/>
      <c r="C17" s="454">
        <f>+SUM(E17,G17,I17)</f>
        <v>327.29684071999998</v>
      </c>
      <c r="D17" s="545"/>
      <c r="E17" s="459">
        <v>327.29684071999998</v>
      </c>
      <c r="F17" s="546"/>
      <c r="G17" s="459">
        <v>0</v>
      </c>
      <c r="H17" s="546"/>
      <c r="I17" s="460">
        <v>0</v>
      </c>
      <c r="J17" s="545"/>
      <c r="K17" s="454">
        <f>+Q17+W17+AC17</f>
        <v>97.483516484000006</v>
      </c>
      <c r="L17" s="403">
        <v>280.35605911530502</v>
      </c>
      <c r="M17" s="547">
        <v>535.66985239905989</v>
      </c>
      <c r="N17" s="460">
        <v>33</v>
      </c>
      <c r="O17" s="460">
        <v>633.1533688830599</v>
      </c>
      <c r="P17" s="396"/>
      <c r="Q17" s="454">
        <v>97.483516484000006</v>
      </c>
      <c r="R17" s="403">
        <v>280.35605911530502</v>
      </c>
      <c r="S17" s="547">
        <v>535.66985239905989</v>
      </c>
      <c r="T17" s="460">
        <v>33</v>
      </c>
      <c r="U17" s="460">
        <v>633.1533688830599</v>
      </c>
      <c r="V17" s="396"/>
      <c r="W17" s="459">
        <v>0</v>
      </c>
      <c r="X17" s="450" t="s">
        <v>141</v>
      </c>
      <c r="Y17" s="450" t="s">
        <v>141</v>
      </c>
      <c r="Z17" s="460">
        <v>0</v>
      </c>
      <c r="AA17" s="460">
        <v>0</v>
      </c>
      <c r="AB17" s="396"/>
      <c r="AC17" s="454">
        <v>0</v>
      </c>
      <c r="AD17" s="450" t="s">
        <v>141</v>
      </c>
      <c r="AE17" s="450" t="s">
        <v>141</v>
      </c>
      <c r="AF17" s="460">
        <v>0</v>
      </c>
      <c r="AG17" s="460">
        <v>0</v>
      </c>
      <c r="AH17" s="548"/>
      <c r="BE17" s="555" t="s">
        <v>33</v>
      </c>
      <c r="BF17" s="556"/>
      <c r="BG17" s="561">
        <v>26</v>
      </c>
      <c r="BH17" s="562">
        <v>0</v>
      </c>
      <c r="BI17" s="552"/>
      <c r="BJ17" s="561">
        <v>0</v>
      </c>
      <c r="BK17" s="562">
        <v>0</v>
      </c>
      <c r="BL17" s="565"/>
      <c r="BM17" s="561">
        <v>0</v>
      </c>
      <c r="BN17" s="562">
        <v>0</v>
      </c>
      <c r="BO17" s="566"/>
      <c r="BP17" s="561">
        <v>0</v>
      </c>
      <c r="BQ17" s="562">
        <v>0</v>
      </c>
      <c r="BR17" s="552"/>
      <c r="BS17" s="561">
        <v>26</v>
      </c>
      <c r="BT17" s="562">
        <v>0</v>
      </c>
      <c r="BU17" s="563"/>
    </row>
    <row r="18" spans="1:73" s="542" customFormat="1" ht="13.8" x14ac:dyDescent="0.3">
      <c r="A18" s="555" t="s">
        <v>35</v>
      </c>
      <c r="B18" s="556"/>
      <c r="C18" s="455">
        <f>+SUM(E18,G18,I18)</f>
        <v>134.545751634</v>
      </c>
      <c r="D18" s="557"/>
      <c r="E18" s="461">
        <v>73.722222221999999</v>
      </c>
      <c r="F18" s="558"/>
      <c r="G18" s="461">
        <v>0</v>
      </c>
      <c r="H18" s="558"/>
      <c r="I18" s="462">
        <v>60.823529411999999</v>
      </c>
      <c r="J18" s="557"/>
      <c r="K18" s="455">
        <f>+Q18+W18+AC18</f>
        <v>617.57944666499998</v>
      </c>
      <c r="L18" s="404">
        <v>165.92725920223899</v>
      </c>
      <c r="M18" s="559">
        <v>2008.4759925415333</v>
      </c>
      <c r="N18" s="462">
        <v>280.5</v>
      </c>
      <c r="O18" s="462">
        <v>2626.0554392115332</v>
      </c>
      <c r="P18" s="398"/>
      <c r="Q18" s="455">
        <v>534.68627450999998</v>
      </c>
      <c r="R18" s="404">
        <v>192.14400184020801</v>
      </c>
      <c r="S18" s="559">
        <v>2013.6405060623147</v>
      </c>
      <c r="T18" s="462">
        <v>263</v>
      </c>
      <c r="U18" s="462">
        <v>2548.3267805723144</v>
      </c>
      <c r="V18" s="398"/>
      <c r="W18" s="461">
        <v>64.563106796</v>
      </c>
      <c r="X18" s="451" t="s">
        <v>141</v>
      </c>
      <c r="Y18" s="451" t="s">
        <v>141</v>
      </c>
      <c r="Z18" s="462">
        <v>64.563106796</v>
      </c>
      <c r="AA18" s="462">
        <v>64.563106796</v>
      </c>
      <c r="AB18" s="398"/>
      <c r="AC18" s="455">
        <v>18.330065358999999</v>
      </c>
      <c r="AD18" s="451" t="s">
        <v>141</v>
      </c>
      <c r="AE18" s="451" t="s">
        <v>141</v>
      </c>
      <c r="AF18" s="462">
        <v>18.330065358999999</v>
      </c>
      <c r="AG18" s="462">
        <v>18.330065358999999</v>
      </c>
      <c r="AH18" s="560"/>
      <c r="BE18" s="555" t="s">
        <v>34</v>
      </c>
      <c r="BF18" s="556"/>
      <c r="BG18" s="561">
        <v>0</v>
      </c>
      <c r="BH18" s="562">
        <v>0</v>
      </c>
      <c r="BI18" s="552"/>
      <c r="BJ18" s="561">
        <v>0</v>
      </c>
      <c r="BK18" s="562">
        <v>33.020543640231679</v>
      </c>
      <c r="BL18" s="552"/>
      <c r="BM18" s="561">
        <v>0</v>
      </c>
      <c r="BN18" s="562">
        <v>0</v>
      </c>
      <c r="BO18" s="553"/>
      <c r="BP18" s="561">
        <v>0</v>
      </c>
      <c r="BQ18" s="562">
        <v>0</v>
      </c>
      <c r="BR18" s="552"/>
      <c r="BS18" s="561">
        <v>0</v>
      </c>
      <c r="BT18" s="562">
        <v>10.515181438230695</v>
      </c>
      <c r="BU18" s="563"/>
    </row>
    <row r="19" spans="1:73" ht="13.8" x14ac:dyDescent="0.3">
      <c r="A19" s="564" t="s">
        <v>36</v>
      </c>
      <c r="B19" s="544"/>
      <c r="C19" s="454">
        <f>+SUM(E19,G19,I19)</f>
        <v>0</v>
      </c>
      <c r="D19" s="545"/>
      <c r="E19" s="459">
        <v>0</v>
      </c>
      <c r="F19" s="546"/>
      <c r="G19" s="459">
        <v>0</v>
      </c>
      <c r="H19" s="546"/>
      <c r="I19" s="460">
        <v>0</v>
      </c>
      <c r="J19" s="545"/>
      <c r="K19" s="454">
        <f>+Q19+W19+AC19</f>
        <v>0</v>
      </c>
      <c r="L19" s="403" t="s">
        <v>141</v>
      </c>
      <c r="M19" s="547" t="s">
        <v>141</v>
      </c>
      <c r="N19" s="460">
        <v>0</v>
      </c>
      <c r="O19" s="460">
        <v>0</v>
      </c>
      <c r="P19" s="396"/>
      <c r="Q19" s="454">
        <v>0</v>
      </c>
      <c r="R19" s="403" t="s">
        <v>141</v>
      </c>
      <c r="S19" s="547" t="s">
        <v>141</v>
      </c>
      <c r="T19" s="460">
        <v>0</v>
      </c>
      <c r="U19" s="460">
        <v>0</v>
      </c>
      <c r="V19" s="396"/>
      <c r="W19" s="459">
        <v>0</v>
      </c>
      <c r="X19" s="450" t="s">
        <v>141</v>
      </c>
      <c r="Y19" s="450" t="s">
        <v>141</v>
      </c>
      <c r="Z19" s="460">
        <v>0</v>
      </c>
      <c r="AA19" s="460">
        <v>0</v>
      </c>
      <c r="AB19" s="396"/>
      <c r="AC19" s="454">
        <v>0</v>
      </c>
      <c r="AD19" s="450" t="s">
        <v>141</v>
      </c>
      <c r="AE19" s="450" t="s">
        <v>141</v>
      </c>
      <c r="AF19" s="460">
        <v>0</v>
      </c>
      <c r="AG19" s="460">
        <v>0</v>
      </c>
      <c r="AH19" s="548"/>
      <c r="BE19" s="555" t="s">
        <v>35</v>
      </c>
      <c r="BF19" s="556"/>
      <c r="BG19" s="561">
        <v>366.5</v>
      </c>
      <c r="BH19" s="562">
        <v>73.057049095814278</v>
      </c>
      <c r="BI19" s="552"/>
      <c r="BJ19" s="561">
        <v>435.19</v>
      </c>
      <c r="BK19" s="562">
        <v>66.953909053921038</v>
      </c>
      <c r="BL19" s="552"/>
      <c r="BM19" s="561">
        <v>0</v>
      </c>
      <c r="BN19" s="562">
        <v>0</v>
      </c>
      <c r="BO19" s="553"/>
      <c r="BP19" s="561">
        <v>1.5</v>
      </c>
      <c r="BQ19" s="562">
        <v>0</v>
      </c>
      <c r="BR19" s="552"/>
      <c r="BS19" s="561">
        <v>803.19</v>
      </c>
      <c r="BT19" s="562">
        <v>49.126209350078561</v>
      </c>
      <c r="BU19" s="563"/>
    </row>
    <row r="20" spans="1:73" s="542" customFormat="1" ht="13.8" x14ac:dyDescent="0.3">
      <c r="A20" s="567" t="s">
        <v>37</v>
      </c>
      <c r="B20" s="568"/>
      <c r="C20" s="456">
        <f>+SUM(E20,G20,I20)</f>
        <v>548</v>
      </c>
      <c r="D20" s="569"/>
      <c r="E20" s="463">
        <v>535</v>
      </c>
      <c r="F20" s="570"/>
      <c r="G20" s="463">
        <v>11</v>
      </c>
      <c r="H20" s="570"/>
      <c r="I20" s="464">
        <v>2</v>
      </c>
      <c r="J20" s="569"/>
      <c r="K20" s="456">
        <f>+Q20+W20+AC20</f>
        <v>0</v>
      </c>
      <c r="L20" s="405" t="s">
        <v>141</v>
      </c>
      <c r="M20" s="571" t="s">
        <v>141</v>
      </c>
      <c r="N20" s="464">
        <v>0</v>
      </c>
      <c r="O20" s="464">
        <v>0</v>
      </c>
      <c r="P20" s="399"/>
      <c r="Q20" s="456">
        <v>0</v>
      </c>
      <c r="R20" s="405" t="s">
        <v>141</v>
      </c>
      <c r="S20" s="571" t="s">
        <v>141</v>
      </c>
      <c r="T20" s="464">
        <v>0</v>
      </c>
      <c r="U20" s="464">
        <v>0</v>
      </c>
      <c r="V20" s="399"/>
      <c r="W20" s="463">
        <v>0</v>
      </c>
      <c r="X20" s="452" t="s">
        <v>141</v>
      </c>
      <c r="Y20" s="452" t="s">
        <v>141</v>
      </c>
      <c r="Z20" s="464">
        <v>0</v>
      </c>
      <c r="AA20" s="464">
        <v>0</v>
      </c>
      <c r="AB20" s="399"/>
      <c r="AC20" s="456">
        <v>0</v>
      </c>
      <c r="AD20" s="452" t="s">
        <v>141</v>
      </c>
      <c r="AE20" s="452" t="s">
        <v>141</v>
      </c>
      <c r="AF20" s="464">
        <v>0</v>
      </c>
      <c r="AG20" s="464">
        <v>0</v>
      </c>
      <c r="AH20" s="572"/>
      <c r="BE20" s="555" t="s">
        <v>36</v>
      </c>
      <c r="BF20" s="556"/>
      <c r="BG20" s="561">
        <v>16</v>
      </c>
      <c r="BH20" s="562">
        <v>0</v>
      </c>
      <c r="BI20" s="552"/>
      <c r="BJ20" s="561">
        <v>49.76</v>
      </c>
      <c r="BK20" s="562">
        <v>0</v>
      </c>
      <c r="BL20" s="552"/>
      <c r="BM20" s="561">
        <v>0</v>
      </c>
      <c r="BN20" s="562">
        <v>0</v>
      </c>
      <c r="BO20" s="553"/>
      <c r="BP20" s="561">
        <v>90.5</v>
      </c>
      <c r="BQ20" s="562">
        <v>0</v>
      </c>
      <c r="BR20" s="552"/>
      <c r="BS20" s="561">
        <v>156.26</v>
      </c>
      <c r="BT20" s="562">
        <v>0</v>
      </c>
      <c r="BU20" s="563"/>
    </row>
    <row r="21" spans="1:73" ht="13.8" x14ac:dyDescent="0.3">
      <c r="A21" s="573"/>
      <c r="B21" s="573"/>
      <c r="C21" s="574"/>
      <c r="D21" s="575"/>
      <c r="E21" s="574"/>
      <c r="F21" s="575"/>
      <c r="G21" s="574"/>
      <c r="H21" s="574"/>
      <c r="I21" s="574"/>
      <c r="J21" s="574"/>
      <c r="K21" s="574"/>
      <c r="L21" s="574"/>
      <c r="M21" s="574"/>
      <c r="N21" s="574"/>
      <c r="O21" s="574"/>
      <c r="P21" s="575"/>
      <c r="Q21" s="574"/>
      <c r="R21" s="574"/>
      <c r="S21" s="574"/>
      <c r="T21" s="574"/>
      <c r="U21" s="574"/>
      <c r="V21" s="575"/>
      <c r="W21" s="574"/>
      <c r="X21" s="574"/>
      <c r="Y21" s="574"/>
      <c r="Z21" s="406"/>
      <c r="AA21" s="406"/>
      <c r="AB21" s="575"/>
      <c r="AC21" s="574"/>
      <c r="AD21" s="574"/>
      <c r="AE21" s="574"/>
      <c r="AF21" s="574"/>
      <c r="AG21" s="574"/>
      <c r="AH21" s="575"/>
      <c r="BE21" s="567" t="s">
        <v>37</v>
      </c>
      <c r="BF21" s="568"/>
      <c r="BG21" s="576">
        <v>12</v>
      </c>
      <c r="BH21" s="577">
        <v>0</v>
      </c>
      <c r="BI21" s="578"/>
      <c r="BJ21" s="576">
        <v>0</v>
      </c>
      <c r="BK21" s="577">
        <v>0</v>
      </c>
      <c r="BL21" s="578"/>
      <c r="BM21" s="576">
        <v>0</v>
      </c>
      <c r="BN21" s="577">
        <v>0</v>
      </c>
      <c r="BO21" s="579"/>
      <c r="BP21" s="576">
        <v>0</v>
      </c>
      <c r="BQ21" s="577">
        <v>0</v>
      </c>
      <c r="BR21" s="578"/>
      <c r="BS21" s="576">
        <v>12</v>
      </c>
      <c r="BT21" s="577">
        <v>0</v>
      </c>
      <c r="BU21" s="580"/>
    </row>
    <row r="22" spans="1:73" ht="13.8" x14ac:dyDescent="0.3">
      <c r="A22" s="581"/>
      <c r="B22" s="581"/>
      <c r="C22" s="581"/>
      <c r="D22" s="581"/>
      <c r="E22" s="581"/>
      <c r="F22" s="581"/>
      <c r="G22" s="581"/>
      <c r="H22" s="581"/>
      <c r="I22" s="581"/>
      <c r="J22" s="581"/>
      <c r="K22" s="581"/>
      <c r="L22" s="581"/>
      <c r="M22" s="581"/>
      <c r="N22" s="581"/>
      <c r="O22" s="581"/>
      <c r="P22" s="581"/>
      <c r="Q22" s="581"/>
      <c r="R22" s="581"/>
      <c r="S22" s="581"/>
      <c r="T22" s="581"/>
      <c r="U22" s="581"/>
      <c r="V22" s="581"/>
      <c r="W22" s="581"/>
      <c r="X22" s="581"/>
      <c r="Y22" s="581"/>
      <c r="Z22" s="581"/>
      <c r="AA22" s="581"/>
      <c r="AB22" s="581"/>
      <c r="AC22" s="581"/>
      <c r="AD22" s="581"/>
      <c r="AE22" s="581"/>
      <c r="AF22" s="581"/>
      <c r="AG22" s="581"/>
      <c r="AH22" s="581"/>
    </row>
    <row r="23" spans="1:73" ht="2.1" customHeight="1" x14ac:dyDescent="0.3">
      <c r="A23" s="582"/>
      <c r="B23" s="583"/>
      <c r="C23" s="583"/>
      <c r="D23" s="583"/>
      <c r="E23" s="583"/>
      <c r="F23" s="583"/>
      <c r="G23" s="583"/>
      <c r="H23" s="583"/>
      <c r="I23" s="583"/>
      <c r="J23" s="583"/>
      <c r="K23" s="583"/>
      <c r="L23" s="583"/>
      <c r="M23" s="583"/>
      <c r="N23" s="583"/>
      <c r="O23" s="583"/>
      <c r="P23" s="583"/>
      <c r="Q23" s="583"/>
      <c r="R23" s="583"/>
      <c r="S23" s="583"/>
      <c r="T23" s="583"/>
      <c r="U23" s="583"/>
      <c r="V23" s="583"/>
      <c r="W23" s="583"/>
      <c r="X23" s="583"/>
      <c r="Y23" s="583"/>
      <c r="Z23" s="583"/>
      <c r="AA23" s="583"/>
      <c r="AB23" s="583"/>
      <c r="AC23" s="583"/>
      <c r="AD23" s="583"/>
      <c r="AE23" s="583"/>
      <c r="AF23" s="583"/>
      <c r="AG23" s="583"/>
      <c r="AH23" s="584"/>
    </row>
    <row r="24" spans="1:73" s="588" customFormat="1" ht="15.9" customHeight="1" x14ac:dyDescent="0.25">
      <c r="A24" s="585" t="s">
        <v>198</v>
      </c>
      <c r="B24" s="586"/>
      <c r="C24" s="586"/>
      <c r="D24" s="586"/>
      <c r="E24" s="586"/>
      <c r="F24" s="586"/>
      <c r="G24" s="586"/>
      <c r="H24" s="586"/>
      <c r="I24" s="586"/>
      <c r="J24" s="586"/>
      <c r="K24" s="586"/>
      <c r="L24" s="586"/>
      <c r="M24" s="586"/>
      <c r="N24" s="586"/>
      <c r="O24" s="586"/>
      <c r="P24" s="586"/>
      <c r="Q24" s="586"/>
      <c r="R24" s="586"/>
      <c r="S24" s="586"/>
      <c r="T24" s="586"/>
      <c r="U24" s="586"/>
      <c r="V24" s="586"/>
      <c r="W24" s="586"/>
      <c r="X24" s="586"/>
      <c r="Y24" s="586"/>
      <c r="Z24" s="586"/>
      <c r="AA24" s="586"/>
      <c r="AB24" s="586"/>
      <c r="AC24" s="586"/>
      <c r="AD24" s="586"/>
      <c r="AE24" s="586"/>
      <c r="AF24" s="586"/>
      <c r="AG24" s="586"/>
      <c r="AH24" s="587"/>
    </row>
    <row r="25" spans="1:73" s="588" customFormat="1" ht="15.9" customHeight="1" x14ac:dyDescent="0.25">
      <c r="A25" s="699" t="s">
        <v>199</v>
      </c>
      <c r="B25" s="700"/>
      <c r="C25" s="700"/>
      <c r="D25" s="700"/>
      <c r="E25" s="700"/>
      <c r="F25" s="700"/>
      <c r="G25" s="700"/>
      <c r="H25" s="700"/>
      <c r="I25" s="700"/>
      <c r="J25" s="700"/>
      <c r="K25" s="700"/>
      <c r="L25" s="700"/>
      <c r="M25" s="700"/>
      <c r="N25" s="700"/>
      <c r="O25" s="700"/>
      <c r="P25" s="700"/>
      <c r="Q25" s="700"/>
      <c r="R25" s="700"/>
      <c r="S25" s="700"/>
      <c r="T25" s="700"/>
      <c r="U25" s="700"/>
      <c r="V25" s="700"/>
      <c r="W25" s="700"/>
      <c r="X25" s="700"/>
      <c r="Y25" s="700"/>
      <c r="Z25" s="700"/>
      <c r="AA25" s="700"/>
      <c r="AB25" s="700"/>
      <c r="AC25" s="700"/>
      <c r="AD25" s="700"/>
      <c r="AE25" s="700"/>
      <c r="AF25" s="700"/>
      <c r="AG25" s="700"/>
      <c r="AH25" s="701"/>
    </row>
    <row r="26" spans="1:73" s="588" customFormat="1" ht="15.9" customHeight="1" x14ac:dyDescent="0.25">
      <c r="A26" s="589" t="s">
        <v>210</v>
      </c>
      <c r="B26" s="590"/>
      <c r="C26" s="590"/>
      <c r="D26" s="590"/>
      <c r="E26" s="590"/>
      <c r="F26" s="590"/>
      <c r="G26" s="590"/>
      <c r="H26" s="590"/>
      <c r="I26" s="590"/>
      <c r="J26" s="590"/>
      <c r="K26" s="590"/>
      <c r="L26" s="590"/>
      <c r="M26" s="590"/>
      <c r="N26" s="590"/>
      <c r="O26" s="590"/>
      <c r="P26" s="590"/>
      <c r="Q26" s="590"/>
      <c r="R26" s="590"/>
      <c r="S26" s="590"/>
      <c r="T26" s="590"/>
      <c r="U26" s="590"/>
      <c r="V26" s="590"/>
      <c r="W26" s="590"/>
      <c r="X26" s="590"/>
      <c r="Y26" s="590"/>
      <c r="Z26" s="590"/>
      <c r="AA26" s="590"/>
      <c r="AB26" s="590"/>
      <c r="AC26" s="590"/>
      <c r="AD26" s="590"/>
      <c r="AE26" s="590"/>
      <c r="AF26" s="590"/>
      <c r="AG26" s="590"/>
      <c r="AH26" s="591"/>
    </row>
    <row r="27" spans="1:73" s="588" customFormat="1" ht="15.9" customHeight="1" x14ac:dyDescent="0.25">
      <c r="A27" s="592" t="s">
        <v>269</v>
      </c>
      <c r="B27" s="593"/>
      <c r="C27" s="593"/>
      <c r="D27" s="593"/>
      <c r="E27" s="593"/>
      <c r="F27" s="593"/>
      <c r="G27" s="593"/>
      <c r="H27" s="593"/>
      <c r="I27" s="593"/>
      <c r="J27" s="593"/>
      <c r="K27" s="593"/>
      <c r="L27" s="593"/>
      <c r="M27" s="593"/>
      <c r="N27" s="593"/>
      <c r="O27" s="593"/>
      <c r="P27" s="593"/>
      <c r="Q27" s="593"/>
      <c r="R27" s="593"/>
      <c r="S27" s="593"/>
      <c r="T27" s="593"/>
      <c r="U27" s="593"/>
      <c r="V27" s="593"/>
      <c r="W27" s="593"/>
      <c r="X27" s="593"/>
      <c r="Y27" s="593"/>
      <c r="Z27" s="593"/>
      <c r="AA27" s="593"/>
      <c r="AB27" s="593"/>
      <c r="AC27" s="593"/>
      <c r="AD27" s="593"/>
      <c r="AE27" s="593"/>
      <c r="AF27" s="593"/>
      <c r="AG27" s="593"/>
      <c r="AH27" s="594"/>
    </row>
    <row r="28" spans="1:73" s="588" customFormat="1" ht="15.9" customHeight="1" x14ac:dyDescent="0.25">
      <c r="A28" s="702" t="s">
        <v>255</v>
      </c>
      <c r="B28" s="702"/>
      <c r="C28" s="702"/>
      <c r="D28" s="702"/>
      <c r="E28" s="702"/>
      <c r="F28" s="702"/>
      <c r="G28" s="702"/>
      <c r="H28" s="702"/>
      <c r="I28" s="702"/>
      <c r="J28" s="702"/>
      <c r="K28" s="702"/>
      <c r="L28" s="702"/>
      <c r="M28" s="702"/>
      <c r="N28" s="702"/>
      <c r="O28" s="702"/>
      <c r="P28" s="702"/>
      <c r="Q28" s="702"/>
      <c r="R28" s="702"/>
      <c r="S28" s="702"/>
      <c r="T28" s="702"/>
      <c r="U28" s="702"/>
      <c r="V28" s="702"/>
      <c r="W28" s="702"/>
      <c r="X28" s="702"/>
      <c r="Y28" s="702"/>
      <c r="Z28" s="702"/>
      <c r="AA28" s="595"/>
      <c r="AB28" s="595"/>
      <c r="AC28" s="595"/>
      <c r="AD28" s="595"/>
      <c r="AE28" s="595"/>
      <c r="AF28" s="595"/>
      <c r="AG28" s="595"/>
      <c r="AH28" s="596"/>
    </row>
    <row r="29" spans="1:73" s="588" customFormat="1" ht="15.9" customHeight="1" x14ac:dyDescent="0.25">
      <c r="A29" s="589" t="s">
        <v>209</v>
      </c>
      <c r="B29" s="595"/>
      <c r="C29" s="595"/>
      <c r="D29" s="595"/>
      <c r="E29" s="595"/>
      <c r="F29" s="595"/>
      <c r="G29" s="595"/>
      <c r="H29" s="595"/>
      <c r="I29" s="595"/>
      <c r="J29" s="595"/>
      <c r="K29" s="595"/>
      <c r="L29" s="595"/>
      <c r="M29" s="595"/>
      <c r="N29" s="595"/>
      <c r="O29" s="595"/>
      <c r="P29" s="595"/>
      <c r="Q29" s="595"/>
      <c r="R29" s="595"/>
      <c r="S29" s="595"/>
      <c r="T29" s="595"/>
      <c r="U29" s="595"/>
      <c r="V29" s="595"/>
      <c r="W29" s="595"/>
      <c r="X29" s="595"/>
      <c r="Y29" s="595"/>
      <c r="Z29" s="595"/>
      <c r="AA29" s="595"/>
      <c r="AB29" s="595"/>
      <c r="AC29" s="595"/>
      <c r="AD29" s="595"/>
      <c r="AE29" s="595"/>
      <c r="AF29" s="595"/>
      <c r="AG29" s="595"/>
      <c r="AH29" s="596"/>
    </row>
    <row r="30" spans="1:73" s="588" customFormat="1" ht="15.9" customHeight="1" x14ac:dyDescent="0.25">
      <c r="A30" s="589" t="s">
        <v>274</v>
      </c>
      <c r="B30" s="595"/>
      <c r="C30" s="595"/>
      <c r="D30" s="595"/>
      <c r="E30" s="595"/>
      <c r="F30" s="595"/>
      <c r="G30" s="595"/>
      <c r="H30" s="595"/>
      <c r="I30" s="595"/>
      <c r="J30" s="595"/>
      <c r="K30" s="595"/>
      <c r="L30" s="595"/>
      <c r="M30" s="595"/>
      <c r="N30" s="595"/>
      <c r="O30" s="595"/>
      <c r="P30" s="595"/>
      <c r="Q30" s="595"/>
      <c r="R30" s="595"/>
      <c r="S30" s="595"/>
      <c r="T30" s="595"/>
      <c r="U30" s="595"/>
      <c r="V30" s="595"/>
      <c r="W30" s="595"/>
      <c r="X30" s="595"/>
      <c r="Y30" s="595"/>
      <c r="Z30" s="595"/>
      <c r="AA30" s="595"/>
      <c r="AB30" s="595"/>
      <c r="AC30" s="595"/>
      <c r="AD30" s="595"/>
      <c r="AE30" s="595"/>
      <c r="AF30" s="595"/>
      <c r="AG30" s="595"/>
      <c r="AH30" s="596"/>
    </row>
    <row r="31" spans="1:73" s="588" customFormat="1" ht="15.9" customHeight="1" x14ac:dyDescent="0.25">
      <c r="A31" s="700" t="s">
        <v>238</v>
      </c>
      <c r="B31" s="700"/>
      <c r="C31" s="700"/>
      <c r="D31" s="700"/>
      <c r="E31" s="700"/>
      <c r="F31" s="700"/>
      <c r="G31" s="700"/>
      <c r="H31" s="595"/>
      <c r="I31" s="595"/>
      <c r="J31" s="595"/>
      <c r="K31" s="595"/>
      <c r="L31" s="595"/>
      <c r="M31" s="595"/>
      <c r="N31" s="595"/>
      <c r="O31" s="595"/>
      <c r="P31" s="595"/>
      <c r="Q31" s="595"/>
      <c r="R31" s="595"/>
      <c r="S31" s="595"/>
      <c r="T31" s="595"/>
      <c r="U31" s="595"/>
      <c r="V31" s="595"/>
      <c r="W31" s="595"/>
      <c r="X31" s="595"/>
      <c r="Y31" s="595"/>
      <c r="Z31" s="595"/>
      <c r="AA31" s="595"/>
      <c r="AB31" s="595"/>
      <c r="AC31" s="595"/>
      <c r="AD31" s="595"/>
      <c r="AE31" s="595"/>
      <c r="AF31" s="595"/>
      <c r="AG31" s="595"/>
      <c r="AH31" s="596"/>
    </row>
    <row r="32" spans="1:73" s="588" customFormat="1" ht="15.9" customHeight="1" x14ac:dyDescent="0.25">
      <c r="A32" s="597" t="str">
        <f>+'[1]Cuadro 1'!A33</f>
        <v>Actualizado el 10 de agosto de 2022</v>
      </c>
      <c r="B32" s="598"/>
      <c r="C32" s="599"/>
      <c r="D32" s="599"/>
      <c r="E32" s="599"/>
      <c r="F32" s="599"/>
      <c r="G32" s="599"/>
      <c r="H32" s="599"/>
      <c r="I32" s="599"/>
      <c r="J32" s="599"/>
      <c r="K32" s="599"/>
      <c r="L32" s="599"/>
      <c r="M32" s="599"/>
      <c r="N32" s="599"/>
      <c r="O32" s="599"/>
      <c r="P32" s="599"/>
      <c r="Q32" s="599"/>
      <c r="R32" s="599"/>
      <c r="S32" s="599"/>
      <c r="T32" s="599"/>
      <c r="U32" s="599"/>
      <c r="V32" s="599"/>
      <c r="W32" s="599"/>
      <c r="X32" s="599"/>
      <c r="Y32" s="599"/>
      <c r="Z32" s="599"/>
      <c r="AA32" s="599"/>
      <c r="AB32" s="599"/>
      <c r="AC32" s="599"/>
      <c r="AD32" s="599"/>
      <c r="AE32" s="599"/>
      <c r="AF32" s="599"/>
      <c r="AG32" s="599"/>
      <c r="AH32" s="587"/>
    </row>
    <row r="33" spans="1:34" ht="2.1" customHeight="1" x14ac:dyDescent="0.3">
      <c r="A33" s="600"/>
      <c r="B33" s="601"/>
      <c r="C33" s="601"/>
      <c r="D33" s="601"/>
      <c r="E33" s="601"/>
      <c r="F33" s="601"/>
      <c r="G33" s="601"/>
      <c r="H33" s="601"/>
      <c r="I33" s="601"/>
      <c r="J33" s="601"/>
      <c r="K33" s="601"/>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2"/>
    </row>
    <row r="40" spans="1:34" ht="87" customHeight="1" x14ac:dyDescent="0.25">
      <c r="A40" s="696"/>
      <c r="B40" s="696"/>
      <c r="C40" s="696"/>
      <c r="D40" s="696"/>
      <c r="E40" s="696"/>
      <c r="F40" s="696"/>
      <c r="G40" s="696"/>
      <c r="H40" s="696"/>
      <c r="I40" s="696"/>
      <c r="J40" s="696"/>
      <c r="K40" s="696"/>
      <c r="L40" s="696"/>
      <c r="M40" s="696"/>
      <c r="N40" s="696"/>
      <c r="O40" s="696"/>
      <c r="P40" s="696"/>
      <c r="Q40" s="696"/>
      <c r="R40" s="696"/>
      <c r="S40" s="696"/>
      <c r="T40" s="696"/>
      <c r="U40" s="696"/>
      <c r="V40" s="696"/>
      <c r="W40" s="696"/>
      <c r="X40" s="696"/>
      <c r="Y40" s="696"/>
      <c r="Z40" s="696"/>
      <c r="AA40" s="696"/>
      <c r="AB40" s="696"/>
      <c r="AC40" s="696"/>
      <c r="AD40" s="696"/>
      <c r="AE40" s="696"/>
      <c r="AF40" s="696"/>
      <c r="AG40" s="696"/>
      <c r="AH40" s="696"/>
    </row>
    <row r="41" spans="1:34" ht="26.25" customHeight="1" x14ac:dyDescent="0.25">
      <c r="A41" s="603"/>
      <c r="B41" s="603"/>
      <c r="C41" s="603"/>
      <c r="D41" s="603"/>
      <c r="E41" s="603"/>
      <c r="F41" s="603"/>
      <c r="G41" s="603"/>
      <c r="H41" s="603"/>
      <c r="I41" s="603"/>
      <c r="J41" s="603"/>
      <c r="K41" s="603"/>
      <c r="L41" s="603"/>
      <c r="M41" s="603"/>
      <c r="N41" s="603"/>
      <c r="O41" s="603"/>
      <c r="P41" s="603"/>
      <c r="Q41" s="603"/>
      <c r="R41" s="603"/>
      <c r="S41" s="603"/>
      <c r="T41" s="603"/>
      <c r="U41" s="603"/>
      <c r="V41" s="603"/>
      <c r="W41" s="603"/>
      <c r="X41" s="603"/>
      <c r="Y41" s="603"/>
      <c r="Z41" s="603"/>
      <c r="AA41" s="603"/>
      <c r="AB41" s="603"/>
      <c r="AC41" s="603"/>
      <c r="AD41" s="603"/>
      <c r="AE41" s="603"/>
      <c r="AF41" s="603"/>
      <c r="AG41" s="603"/>
    </row>
  </sheetData>
  <mergeCells count="25">
    <mergeCell ref="A40:AH40"/>
    <mergeCell ref="BS13:BS14"/>
    <mergeCell ref="BT13:BT14"/>
    <mergeCell ref="BU13:BU14"/>
    <mergeCell ref="A25:AH25"/>
    <mergeCell ref="A28:Z28"/>
    <mergeCell ref="A31:G31"/>
    <mergeCell ref="BE11:BE14"/>
    <mergeCell ref="BG11:BU11"/>
    <mergeCell ref="V12:V13"/>
    <mergeCell ref="AB12:AB13"/>
    <mergeCell ref="AH12:AH13"/>
    <mergeCell ref="BG12:BU12"/>
    <mergeCell ref="BH13:BH14"/>
    <mergeCell ref="BK13:BK14"/>
    <mergeCell ref="BN13:BN14"/>
    <mergeCell ref="BQ13:BQ14"/>
    <mergeCell ref="A3:AH4"/>
    <mergeCell ref="A5:AH7"/>
    <mergeCell ref="A9:J9"/>
    <mergeCell ref="A10:A13"/>
    <mergeCell ref="C10:I10"/>
    <mergeCell ref="K10:AH10"/>
    <mergeCell ref="C11:I11"/>
    <mergeCell ref="K11:AH11"/>
  </mergeCells>
  <hyperlinks>
    <hyperlink ref="A8" location="Índice!A1" display="Índice" xr:uid="{32A7FEE3-4056-4A9D-8F8B-1DDD5D74CBA6}"/>
  </hyperlinks>
  <pageMargins left="0.7" right="0.7" top="0.75" bottom="0.75" header="0.3" footer="0.3"/>
  <pageSetup orientation="portrait" horizontalDpi="4294967294" verticalDpi="4294967294"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H34"/>
  <sheetViews>
    <sheetView showGridLines="0" zoomScale="85" zoomScaleNormal="85" workbookViewId="0">
      <pane xSplit="2" ySplit="8" topLeftCell="C9" activePane="bottomRight" state="frozen"/>
      <selection pane="topRight" activeCell="C1" sqref="C1"/>
      <selection pane="bottomLeft" activeCell="A9" sqref="A9"/>
      <selection pane="bottomRight" activeCell="A12" sqref="A12"/>
    </sheetView>
  </sheetViews>
  <sheetFormatPr baseColWidth="10" defaultRowHeight="13.2" x14ac:dyDescent="0.25"/>
  <cols>
    <col min="1" max="1" width="28.33203125" customWidth="1"/>
    <col min="2" max="2" width="2.6640625" customWidth="1"/>
    <col min="3" max="3" width="14.88671875" customWidth="1"/>
    <col min="4" max="4" width="2.6640625" customWidth="1"/>
    <col min="5" max="5" width="17" customWidth="1"/>
    <col min="6" max="6" width="2.6640625" customWidth="1"/>
    <col min="7" max="7" width="14.88671875" customWidth="1"/>
    <col min="8" max="8" width="10.33203125" customWidth="1"/>
    <col min="9" max="9" width="17" customWidth="1"/>
    <col min="10" max="10" width="12.33203125" customWidth="1"/>
    <col min="11" max="11" width="14.33203125" customWidth="1"/>
    <col min="12" max="12" width="3.5546875" customWidth="1"/>
    <col min="13" max="13" width="13.109375" customWidth="1"/>
    <col min="14" max="14" width="2.6640625" customWidth="1"/>
    <col min="15" max="15" width="17.5546875" customWidth="1"/>
    <col min="16" max="16" width="2.6640625" customWidth="1"/>
    <col min="17" max="17" width="13.109375" customWidth="1"/>
    <col min="18" max="18" width="10.109375" customWidth="1"/>
    <col min="19" max="19" width="17.5546875" customWidth="1"/>
    <col min="20" max="20" width="12.88671875" customWidth="1"/>
    <col min="21" max="21" width="16.44140625" customWidth="1"/>
    <col min="22" max="22" width="2.6640625" customWidth="1"/>
    <col min="23" max="23" width="12.33203125" customWidth="1"/>
  </cols>
  <sheetData>
    <row r="1" spans="1:22" s="11" customFormat="1" ht="63.75" customHeight="1" x14ac:dyDescent="0.3">
      <c r="A1" s="12"/>
      <c r="B1" s="12"/>
      <c r="C1" s="12"/>
      <c r="D1" s="12"/>
      <c r="E1" s="12"/>
      <c r="F1" s="12"/>
      <c r="G1" s="12"/>
      <c r="H1" s="12"/>
      <c r="I1" s="12"/>
      <c r="J1" s="12"/>
      <c r="K1" s="12"/>
      <c r="L1" s="12"/>
      <c r="M1" s="12"/>
      <c r="N1" s="12"/>
      <c r="O1" s="12"/>
      <c r="P1" s="12"/>
      <c r="Q1" s="12"/>
      <c r="R1" s="12"/>
      <c r="S1" s="12"/>
      <c r="T1" s="12"/>
      <c r="U1" s="12"/>
      <c r="V1" s="12"/>
    </row>
    <row r="2" spans="1:22" s="11" customFormat="1" ht="11.25" customHeight="1" x14ac:dyDescent="0.3">
      <c r="A2" s="10"/>
      <c r="B2" s="10"/>
      <c r="C2" s="10"/>
      <c r="D2" s="10"/>
      <c r="E2" s="10"/>
      <c r="F2" s="10"/>
      <c r="G2" s="10"/>
    </row>
    <row r="3" spans="1:22" s="23" customFormat="1" ht="24" customHeight="1" x14ac:dyDescent="0.25">
      <c r="A3" s="665" t="str">
        <f>+'Cuadro 1'!A3:AK4</f>
        <v>ENCUESTA NACIONAL DE ARROZ MECANIZADO, ENAM I SEMESTRE 2022</v>
      </c>
      <c r="B3" s="665"/>
      <c r="C3" s="665"/>
      <c r="D3" s="665"/>
      <c r="E3" s="665"/>
      <c r="F3" s="665"/>
      <c r="G3" s="665"/>
      <c r="H3" s="665"/>
      <c r="I3" s="665"/>
      <c r="J3" s="665"/>
      <c r="K3" s="665"/>
      <c r="L3" s="665"/>
      <c r="M3" s="665"/>
      <c r="N3" s="665"/>
      <c r="O3" s="665"/>
      <c r="P3" s="665"/>
      <c r="Q3" s="665"/>
      <c r="R3" s="665"/>
      <c r="S3" s="665"/>
      <c r="T3" s="665"/>
      <c r="U3" s="665"/>
      <c r="V3" s="665"/>
    </row>
    <row r="4" spans="1:22" s="23" customFormat="1" ht="12.75" customHeight="1" x14ac:dyDescent="0.25">
      <c r="A4" s="665"/>
      <c r="B4" s="665"/>
      <c r="C4" s="665"/>
      <c r="D4" s="665"/>
      <c r="E4" s="665"/>
      <c r="F4" s="665"/>
      <c r="G4" s="665"/>
      <c r="H4" s="665"/>
      <c r="I4" s="665"/>
      <c r="J4" s="665"/>
      <c r="K4" s="665"/>
      <c r="L4" s="665"/>
      <c r="M4" s="665"/>
      <c r="N4" s="665"/>
      <c r="O4" s="665"/>
      <c r="P4" s="665"/>
      <c r="Q4" s="665"/>
      <c r="R4" s="665"/>
      <c r="S4" s="665"/>
      <c r="T4" s="665"/>
      <c r="U4" s="665"/>
      <c r="V4" s="665"/>
    </row>
    <row r="5" spans="1:22" s="23" customFormat="1" ht="12.75" customHeight="1" x14ac:dyDescent="0.25">
      <c r="A5" s="666" t="s">
        <v>256</v>
      </c>
      <c r="B5" s="667"/>
      <c r="C5" s="667"/>
      <c r="D5" s="667"/>
      <c r="E5" s="667"/>
      <c r="F5" s="667"/>
      <c r="G5" s="667"/>
      <c r="H5" s="667"/>
      <c r="I5" s="667"/>
      <c r="J5" s="667"/>
      <c r="K5" s="667"/>
      <c r="L5" s="667"/>
      <c r="M5" s="667"/>
      <c r="N5" s="667"/>
      <c r="O5" s="667"/>
      <c r="P5" s="667"/>
      <c r="Q5" s="667"/>
      <c r="R5" s="667"/>
      <c r="S5" s="667"/>
      <c r="T5" s="667"/>
      <c r="U5" s="667"/>
      <c r="V5" s="668"/>
    </row>
    <row r="6" spans="1:22" s="23" customFormat="1" ht="12.75" customHeight="1" x14ac:dyDescent="0.25">
      <c r="A6" s="666"/>
      <c r="B6" s="667"/>
      <c r="C6" s="667"/>
      <c r="D6" s="667"/>
      <c r="E6" s="667"/>
      <c r="F6" s="667"/>
      <c r="G6" s="667"/>
      <c r="H6" s="667"/>
      <c r="I6" s="667"/>
      <c r="J6" s="667"/>
      <c r="K6" s="667"/>
      <c r="L6" s="667"/>
      <c r="M6" s="667"/>
      <c r="N6" s="667"/>
      <c r="O6" s="667"/>
      <c r="P6" s="667"/>
      <c r="Q6" s="667"/>
      <c r="R6" s="667"/>
      <c r="S6" s="667"/>
      <c r="T6" s="667"/>
      <c r="U6" s="667"/>
      <c r="V6" s="668"/>
    </row>
    <row r="7" spans="1:22" s="23" customFormat="1" ht="12.75" customHeight="1" x14ac:dyDescent="0.25">
      <c r="A7" s="666"/>
      <c r="B7" s="667"/>
      <c r="C7" s="667"/>
      <c r="D7" s="667"/>
      <c r="E7" s="667"/>
      <c r="F7" s="667"/>
      <c r="G7" s="667"/>
      <c r="H7" s="667"/>
      <c r="I7" s="667"/>
      <c r="J7" s="667"/>
      <c r="K7" s="667"/>
      <c r="L7" s="667"/>
      <c r="M7" s="667"/>
      <c r="N7" s="667"/>
      <c r="O7" s="667"/>
      <c r="P7" s="667"/>
      <c r="Q7" s="667"/>
      <c r="R7" s="667"/>
      <c r="S7" s="667"/>
      <c r="T7" s="667"/>
      <c r="U7" s="667"/>
      <c r="V7" s="668"/>
    </row>
    <row r="8" spans="1:22" s="23" customFormat="1" ht="12.75" customHeight="1" x14ac:dyDescent="0.25">
      <c r="A8" s="669"/>
      <c r="B8" s="670"/>
      <c r="C8" s="670"/>
      <c r="D8" s="670"/>
      <c r="E8" s="670"/>
      <c r="F8" s="670"/>
      <c r="G8" s="670"/>
      <c r="H8" s="670"/>
      <c r="I8" s="670"/>
      <c r="J8" s="670"/>
      <c r="K8" s="670"/>
      <c r="L8" s="670"/>
      <c r="M8" s="670"/>
      <c r="N8" s="670"/>
      <c r="O8" s="670"/>
      <c r="P8" s="670"/>
      <c r="Q8" s="670"/>
      <c r="R8" s="670"/>
      <c r="S8" s="670"/>
      <c r="T8" s="670"/>
      <c r="U8" s="670"/>
      <c r="V8" s="671"/>
    </row>
    <row r="9" spans="1:22" ht="15" x14ac:dyDescent="0.35">
      <c r="A9" s="610" t="s">
        <v>301</v>
      </c>
      <c r="B9" s="46"/>
      <c r="C9" s="46"/>
      <c r="D9" s="46"/>
      <c r="E9" s="46"/>
      <c r="F9" s="46"/>
      <c r="G9" s="46"/>
      <c r="H9" s="46"/>
      <c r="I9" s="46"/>
      <c r="J9" s="46"/>
      <c r="K9" s="46"/>
      <c r="L9" s="46"/>
      <c r="M9" s="46"/>
      <c r="N9" s="46"/>
      <c r="O9" s="46"/>
      <c r="P9" s="46"/>
      <c r="Q9" s="46"/>
      <c r="R9" s="46"/>
      <c r="S9" s="46"/>
      <c r="T9" s="46"/>
      <c r="U9" s="46"/>
      <c r="V9" s="46"/>
    </row>
    <row r="10" spans="1:22" s="24" customFormat="1" ht="21" customHeight="1" x14ac:dyDescent="0.2">
      <c r="A10" s="711" t="s">
        <v>239</v>
      </c>
      <c r="B10" s="712"/>
      <c r="C10" s="712"/>
      <c r="D10" s="712"/>
      <c r="E10" s="712"/>
      <c r="F10" s="712"/>
      <c r="G10" s="712"/>
      <c r="H10" s="712"/>
      <c r="I10" s="712"/>
      <c r="J10" s="712"/>
      <c r="K10" s="712"/>
      <c r="L10" s="712"/>
      <c r="M10" s="712"/>
      <c r="N10" s="712"/>
      <c r="O10" s="712"/>
      <c r="P10" s="712"/>
      <c r="Q10" s="712"/>
      <c r="R10" s="712"/>
      <c r="S10" s="712"/>
      <c r="T10" s="312"/>
      <c r="U10" s="312"/>
      <c r="V10" s="313"/>
    </row>
    <row r="11" spans="1:22" ht="18.75" customHeight="1" x14ac:dyDescent="0.25">
      <c r="A11" s="208"/>
      <c r="B11" s="85"/>
      <c r="C11" s="709" t="s">
        <v>10</v>
      </c>
      <c r="D11" s="709"/>
      <c r="E11" s="709"/>
      <c r="F11" s="709"/>
      <c r="G11" s="709"/>
      <c r="H11" s="709"/>
      <c r="I11" s="709"/>
      <c r="J11" s="709"/>
      <c r="K11" s="709"/>
      <c r="L11" s="86"/>
      <c r="M11" s="709" t="s">
        <v>86</v>
      </c>
      <c r="N11" s="709"/>
      <c r="O11" s="709"/>
      <c r="P11" s="709"/>
      <c r="Q11" s="709"/>
      <c r="R11" s="709"/>
      <c r="S11" s="709"/>
      <c r="T11" s="709"/>
      <c r="U11" s="709"/>
      <c r="V11" s="87"/>
    </row>
    <row r="12" spans="1:22" ht="17.25" customHeight="1" x14ac:dyDescent="0.25">
      <c r="A12" s="209" t="s">
        <v>14</v>
      </c>
      <c r="B12" s="88"/>
      <c r="C12" s="710" t="s">
        <v>195</v>
      </c>
      <c r="D12" s="710"/>
      <c r="E12" s="710"/>
      <c r="F12" s="278"/>
      <c r="G12" s="710" t="s">
        <v>244</v>
      </c>
      <c r="H12" s="710"/>
      <c r="I12" s="710"/>
      <c r="J12" s="715" t="s">
        <v>197</v>
      </c>
      <c r="K12" s="715" t="s">
        <v>38</v>
      </c>
      <c r="L12" s="89"/>
      <c r="M12" s="710" t="s">
        <v>195</v>
      </c>
      <c r="N12" s="710"/>
      <c r="O12" s="710"/>
      <c r="P12" s="47"/>
      <c r="Q12" s="710" t="s">
        <v>244</v>
      </c>
      <c r="R12" s="710"/>
      <c r="S12" s="710"/>
      <c r="T12" s="713" t="s">
        <v>197</v>
      </c>
      <c r="U12" s="715" t="s">
        <v>38</v>
      </c>
      <c r="V12" s="102"/>
    </row>
    <row r="13" spans="1:22" ht="17.25" customHeight="1" x14ac:dyDescent="0.25">
      <c r="A13" s="210"/>
      <c r="B13" s="90"/>
      <c r="C13" s="104" t="s">
        <v>120</v>
      </c>
      <c r="D13" s="104"/>
      <c r="E13" s="314" t="s">
        <v>121</v>
      </c>
      <c r="F13" s="104"/>
      <c r="G13" s="103" t="s">
        <v>120</v>
      </c>
      <c r="H13" s="103" t="s">
        <v>227</v>
      </c>
      <c r="I13" s="315" t="s">
        <v>121</v>
      </c>
      <c r="J13" s="714" t="s">
        <v>3</v>
      </c>
      <c r="K13" s="714"/>
      <c r="L13" s="92"/>
      <c r="M13" s="400" t="s">
        <v>242</v>
      </c>
      <c r="N13" s="104"/>
      <c r="O13" s="314" t="s">
        <v>121</v>
      </c>
      <c r="P13" s="104"/>
      <c r="Q13" s="400" t="s">
        <v>242</v>
      </c>
      <c r="R13" s="103" t="s">
        <v>227</v>
      </c>
      <c r="S13" s="315" t="s">
        <v>121</v>
      </c>
      <c r="T13" s="714"/>
      <c r="U13" s="714"/>
      <c r="V13" s="247"/>
    </row>
    <row r="14" spans="1:22" ht="13.8" x14ac:dyDescent="0.25">
      <c r="A14" s="105" t="s">
        <v>87</v>
      </c>
      <c r="B14" s="106"/>
      <c r="C14" s="107">
        <f>+'Cuadro 1'!C13</f>
        <v>392647.80739318253</v>
      </c>
      <c r="D14" s="107"/>
      <c r="E14" s="242">
        <f>+C14/C$14*100</f>
        <v>100</v>
      </c>
      <c r="F14" s="108"/>
      <c r="G14" s="107">
        <f>+'Cuadro 1'!E13</f>
        <v>357693.75005500001</v>
      </c>
      <c r="H14" s="407">
        <f>+'Cuadro 1'!F13</f>
        <v>0.77928894790446002</v>
      </c>
      <c r="I14" s="242">
        <f>+G14/G$14*100</f>
        <v>100</v>
      </c>
      <c r="J14" s="316">
        <f>+'Cuadro 1'!J13</f>
        <v>-8.9021399534216283E-2</v>
      </c>
      <c r="K14" s="242"/>
      <c r="L14" s="246"/>
      <c r="M14" s="107">
        <f>+'Cuadro 1'!U13</f>
        <v>1208598.5338062793</v>
      </c>
      <c r="N14" s="107"/>
      <c r="O14" s="242">
        <f>+M14/M$14*100</f>
        <v>100</v>
      </c>
      <c r="P14" s="108"/>
      <c r="Q14" s="107">
        <f>+'Cuadro 1'!W13</f>
        <v>912266.98552572937</v>
      </c>
      <c r="R14" s="465">
        <f>+'Cuadro 1'!X13</f>
        <v>0.46211919194667322</v>
      </c>
      <c r="S14" s="242">
        <f>+Q14/Q$14*100</f>
        <v>100</v>
      </c>
      <c r="T14" s="316">
        <f>+'Cuadro 1'!AB13</f>
        <v>-0.24518608950095544</v>
      </c>
      <c r="U14" s="242"/>
      <c r="V14" s="95"/>
    </row>
    <row r="15" spans="1:22" x14ac:dyDescent="0.25">
      <c r="A15" s="109"/>
      <c r="B15" s="110"/>
      <c r="C15" s="111"/>
      <c r="D15" s="111"/>
      <c r="E15" s="243"/>
      <c r="F15" s="111"/>
      <c r="G15" s="111"/>
      <c r="H15" s="408"/>
      <c r="I15" s="243"/>
      <c r="J15" s="317"/>
      <c r="K15" s="243"/>
      <c r="L15" s="111"/>
      <c r="M15" s="111"/>
      <c r="N15" s="111"/>
      <c r="O15" s="243"/>
      <c r="P15" s="111"/>
      <c r="Q15" s="111"/>
      <c r="R15" s="238"/>
      <c r="S15" s="243"/>
      <c r="T15" s="317"/>
      <c r="U15" s="243"/>
      <c r="V15" s="112"/>
    </row>
    <row r="16" spans="1:22" x14ac:dyDescent="0.25">
      <c r="A16" s="113" t="s">
        <v>22</v>
      </c>
      <c r="B16" s="114"/>
      <c r="C16" s="107">
        <f>+'Cuadro 1'!C15</f>
        <v>57992.25</v>
      </c>
      <c r="D16" s="107"/>
      <c r="E16" s="242">
        <f>+C16/C$14*100</f>
        <v>14.769533640086973</v>
      </c>
      <c r="F16" s="108"/>
      <c r="G16" s="107">
        <f>+'Cuadro 1'!E15</f>
        <v>66576.213000000003</v>
      </c>
      <c r="H16" s="410" t="s">
        <v>141</v>
      </c>
      <c r="I16" s="242">
        <f>+G16/G$14*100</f>
        <v>18.612629655889446</v>
      </c>
      <c r="J16" s="316">
        <f>+'Cuadro 1'!J15</f>
        <v>0.14801914048859977</v>
      </c>
      <c r="K16" s="242">
        <f>+((C16-G16)/(C$14-G$14))*J$14*100</f>
        <v>2.186173674823134</v>
      </c>
      <c r="L16" s="107"/>
      <c r="M16" s="107">
        <f>+'Cuadro 1'!U15</f>
        <v>100893.480014008</v>
      </c>
      <c r="N16" s="107"/>
      <c r="O16" s="242">
        <f>+M16/M$14*100</f>
        <v>8.3479730606871438</v>
      </c>
      <c r="P16" s="107"/>
      <c r="Q16" s="107">
        <f>+'Cuadro 1'!W15</f>
        <v>78133.570109749489</v>
      </c>
      <c r="R16" s="410">
        <f>+'Cuadro 1'!X15</f>
        <v>1.5629628516440861</v>
      </c>
      <c r="S16" s="242">
        <f>+Q16/Q$14*100</f>
        <v>8.5647701111009713</v>
      </c>
      <c r="T16" s="316">
        <f>+'Cuadro 1'!AB15</f>
        <v>-0.22558355506320671</v>
      </c>
      <c r="U16" s="242">
        <f>+((M16-Q16)/(M$14-Q$14))*T$14*100</f>
        <v>-1.8831654406016842</v>
      </c>
      <c r="V16" s="115"/>
    </row>
    <row r="17" spans="1:34" x14ac:dyDescent="0.25">
      <c r="A17" s="109" t="s">
        <v>23</v>
      </c>
      <c r="B17" s="110"/>
      <c r="C17" s="116">
        <f>+'Cuadro 1'!C16</f>
        <v>175579.5</v>
      </c>
      <c r="D17" s="116"/>
      <c r="E17" s="244">
        <f t="shared" ref="E17:E20" si="0">+C17/C$14*100</f>
        <v>44.716791153294636</v>
      </c>
      <c r="F17" s="111"/>
      <c r="G17" s="116">
        <f>+'Cuadro 1'!E16</f>
        <v>160626.28400000001</v>
      </c>
      <c r="H17" s="411" t="s">
        <v>141</v>
      </c>
      <c r="I17" s="244">
        <f>+G17/G$14*100</f>
        <v>44.906091866380571</v>
      </c>
      <c r="J17" s="317">
        <f>+'Cuadro 1'!J16</f>
        <v>-8.5164930985678788E-2</v>
      </c>
      <c r="K17" s="244">
        <f>+((C17-G17)/(C$14-G$14))*J$14*100</f>
        <v>-3.8083024324713466</v>
      </c>
      <c r="L17" s="116"/>
      <c r="M17" s="116">
        <f>+'Cuadro 1'!U16</f>
        <v>109415.65623897353</v>
      </c>
      <c r="N17" s="116"/>
      <c r="O17" s="244">
        <f t="shared" ref="O17:O20" si="1">+M17/M$14*100</f>
        <v>9.0531018513142811</v>
      </c>
      <c r="P17" s="116"/>
      <c r="Q17" s="116">
        <f>+'Cuadro 1'!W16</f>
        <v>78355.569563225828</v>
      </c>
      <c r="R17" s="411">
        <f>+'Cuadro 1'!X16</f>
        <v>1.3872120765712421</v>
      </c>
      <c r="S17" s="244">
        <f>+Q17/Q$14*100</f>
        <v>8.589105032456084</v>
      </c>
      <c r="T17" s="317">
        <f>+'Cuadro 1'!AB16</f>
        <v>-0.28387241591742329</v>
      </c>
      <c r="U17" s="244">
        <f>+((M17-Q17)/(M$14-Q$14))*T$14*100</f>
        <v>-2.5699258940790823</v>
      </c>
      <c r="V17" s="112"/>
    </row>
    <row r="18" spans="1:34" x14ac:dyDescent="0.25">
      <c r="A18" s="113" t="s">
        <v>24</v>
      </c>
      <c r="B18" s="114"/>
      <c r="C18" s="107">
        <f>+'Cuadro 1'!C17</f>
        <v>48439.295577608696</v>
      </c>
      <c r="D18" s="107"/>
      <c r="E18" s="242">
        <f t="shared" si="0"/>
        <v>12.336576103455338</v>
      </c>
      <c r="F18" s="108"/>
      <c r="G18" s="107">
        <f>+'Cuadro 1'!E17</f>
        <v>39179.931844999999</v>
      </c>
      <c r="H18" s="407">
        <f>+'Cuadro 1'!F17</f>
        <v>2.0733518248350657</v>
      </c>
      <c r="I18" s="242">
        <f>+G18/G$14*100</f>
        <v>10.953485164047619</v>
      </c>
      <c r="J18" s="316">
        <f>+'Cuadro 1'!J17</f>
        <v>-0.1911539716297791</v>
      </c>
      <c r="K18" s="242">
        <f t="shared" ref="K18:K20" si="2">+((C18-G18)/(C$14-G$14))*J$14*100</f>
        <v>-2.3581855184885114</v>
      </c>
      <c r="L18" s="107"/>
      <c r="M18" s="107">
        <f>+'Cuadro 1'!U17</f>
        <v>403028.36726818315</v>
      </c>
      <c r="N18" s="107"/>
      <c r="O18" s="242">
        <f t="shared" si="1"/>
        <v>33.346752953514894</v>
      </c>
      <c r="P18" s="107"/>
      <c r="Q18" s="107">
        <f>+'Cuadro 1'!W17</f>
        <v>296451.60278076259</v>
      </c>
      <c r="R18" s="239">
        <f>+'Cuadro 1'!X17</f>
        <v>1.1020233025892243</v>
      </c>
      <c r="S18" s="242">
        <f>+Q18/Q$14*100</f>
        <v>32.496145041346729</v>
      </c>
      <c r="T18" s="316">
        <f>+'Cuadro 1'!AB17</f>
        <v>-0.26443985868742148</v>
      </c>
      <c r="U18" s="242">
        <f t="shared" ref="U18:U20" si="3">+((M18-Q18)/(M$14-Q$14))*T$14*100</f>
        <v>-8.8182106387118342</v>
      </c>
      <c r="V18" s="115"/>
    </row>
    <row r="19" spans="1:34" x14ac:dyDescent="0.25">
      <c r="A19" s="109" t="s">
        <v>25</v>
      </c>
      <c r="B19" s="110"/>
      <c r="C19" s="116">
        <f>+'Cuadro 1'!C18</f>
        <v>13020.902414573873</v>
      </c>
      <c r="D19" s="116"/>
      <c r="E19" s="244">
        <f t="shared" si="0"/>
        <v>3.3161785624171944</v>
      </c>
      <c r="F19" s="111"/>
      <c r="G19" s="116">
        <f>+'Cuadro 1'!E18</f>
        <v>16007.466156</v>
      </c>
      <c r="H19" s="408">
        <f>+'Cuadro 1'!F18</f>
        <v>5.1263445978781874</v>
      </c>
      <c r="I19" s="244">
        <f>+G19/G$14*100</f>
        <v>4.4751875462008064</v>
      </c>
      <c r="J19" s="317">
        <f>+'Cuadro 1'!J18</f>
        <v>0.22936687844948156</v>
      </c>
      <c r="K19" s="244">
        <f t="shared" si="2"/>
        <v>0.76062152524272086</v>
      </c>
      <c r="L19" s="116"/>
      <c r="M19" s="116">
        <f>+'Cuadro 1'!U18</f>
        <v>147701.55003667442</v>
      </c>
      <c r="N19" s="116"/>
      <c r="O19" s="244">
        <f t="shared" si="1"/>
        <v>12.220894358651343</v>
      </c>
      <c r="P19" s="116"/>
      <c r="Q19" s="116">
        <f>+'Cuadro 1'!W18</f>
        <v>135420.04499265997</v>
      </c>
      <c r="R19" s="238">
        <f>+'Cuadro 1'!X18</f>
        <v>0.2895115926587094</v>
      </c>
      <c r="S19" s="244">
        <f>+Q19/Q$14*100</f>
        <v>14.844343502644557</v>
      </c>
      <c r="T19" s="317">
        <f>+'Cuadro 1'!AB18</f>
        <v>-8.3150820292440697E-2</v>
      </c>
      <c r="U19" s="244">
        <f t="shared" si="3"/>
        <v>-1.0161773906291203</v>
      </c>
      <c r="V19" s="112"/>
    </row>
    <row r="20" spans="1:34" ht="13.8" x14ac:dyDescent="0.25">
      <c r="A20" s="117" t="s">
        <v>85</v>
      </c>
      <c r="B20" s="118"/>
      <c r="C20" s="119">
        <f>+'Cuadro 1'!C19</f>
        <v>97615.859400999994</v>
      </c>
      <c r="D20" s="119"/>
      <c r="E20" s="245">
        <f t="shared" si="0"/>
        <v>24.86092054074587</v>
      </c>
      <c r="F20" s="120"/>
      <c r="G20" s="119">
        <f>+'Cuadro 1'!E19</f>
        <v>75303.855054</v>
      </c>
      <c r="H20" s="409">
        <f>+'Cuadro 1'!F19</f>
        <v>3.369104957475308</v>
      </c>
      <c r="I20" s="245">
        <f>+G20/G$14*100</f>
        <v>21.052605767481559</v>
      </c>
      <c r="J20" s="318">
        <f>+'Cuadro 1'!J19</f>
        <v>-0.22856946078140483</v>
      </c>
      <c r="K20" s="245">
        <f t="shared" si="2"/>
        <v>-5.6824472025276309</v>
      </c>
      <c r="L20" s="119"/>
      <c r="M20" s="119">
        <f>+'Cuadro 1'!U19</f>
        <v>447559.48024844035</v>
      </c>
      <c r="N20" s="119"/>
      <c r="O20" s="245">
        <f t="shared" si="1"/>
        <v>37.031277775832351</v>
      </c>
      <c r="P20" s="119"/>
      <c r="Q20" s="119">
        <f>+'Cuadro 1'!W19</f>
        <v>323906.19807933149</v>
      </c>
      <c r="R20" s="240">
        <f>+'Cuadro 1'!X19</f>
        <v>0.63819049975182407</v>
      </c>
      <c r="S20" s="245">
        <f>+Q20/Q$14*100</f>
        <v>35.505636312451664</v>
      </c>
      <c r="T20" s="318">
        <f>+'Cuadro 1'!AB19</f>
        <v>-0.27628346091667844</v>
      </c>
      <c r="U20" s="245">
        <f t="shared" si="3"/>
        <v>-10.231129586073838</v>
      </c>
      <c r="V20" s="121"/>
    </row>
    <row r="21" spans="1:34" ht="13.8" x14ac:dyDescent="0.3">
      <c r="A21" s="50"/>
      <c r="B21" s="50"/>
      <c r="C21" s="96"/>
      <c r="D21" s="96"/>
      <c r="E21" s="53"/>
      <c r="F21" s="53"/>
      <c r="G21" s="96"/>
      <c r="H21" s="97"/>
      <c r="I21" s="98"/>
      <c r="J21" s="99"/>
      <c r="K21" s="99"/>
      <c r="L21" s="96"/>
      <c r="M21" s="96"/>
      <c r="N21" s="96"/>
      <c r="O21" s="96"/>
      <c r="P21" s="96"/>
      <c r="Q21" s="96"/>
      <c r="R21" s="97"/>
      <c r="S21" s="99"/>
      <c r="T21" s="99"/>
      <c r="U21" s="99"/>
      <c r="V21" s="99"/>
    </row>
    <row r="22" spans="1:34" ht="15" x14ac:dyDescent="0.35">
      <c r="A22" s="46"/>
      <c r="B22" s="46"/>
      <c r="C22" s="46"/>
      <c r="D22" s="46"/>
      <c r="E22" s="46"/>
      <c r="F22" s="46"/>
      <c r="G22" s="46"/>
      <c r="H22" s="46"/>
      <c r="I22" s="46"/>
      <c r="J22" s="46"/>
      <c r="K22" s="46"/>
      <c r="L22" s="46"/>
      <c r="M22" s="46"/>
      <c r="N22" s="46"/>
      <c r="O22" s="46"/>
      <c r="P22" s="46"/>
      <c r="Q22" s="46"/>
      <c r="R22" s="46"/>
      <c r="S22" s="46"/>
      <c r="T22" s="46"/>
      <c r="U22" s="46"/>
      <c r="V22" s="46"/>
    </row>
    <row r="23" spans="1:34" ht="2.1" customHeight="1" x14ac:dyDescent="0.3">
      <c r="A23" s="164"/>
      <c r="B23" s="56"/>
      <c r="C23" s="56"/>
      <c r="D23" s="56"/>
      <c r="E23" s="56"/>
      <c r="F23" s="56"/>
      <c r="G23" s="56"/>
      <c r="H23" s="56"/>
      <c r="I23" s="56"/>
      <c r="J23" s="56"/>
      <c r="K23" s="56"/>
      <c r="L23" s="56"/>
      <c r="M23" s="56"/>
      <c r="N23" s="56"/>
      <c r="O23" s="56"/>
      <c r="P23" s="56"/>
      <c r="Q23" s="56"/>
      <c r="R23" s="56"/>
      <c r="S23" s="56"/>
      <c r="T23" s="56"/>
      <c r="U23" s="56"/>
      <c r="V23" s="57"/>
    </row>
    <row r="24" spans="1:34" s="28" customFormat="1" ht="17.100000000000001" customHeight="1" x14ac:dyDescent="0.25">
      <c r="A24" s="320" t="s">
        <v>198</v>
      </c>
      <c r="B24" s="100"/>
      <c r="C24" s="100"/>
      <c r="D24" s="100"/>
      <c r="E24" s="100"/>
      <c r="F24" s="100"/>
      <c r="G24" s="100"/>
      <c r="H24" s="100"/>
      <c r="I24" s="100"/>
      <c r="J24" s="100"/>
      <c r="K24" s="100"/>
      <c r="L24" s="100"/>
      <c r="M24" s="100"/>
      <c r="N24" s="100"/>
      <c r="O24" s="100"/>
      <c r="P24" s="100"/>
      <c r="Q24" s="100"/>
      <c r="R24" s="100"/>
      <c r="S24" s="100"/>
      <c r="T24" s="100"/>
      <c r="U24" s="100"/>
      <c r="V24" s="213"/>
    </row>
    <row r="25" spans="1:34" s="28" customFormat="1" ht="17.100000000000001" customHeight="1" x14ac:dyDescent="0.25">
      <c r="A25" s="320" t="s">
        <v>211</v>
      </c>
      <c r="B25" s="100"/>
      <c r="C25" s="100"/>
      <c r="D25" s="100"/>
      <c r="E25" s="100"/>
      <c r="F25" s="100"/>
      <c r="G25" s="100"/>
      <c r="H25" s="100"/>
      <c r="I25" s="100"/>
      <c r="J25" s="100"/>
      <c r="K25" s="100"/>
      <c r="L25" s="100"/>
      <c r="M25" s="100"/>
      <c r="N25" s="100"/>
      <c r="O25" s="100"/>
      <c r="P25" s="100"/>
      <c r="Q25" s="100"/>
      <c r="R25" s="100"/>
      <c r="S25" s="100"/>
      <c r="T25" s="100"/>
      <c r="U25" s="100"/>
      <c r="V25" s="213"/>
    </row>
    <row r="26" spans="1:34" s="28" customFormat="1" ht="17.100000000000001" customHeight="1" x14ac:dyDescent="0.25">
      <c r="A26" s="469" t="s">
        <v>212</v>
      </c>
      <c r="B26" s="100"/>
      <c r="C26" s="100"/>
      <c r="D26" s="100"/>
      <c r="E26" s="100"/>
      <c r="F26" s="100"/>
      <c r="G26" s="100"/>
      <c r="H26" s="100"/>
      <c r="I26" s="100"/>
      <c r="J26" s="100"/>
      <c r="K26" s="100"/>
      <c r="L26" s="100"/>
      <c r="M26" s="100"/>
      <c r="N26" s="100"/>
      <c r="O26" s="100"/>
      <c r="P26" s="100"/>
      <c r="Q26" s="100"/>
      <c r="R26" s="100"/>
      <c r="S26" s="100"/>
      <c r="T26" s="100"/>
      <c r="U26" s="100"/>
      <c r="V26" s="213"/>
    </row>
    <row r="27" spans="1:34" s="28" customFormat="1" ht="17.100000000000001" customHeight="1" x14ac:dyDescent="0.25">
      <c r="A27" s="320" t="s">
        <v>88</v>
      </c>
      <c r="B27" s="446"/>
      <c r="C27" s="446"/>
      <c r="D27" s="446"/>
      <c r="E27" s="446"/>
      <c r="F27" s="446"/>
      <c r="G27" s="446"/>
      <c r="H27" s="446"/>
      <c r="I27" s="446"/>
      <c r="J27" s="446"/>
      <c r="K27" s="446"/>
      <c r="L27" s="446"/>
      <c r="M27" s="446"/>
      <c r="N27" s="446"/>
      <c r="O27" s="446"/>
      <c r="P27" s="446"/>
      <c r="Q27" s="446"/>
      <c r="R27" s="446"/>
      <c r="S27" s="446"/>
      <c r="T27" s="446"/>
      <c r="U27" s="446"/>
      <c r="V27" s="447"/>
    </row>
    <row r="28" spans="1:34" s="28" customFormat="1" ht="17.100000000000001" customHeight="1" x14ac:dyDescent="0.25">
      <c r="A28" s="470" t="s">
        <v>213</v>
      </c>
      <c r="B28" s="446"/>
      <c r="C28" s="446"/>
      <c r="D28" s="446"/>
      <c r="E28" s="446"/>
      <c r="F28" s="446"/>
      <c r="G28" s="446"/>
      <c r="H28" s="446"/>
      <c r="I28" s="446"/>
      <c r="J28" s="446"/>
      <c r="K28" s="446"/>
      <c r="L28" s="446"/>
      <c r="M28" s="446"/>
      <c r="N28" s="446"/>
      <c r="O28" s="446"/>
      <c r="P28" s="446"/>
      <c r="Q28" s="446"/>
      <c r="R28" s="446"/>
      <c r="S28" s="446"/>
      <c r="T28" s="446"/>
      <c r="U28" s="446"/>
      <c r="V28" s="447"/>
    </row>
    <row r="29" spans="1:34" s="28" customFormat="1" ht="17.100000000000001" customHeight="1" x14ac:dyDescent="0.25">
      <c r="A29" s="320" t="s">
        <v>257</v>
      </c>
      <c r="B29" s="446"/>
      <c r="C29" s="446"/>
      <c r="D29" s="446"/>
      <c r="E29" s="446"/>
      <c r="F29" s="446"/>
      <c r="G29" s="446"/>
      <c r="H29" s="446"/>
      <c r="I29" s="446"/>
      <c r="J29" s="446"/>
      <c r="K29" s="446"/>
      <c r="L29" s="446"/>
      <c r="M29" s="446"/>
      <c r="N29" s="446"/>
      <c r="O29" s="446"/>
      <c r="P29" s="446"/>
      <c r="Q29" s="446"/>
      <c r="R29" s="446"/>
      <c r="S29" s="446"/>
      <c r="T29" s="446"/>
      <c r="U29" s="446"/>
      <c r="V29" s="447"/>
    </row>
    <row r="30" spans="1:34" s="27" customFormat="1" ht="15.9" customHeight="1" x14ac:dyDescent="0.25">
      <c r="A30" s="472" t="s">
        <v>271</v>
      </c>
      <c r="B30" s="467"/>
      <c r="C30" s="467"/>
      <c r="D30" s="467"/>
      <c r="E30" s="467"/>
      <c r="F30" s="467"/>
      <c r="G30" s="467"/>
      <c r="H30" s="467"/>
      <c r="I30" s="467"/>
      <c r="J30" s="467"/>
      <c r="K30" s="467"/>
      <c r="L30" s="467"/>
      <c r="M30" s="467"/>
      <c r="N30" s="467"/>
      <c r="O30" s="467"/>
      <c r="P30" s="467"/>
      <c r="Q30" s="467"/>
      <c r="R30" s="467"/>
      <c r="S30" s="467"/>
      <c r="T30" s="467"/>
      <c r="U30" s="467"/>
      <c r="V30" s="468"/>
      <c r="W30" s="467"/>
      <c r="X30" s="467"/>
      <c r="Y30" s="467"/>
      <c r="Z30" s="467"/>
      <c r="AA30" s="467"/>
      <c r="AB30" s="467"/>
      <c r="AC30" s="467"/>
      <c r="AD30" s="467"/>
      <c r="AE30" s="467"/>
      <c r="AF30" s="467"/>
      <c r="AG30" s="467"/>
      <c r="AH30" s="468"/>
    </row>
    <row r="31" spans="1:34" s="28" customFormat="1" ht="17.100000000000001" customHeight="1" x14ac:dyDescent="0.25">
      <c r="A31" s="471" t="s">
        <v>238</v>
      </c>
      <c r="B31" s="446"/>
      <c r="C31" s="446"/>
      <c r="D31" s="446"/>
      <c r="E31" s="446"/>
      <c r="F31" s="446"/>
      <c r="G31" s="446"/>
      <c r="H31" s="446"/>
      <c r="I31" s="446"/>
      <c r="J31" s="446"/>
      <c r="K31" s="446"/>
      <c r="L31" s="446"/>
      <c r="M31" s="446"/>
      <c r="N31" s="446"/>
      <c r="O31" s="446"/>
      <c r="P31" s="446"/>
      <c r="Q31" s="446"/>
      <c r="R31" s="446"/>
      <c r="S31" s="446"/>
      <c r="T31" s="446"/>
      <c r="U31" s="446"/>
      <c r="V31" s="447"/>
    </row>
    <row r="32" spans="1:34" s="28" customFormat="1" ht="17.100000000000001" customHeight="1" x14ac:dyDescent="0.25">
      <c r="A32" s="221" t="s">
        <v>89</v>
      </c>
      <c r="B32" s="446"/>
      <c r="C32" s="446"/>
      <c r="D32" s="446"/>
      <c r="E32" s="446"/>
      <c r="F32" s="446"/>
      <c r="G32" s="446"/>
      <c r="H32" s="446"/>
      <c r="I32" s="446"/>
      <c r="J32" s="446"/>
      <c r="K32" s="446"/>
      <c r="L32" s="446"/>
      <c r="M32" s="446"/>
      <c r="N32" s="446"/>
      <c r="O32" s="446"/>
      <c r="P32" s="446"/>
      <c r="Q32" s="446"/>
      <c r="R32" s="446"/>
      <c r="S32" s="446"/>
      <c r="T32" s="446"/>
      <c r="U32" s="446"/>
      <c r="V32" s="447"/>
    </row>
    <row r="33" spans="1:22" s="28" customFormat="1" ht="17.100000000000001" customHeight="1" x14ac:dyDescent="0.25">
      <c r="A33" s="221" t="str">
        <f>+'Cuadro 1'!A33</f>
        <v>Actualizado el 10 de agosto de 2022</v>
      </c>
      <c r="B33" s="448"/>
      <c r="C33" s="61"/>
      <c r="D33" s="61"/>
      <c r="E33" s="61"/>
      <c r="F33" s="61"/>
      <c r="G33" s="61"/>
      <c r="H33" s="61"/>
      <c r="I33" s="61"/>
      <c r="J33" s="61"/>
      <c r="K33" s="61"/>
      <c r="L33" s="61"/>
      <c r="M33" s="61"/>
      <c r="N33" s="61"/>
      <c r="O33" s="61"/>
      <c r="P33" s="61"/>
      <c r="Q33" s="61"/>
      <c r="R33" s="61"/>
      <c r="S33" s="61"/>
      <c r="T33" s="61"/>
      <c r="U33" s="61"/>
      <c r="V33" s="58"/>
    </row>
    <row r="34" spans="1:22" ht="2.1" customHeight="1" x14ac:dyDescent="0.3">
      <c r="A34" s="167"/>
      <c r="B34" s="62"/>
      <c r="C34" s="62"/>
      <c r="D34" s="62"/>
      <c r="E34" s="62"/>
      <c r="F34" s="62"/>
      <c r="G34" s="62"/>
      <c r="H34" s="62"/>
      <c r="I34" s="62"/>
      <c r="J34" s="62"/>
      <c r="K34" s="62"/>
      <c r="L34" s="62"/>
      <c r="M34" s="62"/>
      <c r="N34" s="62"/>
      <c r="O34" s="62"/>
      <c r="P34" s="62"/>
      <c r="Q34" s="62"/>
      <c r="R34" s="62"/>
      <c r="S34" s="62"/>
      <c r="T34" s="62"/>
      <c r="U34" s="62"/>
      <c r="V34" s="63"/>
    </row>
  </sheetData>
  <mergeCells count="13">
    <mergeCell ref="M11:U11"/>
    <mergeCell ref="C12:E12"/>
    <mergeCell ref="C11:K11"/>
    <mergeCell ref="A3:V4"/>
    <mergeCell ref="G12:I12"/>
    <mergeCell ref="M12:O12"/>
    <mergeCell ref="Q12:S12"/>
    <mergeCell ref="A10:S10"/>
    <mergeCell ref="T12:T13"/>
    <mergeCell ref="K12:K13"/>
    <mergeCell ref="J12:J13"/>
    <mergeCell ref="U12:U13"/>
    <mergeCell ref="A5:V8"/>
  </mergeCells>
  <hyperlinks>
    <hyperlink ref="A9" location="Índice!A1" display="Índice" xr:uid="{C0FC843A-ED15-4E0E-A785-4427F779973E}"/>
  </hyperlinks>
  <pageMargins left="0.7" right="0.7" top="0.75" bottom="0.75" header="0.3" footer="0.3"/>
  <pageSetup orientation="portrait" horizontalDpi="4294967294" verticalDpi="429496729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Y28"/>
  <sheetViews>
    <sheetView showGridLines="0" zoomScale="90" zoomScaleNormal="90" workbookViewId="0">
      <pane xSplit="1" topLeftCell="E1" activePane="topRight" state="frozen"/>
      <selection pane="topRight" activeCell="A9" sqref="A9:A10"/>
    </sheetView>
  </sheetViews>
  <sheetFormatPr baseColWidth="10" defaultColWidth="11.44140625" defaultRowHeight="11.4" x14ac:dyDescent="0.2"/>
  <cols>
    <col min="1" max="1" width="44.6640625" style="25" customWidth="1"/>
    <col min="2" max="7" width="10.5546875" style="25" customWidth="1"/>
    <col min="8" max="21" width="10.5546875" style="26" customWidth="1"/>
    <col min="22" max="16384" width="11.44140625" style="26"/>
  </cols>
  <sheetData>
    <row r="1" spans="1:24" s="11" customFormat="1" ht="60" customHeight="1" x14ac:dyDescent="0.3">
      <c r="A1" s="12"/>
      <c r="B1" s="12"/>
      <c r="C1" s="12"/>
      <c r="D1" s="12"/>
      <c r="E1" s="12"/>
      <c r="F1" s="12"/>
      <c r="G1" s="12"/>
    </row>
    <row r="2" spans="1:24" s="11" customFormat="1" ht="8.4" customHeight="1" x14ac:dyDescent="0.3">
      <c r="A2" s="10"/>
      <c r="B2" s="10"/>
      <c r="C2" s="10"/>
      <c r="D2" s="10"/>
      <c r="E2" s="10"/>
      <c r="F2" s="10"/>
      <c r="G2" s="10"/>
    </row>
    <row r="3" spans="1:24" s="55" customFormat="1" ht="30.9" customHeight="1" x14ac:dyDescent="0.3">
      <c r="A3" s="720" t="str">
        <f>+'Cuadro 1'!A3:AK4</f>
        <v>ENCUESTA NACIONAL DE ARROZ MECANIZADO, ENAM I SEMESTRE 2022</v>
      </c>
      <c r="B3" s="720"/>
      <c r="C3" s="720"/>
      <c r="D3" s="720"/>
      <c r="E3" s="720"/>
      <c r="F3" s="720"/>
      <c r="G3" s="720"/>
      <c r="H3" s="720"/>
      <c r="I3" s="720"/>
      <c r="J3" s="720"/>
      <c r="K3" s="720"/>
      <c r="L3" s="720"/>
      <c r="M3" s="720"/>
      <c r="N3" s="720"/>
      <c r="O3" s="720"/>
      <c r="P3" s="720"/>
      <c r="Q3" s="720"/>
      <c r="R3" s="720"/>
      <c r="S3" s="720"/>
      <c r="T3" s="720"/>
      <c r="U3" s="720"/>
      <c r="V3" s="720"/>
      <c r="W3" s="720"/>
      <c r="X3" s="720"/>
    </row>
    <row r="4" spans="1:24" s="55" customFormat="1" ht="12" customHeight="1" x14ac:dyDescent="0.3">
      <c r="A4" s="666" t="s">
        <v>259</v>
      </c>
      <c r="B4" s="667"/>
      <c r="C4" s="667"/>
      <c r="D4" s="667"/>
      <c r="E4" s="667"/>
      <c r="F4" s="667"/>
      <c r="G4" s="667"/>
      <c r="H4" s="667"/>
      <c r="I4" s="667"/>
      <c r="J4" s="667"/>
      <c r="K4" s="667"/>
      <c r="L4" s="667"/>
      <c r="M4" s="667"/>
      <c r="N4" s="667"/>
      <c r="O4" s="667"/>
      <c r="P4" s="667"/>
      <c r="Q4" s="667"/>
      <c r="R4" s="667"/>
      <c r="S4" s="667"/>
      <c r="T4" s="667"/>
      <c r="U4" s="667"/>
      <c r="V4" s="667"/>
      <c r="W4" s="667"/>
      <c r="X4" s="667"/>
    </row>
    <row r="5" spans="1:24" s="55" customFormat="1" ht="12" customHeight="1" x14ac:dyDescent="0.3">
      <c r="A5" s="666"/>
      <c r="B5" s="667"/>
      <c r="C5" s="667"/>
      <c r="D5" s="667"/>
      <c r="E5" s="667"/>
      <c r="F5" s="667"/>
      <c r="G5" s="667"/>
      <c r="H5" s="667"/>
      <c r="I5" s="667"/>
      <c r="J5" s="667"/>
      <c r="K5" s="667"/>
      <c r="L5" s="667"/>
      <c r="M5" s="667"/>
      <c r="N5" s="667"/>
      <c r="O5" s="667"/>
      <c r="P5" s="667"/>
      <c r="Q5" s="667"/>
      <c r="R5" s="667"/>
      <c r="S5" s="667"/>
      <c r="T5" s="667"/>
      <c r="U5" s="667"/>
      <c r="V5" s="667"/>
      <c r="W5" s="667"/>
      <c r="X5" s="667"/>
    </row>
    <row r="6" spans="1:24" s="55" customFormat="1" ht="12" customHeight="1" x14ac:dyDescent="0.3">
      <c r="A6" s="666"/>
      <c r="B6" s="667"/>
      <c r="C6" s="667"/>
      <c r="D6" s="667"/>
      <c r="E6" s="667"/>
      <c r="F6" s="667"/>
      <c r="G6" s="667"/>
      <c r="H6" s="667"/>
      <c r="I6" s="667"/>
      <c r="J6" s="667"/>
      <c r="K6" s="667"/>
      <c r="L6" s="667"/>
      <c r="M6" s="667"/>
      <c r="N6" s="667"/>
      <c r="O6" s="667"/>
      <c r="P6" s="667"/>
      <c r="Q6" s="667"/>
      <c r="R6" s="667"/>
      <c r="S6" s="667"/>
      <c r="T6" s="667"/>
      <c r="U6" s="667"/>
      <c r="V6" s="667"/>
      <c r="W6" s="667"/>
      <c r="X6" s="667"/>
    </row>
    <row r="7" spans="1:24" s="55" customFormat="1" ht="13.8" x14ac:dyDescent="0.3">
      <c r="A7" s="610" t="s">
        <v>301</v>
      </c>
      <c r="B7" s="54"/>
      <c r="C7" s="54"/>
      <c r="D7" s="54"/>
      <c r="E7" s="54"/>
      <c r="F7" s="54"/>
      <c r="G7" s="54"/>
    </row>
    <row r="8" spans="1:24" s="55" customFormat="1" ht="34.950000000000003" customHeight="1" x14ac:dyDescent="0.3">
      <c r="A8" s="721" t="s">
        <v>264</v>
      </c>
      <c r="B8" s="722"/>
      <c r="C8" s="722"/>
      <c r="D8" s="722"/>
      <c r="E8" s="722"/>
      <c r="F8" s="722"/>
      <c r="G8" s="722"/>
      <c r="H8" s="722"/>
      <c r="I8" s="722"/>
      <c r="J8" s="722"/>
      <c r="K8" s="722"/>
      <c r="L8" s="722"/>
      <c r="M8" s="722"/>
      <c r="N8" s="722"/>
      <c r="O8" s="722"/>
      <c r="P8" s="722"/>
      <c r="Q8" s="722"/>
      <c r="R8" s="722"/>
      <c r="S8" s="722"/>
      <c r="T8" s="722"/>
      <c r="U8" s="722"/>
      <c r="V8" s="722"/>
      <c r="W8" s="722"/>
      <c r="X8" s="723"/>
    </row>
    <row r="9" spans="1:24" s="55" customFormat="1" ht="12.75" customHeight="1" x14ac:dyDescent="0.3">
      <c r="A9" s="716" t="s">
        <v>39</v>
      </c>
      <c r="B9" s="724" t="s">
        <v>40</v>
      </c>
      <c r="C9" s="709"/>
      <c r="D9" s="709"/>
      <c r="E9" s="709"/>
      <c r="F9" s="709"/>
      <c r="G9" s="709"/>
      <c r="H9" s="709"/>
      <c r="I9" s="709"/>
      <c r="J9" s="709"/>
      <c r="K9" s="709"/>
      <c r="L9" s="709"/>
      <c r="M9" s="709"/>
      <c r="N9" s="709"/>
      <c r="O9" s="709"/>
      <c r="P9" s="709"/>
      <c r="Q9" s="709"/>
      <c r="R9" s="709"/>
      <c r="S9" s="709"/>
      <c r="T9" s="709"/>
      <c r="U9" s="709"/>
      <c r="V9" s="709"/>
      <c r="W9" s="709"/>
      <c r="X9" s="725"/>
    </row>
    <row r="10" spans="1:24" s="55" customFormat="1" ht="13.2" x14ac:dyDescent="0.3">
      <c r="A10" s="717"/>
      <c r="B10" s="207" t="s">
        <v>62</v>
      </c>
      <c r="C10" s="206" t="s">
        <v>63</v>
      </c>
      <c r="D10" s="206" t="s">
        <v>64</v>
      </c>
      <c r="E10" s="206" t="s">
        <v>65</v>
      </c>
      <c r="F10" s="206" t="s">
        <v>66</v>
      </c>
      <c r="G10" s="206" t="s">
        <v>67</v>
      </c>
      <c r="H10" s="206" t="s">
        <v>68</v>
      </c>
      <c r="I10" s="206" t="s">
        <v>69</v>
      </c>
      <c r="J10" s="206" t="s">
        <v>70</v>
      </c>
      <c r="K10" s="206" t="s">
        <v>71</v>
      </c>
      <c r="L10" s="206" t="s">
        <v>72</v>
      </c>
      <c r="M10" s="206" t="s">
        <v>73</v>
      </c>
      <c r="N10" s="206" t="s">
        <v>74</v>
      </c>
      <c r="O10" s="206" t="s">
        <v>75</v>
      </c>
      <c r="P10" s="206" t="s">
        <v>76</v>
      </c>
      <c r="Q10" s="206" t="s">
        <v>77</v>
      </c>
      <c r="R10" s="206" t="s">
        <v>78</v>
      </c>
      <c r="S10" s="206" t="s">
        <v>79</v>
      </c>
      <c r="T10" s="206" t="s">
        <v>80</v>
      </c>
      <c r="U10" s="206" t="s">
        <v>98</v>
      </c>
      <c r="V10" s="206" t="s">
        <v>136</v>
      </c>
      <c r="W10" s="206" t="s">
        <v>216</v>
      </c>
      <c r="X10" s="191" t="s">
        <v>258</v>
      </c>
    </row>
    <row r="11" spans="1:24" s="55" customFormat="1" ht="13.2" x14ac:dyDescent="0.3">
      <c r="A11" s="64" t="s">
        <v>21</v>
      </c>
      <c r="B11" s="248">
        <v>283962</v>
      </c>
      <c r="C11" s="249">
        <v>287296</v>
      </c>
      <c r="D11" s="249">
        <v>246206</v>
      </c>
      <c r="E11" s="249">
        <v>311564</v>
      </c>
      <c r="F11" s="249">
        <v>328779</v>
      </c>
      <c r="G11" s="249">
        <v>269402</v>
      </c>
      <c r="H11" s="249">
        <v>218177</v>
      </c>
      <c r="I11" s="249">
        <v>223354</v>
      </c>
      <c r="J11" s="249">
        <v>275984</v>
      </c>
      <c r="K11" s="249">
        <v>329908</v>
      </c>
      <c r="L11" s="249">
        <v>265569.79843429651</v>
      </c>
      <c r="M11" s="249">
        <v>296239.00640055537</v>
      </c>
      <c r="N11" s="249">
        <v>258550.59999999998</v>
      </c>
      <c r="O11" s="249">
        <v>293179.05718749296</v>
      </c>
      <c r="P11" s="249">
        <v>240587.71760999999</v>
      </c>
      <c r="Q11" s="249">
        <v>305807.56613669859</v>
      </c>
      <c r="R11" s="249">
        <v>392647.01</v>
      </c>
      <c r="S11" s="249">
        <v>414058.64481500001</v>
      </c>
      <c r="T11" s="249">
        <v>333777.71219999995</v>
      </c>
      <c r="U11" s="249">
        <v>352850.02262831153</v>
      </c>
      <c r="V11" s="249">
        <v>394421.4294788196</v>
      </c>
      <c r="W11" s="249">
        <v>392647.80739318253</v>
      </c>
      <c r="X11" s="250">
        <f>+SUM(X13:X17)</f>
        <v>357693.75005470001</v>
      </c>
    </row>
    <row r="12" spans="1:24" s="55" customFormat="1" ht="13.2" x14ac:dyDescent="0.3">
      <c r="A12" s="122"/>
      <c r="B12" s="123"/>
      <c r="C12" s="123"/>
      <c r="D12" s="123"/>
      <c r="E12" s="123"/>
      <c r="F12" s="123"/>
      <c r="G12" s="123"/>
      <c r="H12" s="123"/>
      <c r="I12" s="123"/>
      <c r="J12" s="123"/>
      <c r="K12" s="123"/>
      <c r="L12" s="123"/>
      <c r="M12" s="123"/>
      <c r="N12" s="123"/>
      <c r="O12" s="123"/>
      <c r="P12" s="123"/>
      <c r="Q12" s="123"/>
      <c r="R12" s="123"/>
      <c r="S12" s="123"/>
      <c r="T12" s="123"/>
      <c r="U12" s="123"/>
      <c r="V12" s="123"/>
      <c r="W12" s="123"/>
      <c r="X12" s="176"/>
    </row>
    <row r="13" spans="1:24" s="55" customFormat="1" ht="13.2" x14ac:dyDescent="0.3">
      <c r="A13" s="66" t="s">
        <v>33</v>
      </c>
      <c r="B13" s="125">
        <v>74638</v>
      </c>
      <c r="C13" s="125">
        <v>76201</v>
      </c>
      <c r="D13" s="125">
        <v>66902</v>
      </c>
      <c r="E13" s="125">
        <v>75101</v>
      </c>
      <c r="F13" s="125">
        <v>75890</v>
      </c>
      <c r="G13" s="125">
        <v>71631</v>
      </c>
      <c r="H13" s="125">
        <v>69300</v>
      </c>
      <c r="I13" s="125">
        <v>70056</v>
      </c>
      <c r="J13" s="125">
        <v>76053</v>
      </c>
      <c r="K13" s="125">
        <v>78609</v>
      </c>
      <c r="L13" s="125">
        <v>63833.208434296466</v>
      </c>
      <c r="M13" s="125">
        <v>72992.716400555364</v>
      </c>
      <c r="N13" s="125">
        <v>73713.34</v>
      </c>
      <c r="O13" s="125">
        <v>69423.215055809473</v>
      </c>
      <c r="P13" s="125">
        <v>64671.995824999998</v>
      </c>
      <c r="Q13" s="125">
        <v>74267.959185698594</v>
      </c>
      <c r="R13" s="125">
        <v>75501.279999999999</v>
      </c>
      <c r="S13" s="125">
        <v>74438.650139000005</v>
      </c>
      <c r="T13" s="125">
        <v>75902.24842399999</v>
      </c>
      <c r="U13" s="125">
        <v>65975.580375311518</v>
      </c>
      <c r="V13" s="125">
        <v>73735.197071819683</v>
      </c>
      <c r="W13" s="125">
        <v>65586.486881182573</v>
      </c>
      <c r="X13" s="126">
        <v>58885.202762999994</v>
      </c>
    </row>
    <row r="14" spans="1:24" s="55" customFormat="1" ht="13.2" x14ac:dyDescent="0.3">
      <c r="A14" s="65" t="s">
        <v>34</v>
      </c>
      <c r="B14" s="127">
        <v>14266</v>
      </c>
      <c r="C14" s="127">
        <v>12798</v>
      </c>
      <c r="D14" s="127">
        <v>14612</v>
      </c>
      <c r="E14" s="127">
        <v>13939</v>
      </c>
      <c r="F14" s="127">
        <v>13117</v>
      </c>
      <c r="G14" s="127">
        <v>14138</v>
      </c>
      <c r="H14" s="127">
        <v>11973</v>
      </c>
      <c r="I14" s="127">
        <v>11583</v>
      </c>
      <c r="J14" s="127">
        <v>11930</v>
      </c>
      <c r="K14" s="127">
        <v>12346</v>
      </c>
      <c r="L14" s="127">
        <v>13498.49</v>
      </c>
      <c r="M14" s="127">
        <v>13206.27</v>
      </c>
      <c r="N14" s="127">
        <v>11342.65</v>
      </c>
      <c r="O14" s="127">
        <v>16380.058798683491</v>
      </c>
      <c r="P14" s="127">
        <v>16495.400000000001</v>
      </c>
      <c r="Q14" s="127">
        <v>17113.148529399998</v>
      </c>
      <c r="R14" s="127">
        <v>21551.47</v>
      </c>
      <c r="S14" s="127">
        <v>23854.069661000001</v>
      </c>
      <c r="T14" s="127">
        <v>20520.972669999999</v>
      </c>
      <c r="U14" s="127">
        <v>19603.673125000001</v>
      </c>
      <c r="V14" s="127">
        <v>20558.928027999998</v>
      </c>
      <c r="W14" s="127">
        <v>19090.131132000002</v>
      </c>
      <c r="X14" s="124">
        <v>18465.910564999998</v>
      </c>
    </row>
    <row r="15" spans="1:24" s="55" customFormat="1" ht="13.2" x14ac:dyDescent="0.3">
      <c r="A15" s="66" t="s">
        <v>35</v>
      </c>
      <c r="B15" s="125">
        <v>39874</v>
      </c>
      <c r="C15" s="125">
        <v>45447</v>
      </c>
      <c r="D15" s="125">
        <v>20682</v>
      </c>
      <c r="E15" s="125">
        <v>37865</v>
      </c>
      <c r="F15" s="125">
        <v>44314</v>
      </c>
      <c r="G15" s="125">
        <v>38383</v>
      </c>
      <c r="H15" s="125">
        <v>29272</v>
      </c>
      <c r="I15" s="125">
        <v>20233</v>
      </c>
      <c r="J15" s="125">
        <v>31728</v>
      </c>
      <c r="K15" s="125">
        <v>42376</v>
      </c>
      <c r="L15" s="125">
        <v>26505.85</v>
      </c>
      <c r="M15" s="125">
        <v>24758.22</v>
      </c>
      <c r="N15" s="125">
        <v>22532.080000000002</v>
      </c>
      <c r="O15" s="125">
        <v>25928.083332999999</v>
      </c>
      <c r="P15" s="125">
        <v>25790.558406999997</v>
      </c>
      <c r="Q15" s="125">
        <v>30500.446241999998</v>
      </c>
      <c r="R15" s="125">
        <v>59761.96</v>
      </c>
      <c r="S15" s="125">
        <v>53985.700852000002</v>
      </c>
      <c r="T15" s="125">
        <v>35770.785018999995</v>
      </c>
      <c r="U15" s="125">
        <v>47276.02</v>
      </c>
      <c r="V15" s="125">
        <v>51620.472508999999</v>
      </c>
      <c r="W15" s="125">
        <v>47195.971404999997</v>
      </c>
      <c r="X15" s="126">
        <v>31036.555441</v>
      </c>
    </row>
    <row r="16" spans="1:24" s="55" customFormat="1" ht="13.2" x14ac:dyDescent="0.3">
      <c r="A16" s="65" t="s">
        <v>36</v>
      </c>
      <c r="B16" s="127">
        <v>21922</v>
      </c>
      <c r="C16" s="127">
        <v>18346</v>
      </c>
      <c r="D16" s="127">
        <v>11983</v>
      </c>
      <c r="E16" s="127">
        <v>19373</v>
      </c>
      <c r="F16" s="127">
        <v>19664</v>
      </c>
      <c r="G16" s="127">
        <v>14688</v>
      </c>
      <c r="H16" s="127">
        <v>14253</v>
      </c>
      <c r="I16" s="127">
        <v>12427</v>
      </c>
      <c r="J16" s="127">
        <v>16218</v>
      </c>
      <c r="K16" s="127">
        <v>15660</v>
      </c>
      <c r="L16" s="127">
        <v>9943.65</v>
      </c>
      <c r="M16" s="127">
        <v>9777.2000000000007</v>
      </c>
      <c r="N16" s="127">
        <v>9597.5300000000007</v>
      </c>
      <c r="O16" s="127">
        <v>13990.9</v>
      </c>
      <c r="P16" s="127">
        <v>10494.653378000001</v>
      </c>
      <c r="Q16" s="127">
        <v>11577.562179</v>
      </c>
      <c r="R16" s="127">
        <v>13280.3</v>
      </c>
      <c r="S16" s="127">
        <v>16384.484163000001</v>
      </c>
      <c r="T16" s="127">
        <v>12920.906086999999</v>
      </c>
      <c r="U16" s="127">
        <v>10304.369128</v>
      </c>
      <c r="V16" s="127">
        <v>12414.83187</v>
      </c>
      <c r="W16" s="127">
        <v>14497.967975</v>
      </c>
      <c r="X16" s="124">
        <v>9058.1142856999995</v>
      </c>
    </row>
    <row r="17" spans="1:207" s="55" customFormat="1" ht="13.2" x14ac:dyDescent="0.3">
      <c r="A17" s="67" t="s">
        <v>37</v>
      </c>
      <c r="B17" s="128">
        <v>133262</v>
      </c>
      <c r="C17" s="128">
        <v>134504</v>
      </c>
      <c r="D17" s="128">
        <v>132027</v>
      </c>
      <c r="E17" s="128">
        <v>165286</v>
      </c>
      <c r="F17" s="128">
        <v>175794</v>
      </c>
      <c r="G17" s="128">
        <v>130562</v>
      </c>
      <c r="H17" s="128">
        <v>93379</v>
      </c>
      <c r="I17" s="128">
        <v>109055</v>
      </c>
      <c r="J17" s="128">
        <v>140055</v>
      </c>
      <c r="K17" s="128">
        <v>180917</v>
      </c>
      <c r="L17" s="128">
        <v>151788.6</v>
      </c>
      <c r="M17" s="128">
        <v>175504.6</v>
      </c>
      <c r="N17" s="128">
        <v>141365</v>
      </c>
      <c r="O17" s="128">
        <v>167456.79999999999</v>
      </c>
      <c r="P17" s="128">
        <v>123135.11</v>
      </c>
      <c r="Q17" s="128">
        <v>172348.45</v>
      </c>
      <c r="R17" s="128">
        <v>222552</v>
      </c>
      <c r="S17" s="128">
        <v>245395.74</v>
      </c>
      <c r="T17" s="128">
        <v>188662.8</v>
      </c>
      <c r="U17" s="128">
        <v>209690.38</v>
      </c>
      <c r="V17" s="128">
        <v>236091.99999999997</v>
      </c>
      <c r="W17" s="128">
        <v>246277.25</v>
      </c>
      <c r="X17" s="129">
        <v>240247.96700000003</v>
      </c>
    </row>
    <row r="18" spans="1:207" s="55" customFormat="1" ht="16.2" customHeight="1" x14ac:dyDescent="0.3">
      <c r="A18" s="94"/>
      <c r="B18" s="130"/>
      <c r="C18" s="130"/>
      <c r="D18" s="130"/>
      <c r="E18" s="130"/>
      <c r="F18" s="130"/>
      <c r="G18" s="130"/>
      <c r="H18" s="130"/>
      <c r="I18" s="130"/>
      <c r="J18" s="130"/>
      <c r="K18" s="130"/>
      <c r="L18" s="130"/>
      <c r="M18" s="130"/>
      <c r="N18" s="130"/>
      <c r="O18" s="130"/>
      <c r="P18" s="130"/>
      <c r="Q18" s="130"/>
      <c r="R18" s="130"/>
      <c r="S18" s="130"/>
      <c r="T18" s="130"/>
      <c r="U18" s="130"/>
    </row>
    <row r="19" spans="1:207" s="132" customFormat="1" ht="13.2" x14ac:dyDescent="0.3">
      <c r="A19" s="131"/>
      <c r="B19" s="131"/>
      <c r="C19" s="131"/>
      <c r="D19" s="131"/>
      <c r="E19" s="131"/>
      <c r="F19" s="131"/>
      <c r="G19" s="131"/>
    </row>
    <row r="20" spans="1:207" s="55" customFormat="1" ht="2.1" customHeight="1" x14ac:dyDescent="0.3">
      <c r="A20" s="164"/>
      <c r="B20" s="56"/>
      <c r="C20" s="56"/>
      <c r="D20" s="56"/>
      <c r="E20" s="56"/>
      <c r="F20" s="56"/>
      <c r="G20" s="56"/>
      <c r="H20" s="56"/>
      <c r="I20" s="56"/>
      <c r="J20" s="56"/>
      <c r="K20" s="56"/>
      <c r="L20" s="56"/>
      <c r="M20" s="56"/>
      <c r="N20" s="56"/>
      <c r="O20" s="56"/>
      <c r="P20" s="56"/>
      <c r="Q20" s="56"/>
      <c r="R20" s="56"/>
      <c r="S20" s="56"/>
      <c r="T20" s="56"/>
      <c r="U20" s="56"/>
      <c r="V20" s="56"/>
      <c r="W20" s="56"/>
      <c r="X20" s="57"/>
    </row>
    <row r="21" spans="1:207" s="55" customFormat="1" ht="15" customHeight="1" x14ac:dyDescent="0.3">
      <c r="A21" s="320" t="s">
        <v>198</v>
      </c>
      <c r="B21" s="133"/>
      <c r="C21" s="133"/>
      <c r="D21" s="133"/>
      <c r="E21" s="133"/>
      <c r="F21" s="133"/>
      <c r="G21" s="133"/>
      <c r="X21" s="166"/>
    </row>
    <row r="22" spans="1:207" s="55" customFormat="1" ht="15" customHeight="1" x14ac:dyDescent="0.3">
      <c r="A22" s="319" t="s">
        <v>199</v>
      </c>
      <c r="B22" s="134"/>
      <c r="C22" s="134"/>
      <c r="D22" s="134"/>
      <c r="E22" s="134"/>
      <c r="F22" s="134"/>
      <c r="G22" s="134"/>
      <c r="H22" s="134"/>
      <c r="I22" s="134"/>
      <c r="J22" s="134"/>
      <c r="K22" s="134"/>
      <c r="L22" s="134"/>
      <c r="M22" s="134"/>
      <c r="N22" s="134"/>
      <c r="O22" s="134"/>
      <c r="P22" s="134"/>
      <c r="Q22" s="134"/>
      <c r="R22" s="134"/>
      <c r="S22" s="134"/>
      <c r="T22" s="134"/>
      <c r="U22" s="134"/>
      <c r="V22" s="134"/>
      <c r="W22" s="134"/>
      <c r="X22" s="212"/>
      <c r="Y22" s="134"/>
      <c r="Z22" s="134"/>
      <c r="AA22" s="134"/>
      <c r="AB22" s="134"/>
      <c r="AC22" s="134"/>
      <c r="AD22" s="134"/>
      <c r="AE22" s="134"/>
      <c r="AF22" s="134"/>
      <c r="AG22" s="134"/>
      <c r="AH22" s="134"/>
      <c r="AI22" s="134"/>
      <c r="AJ22" s="134"/>
      <c r="AK22" s="134"/>
      <c r="AL22" s="134"/>
      <c r="AM22" s="134"/>
      <c r="AN22" s="134"/>
      <c r="AO22" s="134"/>
      <c r="AP22" s="134"/>
      <c r="AQ22" s="134"/>
      <c r="AR22" s="134"/>
      <c r="AS22" s="134"/>
      <c r="AT22" s="134"/>
      <c r="AU22" s="134"/>
      <c r="AV22" s="134"/>
      <c r="AW22" s="134"/>
      <c r="AX22" s="134"/>
      <c r="AY22" s="134"/>
      <c r="AZ22" s="134"/>
      <c r="BA22" s="134"/>
      <c r="BB22" s="134"/>
      <c r="BC22" s="134"/>
      <c r="BD22" s="134"/>
      <c r="BE22" s="134"/>
      <c r="BF22" s="134"/>
      <c r="BG22" s="134"/>
      <c r="BH22" s="134"/>
      <c r="BI22" s="134"/>
      <c r="BJ22" s="134"/>
      <c r="BK22" s="134"/>
      <c r="BL22" s="134"/>
      <c r="BM22" s="134"/>
      <c r="BN22" s="134"/>
      <c r="BO22" s="134"/>
      <c r="BP22" s="134"/>
      <c r="BQ22" s="134"/>
      <c r="BR22" s="134"/>
      <c r="BS22" s="134"/>
      <c r="BT22" s="134"/>
      <c r="BU22" s="134"/>
      <c r="BV22" s="134"/>
      <c r="BW22" s="134"/>
      <c r="BX22" s="134"/>
      <c r="BY22" s="134"/>
      <c r="BZ22" s="134"/>
      <c r="CA22" s="134"/>
      <c r="CB22" s="134"/>
      <c r="CC22" s="134"/>
      <c r="CD22" s="134"/>
      <c r="CE22" s="134"/>
      <c r="CF22" s="134"/>
      <c r="CG22" s="134"/>
      <c r="CH22" s="134"/>
      <c r="CI22" s="134"/>
      <c r="CJ22" s="134"/>
      <c r="CK22" s="134"/>
      <c r="CL22" s="134"/>
      <c r="CM22" s="134"/>
      <c r="CN22" s="134"/>
      <c r="CO22" s="134"/>
      <c r="CP22" s="134"/>
      <c r="CQ22" s="134"/>
      <c r="CR22" s="134"/>
      <c r="CS22" s="134"/>
      <c r="CT22" s="134"/>
      <c r="CU22" s="134"/>
      <c r="CV22" s="134"/>
      <c r="CW22" s="134"/>
      <c r="CX22" s="134"/>
      <c r="CY22" s="134"/>
      <c r="CZ22" s="134"/>
      <c r="DA22" s="134"/>
      <c r="DB22" s="134"/>
      <c r="DC22" s="134"/>
      <c r="DD22" s="134"/>
      <c r="DE22" s="134"/>
      <c r="DF22" s="134"/>
      <c r="DG22" s="134"/>
      <c r="DH22" s="134"/>
      <c r="DI22" s="134"/>
      <c r="DJ22" s="134"/>
      <c r="DK22" s="134"/>
      <c r="DL22" s="134"/>
      <c r="DM22" s="134"/>
      <c r="DN22" s="134"/>
      <c r="DO22" s="134"/>
      <c r="DP22" s="134"/>
      <c r="DQ22" s="134"/>
      <c r="DR22" s="134"/>
      <c r="DS22" s="134"/>
      <c r="DT22" s="134"/>
      <c r="DU22" s="134"/>
      <c r="DV22" s="134"/>
      <c r="DW22" s="134"/>
      <c r="DX22" s="134"/>
      <c r="DY22" s="134"/>
      <c r="DZ22" s="134"/>
      <c r="EA22" s="134"/>
      <c r="EB22" s="134"/>
      <c r="EC22" s="134"/>
      <c r="ED22" s="134"/>
      <c r="EE22" s="134"/>
      <c r="EF22" s="134"/>
      <c r="EG22" s="134"/>
      <c r="EH22" s="134"/>
      <c r="EI22" s="134"/>
      <c r="EJ22" s="134"/>
      <c r="EK22" s="134"/>
      <c r="EL22" s="134"/>
      <c r="EM22" s="134"/>
      <c r="EN22" s="134"/>
      <c r="EO22" s="134"/>
      <c r="EP22" s="134"/>
      <c r="EQ22" s="134"/>
      <c r="ER22" s="134"/>
      <c r="ES22" s="134"/>
      <c r="ET22" s="134"/>
      <c r="EU22" s="134"/>
      <c r="EV22" s="134"/>
      <c r="EW22" s="134"/>
      <c r="EX22" s="134"/>
      <c r="EY22" s="134"/>
      <c r="EZ22" s="134"/>
      <c r="FA22" s="134"/>
      <c r="FB22" s="134"/>
      <c r="FC22" s="134"/>
      <c r="FD22" s="134"/>
      <c r="FE22" s="134"/>
      <c r="FF22" s="134"/>
      <c r="FG22" s="134"/>
      <c r="FH22" s="134"/>
      <c r="FI22" s="134"/>
      <c r="FJ22" s="134"/>
      <c r="FK22" s="134"/>
      <c r="FL22" s="134"/>
      <c r="FM22" s="134"/>
      <c r="FN22" s="134"/>
      <c r="FO22" s="134"/>
      <c r="FP22" s="134"/>
      <c r="FQ22" s="134"/>
      <c r="FR22" s="134"/>
      <c r="FS22" s="134"/>
      <c r="FT22" s="134"/>
      <c r="FU22" s="134"/>
      <c r="FV22" s="134"/>
      <c r="FW22" s="134"/>
      <c r="FX22" s="134"/>
      <c r="FY22" s="134"/>
      <c r="FZ22" s="134"/>
      <c r="GA22" s="134"/>
      <c r="GB22" s="134"/>
      <c r="GC22" s="134"/>
      <c r="GD22" s="134"/>
      <c r="GE22" s="134"/>
      <c r="GF22" s="134"/>
      <c r="GG22" s="134"/>
      <c r="GH22" s="134"/>
      <c r="GI22" s="134"/>
      <c r="GJ22" s="134"/>
      <c r="GK22" s="134"/>
      <c r="GL22" s="134"/>
      <c r="GM22" s="134"/>
      <c r="GN22" s="134"/>
      <c r="GO22" s="134"/>
      <c r="GP22" s="134"/>
      <c r="GQ22" s="134"/>
      <c r="GR22" s="134"/>
      <c r="GS22" s="134"/>
      <c r="GT22" s="134"/>
      <c r="GU22" s="134"/>
      <c r="GV22" s="134"/>
      <c r="GW22" s="134"/>
      <c r="GX22" s="134"/>
      <c r="GY22" s="134"/>
    </row>
    <row r="23" spans="1:207" s="55" customFormat="1" ht="15" customHeight="1" x14ac:dyDescent="0.3">
      <c r="A23" s="321" t="s">
        <v>200</v>
      </c>
      <c r="B23" s="134"/>
      <c r="C23" s="134"/>
      <c r="D23" s="134"/>
      <c r="E23" s="134"/>
      <c r="F23" s="134"/>
      <c r="G23" s="134"/>
      <c r="H23" s="134"/>
      <c r="I23" s="134"/>
      <c r="J23" s="134"/>
      <c r="K23" s="134"/>
      <c r="L23" s="134"/>
      <c r="M23" s="134"/>
      <c r="N23" s="134"/>
      <c r="O23" s="134"/>
      <c r="P23" s="134"/>
      <c r="Q23" s="134"/>
      <c r="R23" s="134"/>
      <c r="S23" s="134"/>
      <c r="T23" s="134"/>
      <c r="U23" s="134"/>
      <c r="V23" s="134"/>
      <c r="W23" s="134"/>
      <c r="X23" s="212"/>
      <c r="Y23" s="134"/>
      <c r="Z23" s="134"/>
      <c r="AA23" s="134"/>
      <c r="AB23" s="134"/>
      <c r="AC23" s="134"/>
      <c r="AD23" s="134"/>
      <c r="AE23" s="134"/>
      <c r="AF23" s="134"/>
      <c r="AG23" s="134"/>
      <c r="AH23" s="134"/>
      <c r="AI23" s="134"/>
      <c r="AJ23" s="134"/>
      <c r="AK23" s="134"/>
      <c r="AL23" s="134"/>
      <c r="AM23" s="134"/>
      <c r="AN23" s="134"/>
      <c r="AO23" s="134"/>
      <c r="AP23" s="134"/>
      <c r="AQ23" s="134"/>
      <c r="AR23" s="134"/>
      <c r="AS23" s="134"/>
      <c r="AT23" s="134"/>
      <c r="AU23" s="134"/>
      <c r="AV23" s="134"/>
      <c r="AW23" s="134"/>
      <c r="AX23" s="134"/>
      <c r="AY23" s="134"/>
      <c r="AZ23" s="134"/>
      <c r="BA23" s="134"/>
      <c r="BB23" s="134"/>
      <c r="BC23" s="134"/>
      <c r="BD23" s="134"/>
      <c r="BE23" s="134"/>
      <c r="BF23" s="134"/>
      <c r="BG23" s="134"/>
      <c r="BH23" s="134"/>
      <c r="BI23" s="134"/>
      <c r="BJ23" s="134"/>
      <c r="BK23" s="134"/>
      <c r="BL23" s="134"/>
      <c r="BM23" s="134"/>
      <c r="BN23" s="134"/>
      <c r="BO23" s="134"/>
      <c r="BP23" s="134"/>
      <c r="BQ23" s="134"/>
      <c r="BR23" s="134"/>
      <c r="BS23" s="134"/>
      <c r="BT23" s="134"/>
      <c r="BU23" s="134"/>
      <c r="BV23" s="134"/>
      <c r="BW23" s="134"/>
      <c r="BX23" s="134"/>
      <c r="BY23" s="134"/>
      <c r="BZ23" s="134"/>
      <c r="CA23" s="134"/>
      <c r="CB23" s="134"/>
      <c r="CC23" s="134"/>
      <c r="CD23" s="134"/>
      <c r="CE23" s="134"/>
      <c r="CF23" s="134"/>
      <c r="CG23" s="134"/>
      <c r="CH23" s="134"/>
      <c r="CI23" s="134"/>
      <c r="CJ23" s="134"/>
      <c r="CK23" s="134"/>
      <c r="CL23" s="134"/>
      <c r="CM23" s="134"/>
      <c r="CN23" s="134"/>
      <c r="CO23" s="134"/>
      <c r="CP23" s="134"/>
      <c r="CQ23" s="134"/>
      <c r="CR23" s="134"/>
      <c r="CS23" s="134"/>
      <c r="CT23" s="134"/>
      <c r="CU23" s="134"/>
      <c r="CV23" s="134"/>
      <c r="CW23" s="134"/>
      <c r="CX23" s="134"/>
      <c r="CY23" s="134"/>
      <c r="CZ23" s="134"/>
      <c r="DA23" s="134"/>
      <c r="DB23" s="134"/>
      <c r="DC23" s="134"/>
      <c r="DD23" s="134"/>
      <c r="DE23" s="134"/>
      <c r="DF23" s="134"/>
      <c r="DG23" s="134"/>
      <c r="DH23" s="134"/>
      <c r="DI23" s="134"/>
      <c r="DJ23" s="134"/>
      <c r="DK23" s="134"/>
      <c r="DL23" s="134"/>
      <c r="DM23" s="134"/>
      <c r="DN23" s="134"/>
      <c r="DO23" s="134"/>
      <c r="DP23" s="134"/>
      <c r="DQ23" s="134"/>
      <c r="DR23" s="134"/>
      <c r="DS23" s="134"/>
      <c r="DT23" s="134"/>
      <c r="DU23" s="134"/>
      <c r="DV23" s="134"/>
      <c r="DW23" s="134"/>
      <c r="DX23" s="134"/>
      <c r="DY23" s="134"/>
      <c r="DZ23" s="134"/>
      <c r="EA23" s="134"/>
      <c r="EB23" s="134"/>
      <c r="EC23" s="134"/>
      <c r="ED23" s="134"/>
      <c r="EE23" s="134"/>
      <c r="EF23" s="134"/>
      <c r="EG23" s="134"/>
      <c r="EH23" s="134"/>
      <c r="EI23" s="134"/>
      <c r="EJ23" s="134"/>
      <c r="EK23" s="134"/>
      <c r="EL23" s="134"/>
      <c r="EM23" s="134"/>
      <c r="EN23" s="134"/>
      <c r="EO23" s="134"/>
      <c r="EP23" s="134"/>
      <c r="EQ23" s="134"/>
      <c r="ER23" s="134"/>
      <c r="ES23" s="134"/>
      <c r="ET23" s="134"/>
      <c r="EU23" s="134"/>
      <c r="EV23" s="134"/>
      <c r="EW23" s="134"/>
      <c r="EX23" s="134"/>
      <c r="EY23" s="134"/>
      <c r="EZ23" s="134"/>
      <c r="FA23" s="134"/>
      <c r="FB23" s="134"/>
      <c r="FC23" s="134"/>
      <c r="FD23" s="134"/>
      <c r="FE23" s="134"/>
      <c r="FF23" s="134"/>
      <c r="FG23" s="134"/>
      <c r="FH23" s="134"/>
      <c r="FI23" s="134"/>
      <c r="FJ23" s="134"/>
      <c r="FK23" s="134"/>
      <c r="FL23" s="134"/>
      <c r="FM23" s="134"/>
      <c r="FN23" s="134"/>
      <c r="FO23" s="134"/>
      <c r="FP23" s="134"/>
      <c r="FQ23" s="134"/>
      <c r="FR23" s="134"/>
      <c r="FS23" s="134"/>
      <c r="FT23" s="134"/>
      <c r="FU23" s="134"/>
      <c r="FV23" s="134"/>
      <c r="FW23" s="134"/>
      <c r="FX23" s="134"/>
      <c r="FY23" s="134"/>
      <c r="FZ23" s="134"/>
      <c r="GA23" s="134"/>
      <c r="GB23" s="134"/>
      <c r="GC23" s="134"/>
      <c r="GD23" s="134"/>
      <c r="GE23" s="134"/>
      <c r="GF23" s="134"/>
      <c r="GG23" s="134"/>
      <c r="GH23" s="134"/>
      <c r="GI23" s="134"/>
      <c r="GJ23" s="134"/>
      <c r="GK23" s="134"/>
      <c r="GL23" s="134"/>
      <c r="GM23" s="134"/>
      <c r="GN23" s="134"/>
      <c r="GO23" s="134"/>
      <c r="GP23" s="134"/>
      <c r="GQ23" s="134"/>
      <c r="GR23" s="134"/>
      <c r="GS23" s="134"/>
      <c r="GT23" s="134"/>
      <c r="GU23" s="134"/>
      <c r="GV23" s="134"/>
      <c r="GW23" s="134"/>
      <c r="GX23" s="134"/>
      <c r="GY23" s="134"/>
    </row>
    <row r="24" spans="1:207" s="55" customFormat="1" ht="16.5" customHeight="1" x14ac:dyDescent="0.3">
      <c r="A24" s="223" t="s">
        <v>142</v>
      </c>
      <c r="B24" s="134"/>
      <c r="C24" s="134"/>
      <c r="D24" s="134"/>
      <c r="E24" s="134"/>
      <c r="F24" s="134"/>
      <c r="G24" s="134"/>
      <c r="H24" s="134"/>
      <c r="I24" s="134"/>
      <c r="J24" s="134"/>
      <c r="K24" s="134"/>
      <c r="L24" s="134"/>
      <c r="M24" s="134"/>
      <c r="N24" s="134"/>
      <c r="O24" s="134"/>
      <c r="P24" s="134"/>
      <c r="Q24" s="134"/>
      <c r="R24" s="134"/>
      <c r="S24" s="134"/>
      <c r="T24" s="134"/>
      <c r="U24" s="134"/>
      <c r="V24" s="134"/>
      <c r="W24" s="134"/>
      <c r="X24" s="212"/>
      <c r="Y24" s="134"/>
      <c r="Z24" s="134"/>
      <c r="AA24" s="134"/>
      <c r="AB24" s="134"/>
      <c r="AC24" s="134"/>
      <c r="AD24" s="134"/>
      <c r="AE24" s="134"/>
      <c r="AF24" s="134"/>
      <c r="AG24" s="134"/>
      <c r="AH24" s="134"/>
      <c r="AI24" s="134"/>
      <c r="AJ24" s="134"/>
      <c r="AK24" s="134"/>
      <c r="AL24" s="134"/>
      <c r="AM24" s="134"/>
      <c r="AN24" s="134"/>
      <c r="AO24" s="134"/>
      <c r="AP24" s="134"/>
      <c r="AQ24" s="134"/>
      <c r="AR24" s="134"/>
      <c r="AS24" s="134"/>
      <c r="AT24" s="134"/>
      <c r="AU24" s="134"/>
      <c r="AV24" s="134"/>
      <c r="AW24" s="134"/>
      <c r="AX24" s="134"/>
      <c r="AY24" s="134"/>
      <c r="AZ24" s="134"/>
      <c r="BA24" s="134"/>
      <c r="BB24" s="134"/>
      <c r="BC24" s="134"/>
      <c r="BD24" s="134"/>
      <c r="BE24" s="134"/>
      <c r="BF24" s="134"/>
      <c r="BG24" s="134"/>
      <c r="BH24" s="134"/>
      <c r="BI24" s="134"/>
      <c r="BJ24" s="134"/>
      <c r="BK24" s="134"/>
      <c r="BL24" s="134"/>
      <c r="BM24" s="134"/>
      <c r="BN24" s="134"/>
      <c r="BO24" s="134"/>
      <c r="BP24" s="134"/>
      <c r="BQ24" s="134"/>
      <c r="BR24" s="134"/>
      <c r="BS24" s="134"/>
      <c r="BT24" s="134"/>
      <c r="BU24" s="134"/>
      <c r="BV24" s="134"/>
      <c r="BW24" s="134"/>
      <c r="BX24" s="134"/>
      <c r="BY24" s="134"/>
      <c r="BZ24" s="134"/>
      <c r="CA24" s="134"/>
      <c r="CB24" s="134"/>
      <c r="CC24" s="134"/>
      <c r="CD24" s="134"/>
      <c r="CE24" s="134"/>
      <c r="CF24" s="134"/>
      <c r="CG24" s="134"/>
      <c r="CH24" s="134"/>
      <c r="CI24" s="134"/>
      <c r="CJ24" s="134"/>
      <c r="CK24" s="134"/>
      <c r="CL24" s="134"/>
      <c r="CM24" s="134"/>
      <c r="CN24" s="134"/>
      <c r="CO24" s="134"/>
      <c r="CP24" s="134"/>
      <c r="CQ24" s="134"/>
      <c r="CR24" s="134"/>
      <c r="CS24" s="134"/>
      <c r="CT24" s="134"/>
      <c r="CU24" s="134"/>
      <c r="CV24" s="134"/>
      <c r="CW24" s="134"/>
      <c r="CX24" s="134"/>
      <c r="CY24" s="134"/>
      <c r="CZ24" s="134"/>
      <c r="DA24" s="134"/>
      <c r="DB24" s="134"/>
      <c r="DC24" s="134"/>
      <c r="DD24" s="134"/>
      <c r="DE24" s="134"/>
      <c r="DF24" s="134"/>
      <c r="DG24" s="134"/>
      <c r="DH24" s="134"/>
      <c r="DI24" s="134"/>
      <c r="DJ24" s="134"/>
      <c r="DK24" s="134"/>
      <c r="DL24" s="134"/>
      <c r="DM24" s="134"/>
      <c r="DN24" s="134"/>
      <c r="DO24" s="134"/>
      <c r="DP24" s="134"/>
      <c r="DQ24" s="134"/>
      <c r="DR24" s="134"/>
      <c r="DS24" s="134"/>
      <c r="DT24" s="134"/>
      <c r="DU24" s="134"/>
      <c r="DV24" s="134"/>
      <c r="DW24" s="134"/>
      <c r="DX24" s="134"/>
      <c r="DY24" s="134"/>
      <c r="DZ24" s="134"/>
      <c r="EA24" s="134"/>
      <c r="EB24" s="134"/>
      <c r="EC24" s="134"/>
      <c r="ED24" s="134"/>
      <c r="EE24" s="134"/>
      <c r="EF24" s="134"/>
      <c r="EG24" s="134"/>
      <c r="EH24" s="134"/>
      <c r="EI24" s="134"/>
      <c r="EJ24" s="134"/>
      <c r="EK24" s="134"/>
      <c r="EL24" s="134"/>
      <c r="EM24" s="134"/>
      <c r="EN24" s="134"/>
      <c r="EO24" s="134"/>
      <c r="EP24" s="134"/>
      <c r="EQ24" s="134"/>
      <c r="ER24" s="134"/>
      <c r="ES24" s="134"/>
      <c r="ET24" s="134"/>
      <c r="EU24" s="134"/>
      <c r="EV24" s="134"/>
      <c r="EW24" s="134"/>
      <c r="EX24" s="134"/>
      <c r="EY24" s="134"/>
      <c r="EZ24" s="134"/>
      <c r="FA24" s="134"/>
      <c r="FB24" s="134"/>
      <c r="FC24" s="134"/>
      <c r="FD24" s="134"/>
      <c r="FE24" s="134"/>
      <c r="FF24" s="134"/>
      <c r="FG24" s="134"/>
      <c r="FH24" s="134"/>
      <c r="FI24" s="134"/>
      <c r="FJ24" s="134"/>
      <c r="FK24" s="134"/>
      <c r="FL24" s="134"/>
      <c r="FM24" s="134"/>
      <c r="FN24" s="134"/>
      <c r="FO24" s="134"/>
      <c r="FP24" s="134"/>
      <c r="FQ24" s="134"/>
      <c r="FR24" s="134"/>
      <c r="FS24" s="134"/>
      <c r="FT24" s="134"/>
      <c r="FU24" s="134"/>
      <c r="FV24" s="134"/>
      <c r="FW24" s="134"/>
      <c r="FX24" s="134"/>
      <c r="FY24" s="134"/>
      <c r="FZ24" s="134"/>
      <c r="GA24" s="134"/>
      <c r="GB24" s="134"/>
      <c r="GC24" s="134"/>
      <c r="GD24" s="134"/>
      <c r="GE24" s="134"/>
      <c r="GF24" s="134"/>
      <c r="GG24" s="134"/>
      <c r="GH24" s="134"/>
      <c r="GI24" s="134"/>
      <c r="GJ24" s="134"/>
      <c r="GK24" s="134"/>
      <c r="GL24" s="134"/>
      <c r="GM24" s="134"/>
      <c r="GN24" s="134"/>
      <c r="GO24" s="134"/>
      <c r="GP24" s="134"/>
      <c r="GQ24" s="134"/>
      <c r="GR24" s="134"/>
      <c r="GS24" s="134"/>
      <c r="GT24" s="134"/>
      <c r="GU24" s="134"/>
      <c r="GV24" s="134"/>
      <c r="GW24" s="134"/>
      <c r="GX24" s="134"/>
      <c r="GY24" s="134"/>
    </row>
    <row r="25" spans="1:207" s="55" customFormat="1" ht="66.45" customHeight="1" x14ac:dyDescent="0.3">
      <c r="A25" s="718" t="s">
        <v>143</v>
      </c>
      <c r="B25" s="719"/>
      <c r="C25" s="719"/>
      <c r="D25" s="719"/>
      <c r="E25" s="719"/>
      <c r="F25" s="719"/>
      <c r="G25" s="719"/>
      <c r="H25" s="719"/>
      <c r="I25" s="719"/>
      <c r="J25" s="719"/>
      <c r="K25" s="719"/>
      <c r="L25" s="719"/>
      <c r="M25" s="719"/>
      <c r="N25" s="719"/>
      <c r="O25" s="719"/>
      <c r="P25" s="719"/>
      <c r="Q25" s="719"/>
      <c r="R25" s="719"/>
      <c r="S25" s="719"/>
      <c r="T25" s="719"/>
      <c r="U25" s="719"/>
      <c r="V25" s="719"/>
      <c r="W25" s="443"/>
      <c r="X25" s="212"/>
      <c r="Y25" s="134"/>
      <c r="Z25" s="134"/>
      <c r="AA25" s="134"/>
      <c r="AB25" s="134"/>
      <c r="AC25" s="134"/>
      <c r="AD25" s="134"/>
      <c r="AE25" s="134"/>
      <c r="AF25" s="134"/>
      <c r="AG25" s="134"/>
      <c r="AH25" s="134"/>
      <c r="AI25" s="134"/>
      <c r="AJ25" s="134"/>
      <c r="AK25" s="134"/>
      <c r="AL25" s="134"/>
      <c r="AM25" s="134"/>
      <c r="AN25" s="134"/>
      <c r="AO25" s="134"/>
      <c r="AP25" s="134"/>
      <c r="AQ25" s="134"/>
      <c r="AR25" s="134"/>
      <c r="AS25" s="134"/>
      <c r="AT25" s="134"/>
      <c r="AU25" s="134"/>
      <c r="AV25" s="134"/>
      <c r="AW25" s="134"/>
      <c r="AX25" s="134"/>
      <c r="AY25" s="134"/>
      <c r="AZ25" s="134"/>
      <c r="BA25" s="134"/>
      <c r="BB25" s="134"/>
      <c r="BC25" s="134"/>
      <c r="BD25" s="134"/>
      <c r="BE25" s="134"/>
      <c r="BF25" s="134"/>
      <c r="BG25" s="134"/>
      <c r="BH25" s="134"/>
      <c r="BI25" s="134"/>
      <c r="BJ25" s="134"/>
      <c r="BK25" s="134"/>
      <c r="BL25" s="134"/>
      <c r="BM25" s="134"/>
      <c r="BN25" s="134"/>
      <c r="BO25" s="134"/>
      <c r="BP25" s="134"/>
      <c r="BQ25" s="134"/>
      <c r="BR25" s="134"/>
      <c r="BS25" s="134"/>
      <c r="BT25" s="134"/>
      <c r="BU25" s="134"/>
      <c r="BV25" s="134"/>
      <c r="BW25" s="134"/>
      <c r="BX25" s="134"/>
      <c r="BY25" s="134"/>
      <c r="BZ25" s="134"/>
      <c r="CA25" s="134"/>
      <c r="CB25" s="134"/>
      <c r="CC25" s="134"/>
      <c r="CD25" s="134"/>
      <c r="CE25" s="134"/>
      <c r="CF25" s="134"/>
      <c r="CG25" s="134"/>
      <c r="CH25" s="134"/>
      <c r="CI25" s="134"/>
      <c r="CJ25" s="134"/>
      <c r="CK25" s="134"/>
      <c r="CL25" s="134"/>
      <c r="CM25" s="134"/>
      <c r="CN25" s="134"/>
      <c r="CO25" s="134"/>
      <c r="CP25" s="134"/>
      <c r="CQ25" s="134"/>
      <c r="CR25" s="134"/>
      <c r="CS25" s="134"/>
      <c r="CT25" s="134"/>
      <c r="CU25" s="134"/>
      <c r="CV25" s="134"/>
      <c r="CW25" s="134"/>
      <c r="CX25" s="134"/>
      <c r="CY25" s="134"/>
      <c r="CZ25" s="134"/>
      <c r="DA25" s="134"/>
      <c r="DB25" s="134"/>
      <c r="DC25" s="134"/>
      <c r="DD25" s="134"/>
      <c r="DE25" s="134"/>
      <c r="DF25" s="134"/>
      <c r="DG25" s="134"/>
      <c r="DH25" s="134"/>
      <c r="DI25" s="134"/>
      <c r="DJ25" s="134"/>
      <c r="DK25" s="134"/>
      <c r="DL25" s="134"/>
      <c r="DM25" s="134"/>
      <c r="DN25" s="134"/>
      <c r="DO25" s="134"/>
      <c r="DP25" s="134"/>
      <c r="DQ25" s="134"/>
      <c r="DR25" s="134"/>
      <c r="DS25" s="134"/>
      <c r="DT25" s="134"/>
      <c r="DU25" s="134"/>
      <c r="DV25" s="134"/>
      <c r="DW25" s="134"/>
      <c r="DX25" s="134"/>
      <c r="DY25" s="134"/>
      <c r="DZ25" s="134"/>
      <c r="EA25" s="134"/>
      <c r="EB25" s="134"/>
      <c r="EC25" s="134"/>
      <c r="ED25" s="134"/>
      <c r="EE25" s="134"/>
      <c r="EF25" s="134"/>
      <c r="EG25" s="134"/>
      <c r="EH25" s="134"/>
      <c r="EI25" s="134"/>
      <c r="EJ25" s="134"/>
      <c r="EK25" s="134"/>
      <c r="EL25" s="134"/>
      <c r="EM25" s="134"/>
      <c r="EN25" s="134"/>
      <c r="EO25" s="134"/>
      <c r="EP25" s="134"/>
      <c r="EQ25" s="134"/>
      <c r="ER25" s="134"/>
      <c r="ES25" s="134"/>
      <c r="ET25" s="134"/>
      <c r="EU25" s="134"/>
      <c r="EV25" s="134"/>
      <c r="EW25" s="134"/>
      <c r="EX25" s="134"/>
      <c r="EY25" s="134"/>
      <c r="EZ25" s="134"/>
      <c r="FA25" s="134"/>
      <c r="FB25" s="134"/>
      <c r="FC25" s="134"/>
      <c r="FD25" s="134"/>
      <c r="FE25" s="134"/>
      <c r="FF25" s="134"/>
      <c r="FG25" s="134"/>
      <c r="FH25" s="134"/>
      <c r="FI25" s="134"/>
      <c r="FJ25" s="134"/>
      <c r="FK25" s="134"/>
      <c r="FL25" s="134"/>
      <c r="FM25" s="134"/>
      <c r="FN25" s="134"/>
      <c r="FO25" s="134"/>
      <c r="FP25" s="134"/>
      <c r="FQ25" s="134"/>
      <c r="FR25" s="134"/>
      <c r="FS25" s="134"/>
      <c r="FT25" s="134"/>
      <c r="FU25" s="134"/>
      <c r="FV25" s="134"/>
      <c r="FW25" s="134"/>
      <c r="FX25" s="134"/>
      <c r="FY25" s="134"/>
      <c r="FZ25" s="134"/>
      <c r="GA25" s="134"/>
      <c r="GB25" s="134"/>
      <c r="GC25" s="134"/>
      <c r="GD25" s="134"/>
      <c r="GE25" s="134"/>
      <c r="GF25" s="134"/>
      <c r="GG25" s="134"/>
      <c r="GH25" s="134"/>
      <c r="GI25" s="134"/>
      <c r="GJ25" s="134"/>
      <c r="GK25" s="134"/>
      <c r="GL25" s="134"/>
      <c r="GM25" s="134"/>
      <c r="GN25" s="134"/>
      <c r="GO25" s="134"/>
      <c r="GP25" s="134"/>
      <c r="GQ25" s="134"/>
      <c r="GR25" s="134"/>
      <c r="GS25" s="134"/>
      <c r="GT25" s="134"/>
      <c r="GU25" s="134"/>
      <c r="GV25" s="134"/>
      <c r="GW25" s="134"/>
      <c r="GX25" s="134"/>
      <c r="GY25" s="134"/>
    </row>
    <row r="26" spans="1:207" s="55" customFormat="1" ht="15" customHeight="1" x14ac:dyDescent="0.3">
      <c r="A26" s="224" t="str">
        <f>+'Cuadro 1'!A33</f>
        <v>Actualizado el 10 de agosto de 2022</v>
      </c>
      <c r="X26" s="166"/>
    </row>
    <row r="27" spans="1:207" s="55" customFormat="1" ht="2.1" customHeight="1" x14ac:dyDescent="0.3">
      <c r="A27" s="167"/>
      <c r="B27" s="62"/>
      <c r="C27" s="62"/>
      <c r="D27" s="62"/>
      <c r="E27" s="62"/>
      <c r="F27" s="62"/>
      <c r="G27" s="62"/>
      <c r="H27" s="62"/>
      <c r="I27" s="62"/>
      <c r="J27" s="62"/>
      <c r="K27" s="62"/>
      <c r="L27" s="62"/>
      <c r="M27" s="62"/>
      <c r="N27" s="62"/>
      <c r="O27" s="62"/>
      <c r="P27" s="62"/>
      <c r="Q27" s="62"/>
      <c r="R27" s="62"/>
      <c r="S27" s="62"/>
      <c r="T27" s="62"/>
      <c r="U27" s="62"/>
      <c r="V27" s="62"/>
      <c r="W27" s="62"/>
      <c r="X27" s="63"/>
    </row>
    <row r="28" spans="1:207" s="55" customFormat="1" ht="13.2" x14ac:dyDescent="0.3">
      <c r="A28" s="54"/>
      <c r="B28" s="54"/>
      <c r="C28" s="54"/>
      <c r="D28" s="54"/>
      <c r="E28" s="54"/>
      <c r="F28" s="54"/>
      <c r="G28" s="54"/>
    </row>
  </sheetData>
  <mergeCells count="6">
    <mergeCell ref="A9:A10"/>
    <mergeCell ref="A25:V25"/>
    <mergeCell ref="A3:X3"/>
    <mergeCell ref="A4:X6"/>
    <mergeCell ref="A8:X8"/>
    <mergeCell ref="B9:X9"/>
  </mergeCells>
  <phoneticPr fontId="4" type="noConversion"/>
  <hyperlinks>
    <hyperlink ref="A7" location="Índice!A1" display="Índice" xr:uid="{B11FB9E6-8EA4-49BF-8A33-0A8E8027B6C4}"/>
  </hyperlinks>
  <pageMargins left="0.7" right="0.7" top="0.75" bottom="0.75" header="0.3" footer="0.3"/>
  <pageSetup orientation="portrait" horizontalDpi="4294967294" verticalDpi="4294967294"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25"/>
  <sheetViews>
    <sheetView showGridLines="0" zoomScale="90" zoomScaleNormal="90" workbookViewId="0">
      <pane xSplit="1" ySplit="6" topLeftCell="E7" activePane="bottomRight" state="frozen"/>
      <selection pane="topRight" activeCell="B1" sqref="B1"/>
      <selection pane="bottomLeft" activeCell="A7" sqref="A7"/>
      <selection pane="bottomRight" activeCell="A9" sqref="A9:A10"/>
    </sheetView>
  </sheetViews>
  <sheetFormatPr baseColWidth="10" defaultColWidth="11.44140625" defaultRowHeight="11.4" x14ac:dyDescent="0.2"/>
  <cols>
    <col min="1" max="1" width="36.6640625" style="25" customWidth="1"/>
    <col min="2" max="7" width="12.33203125" style="25" customWidth="1"/>
    <col min="8" max="21" width="12.33203125" style="26" customWidth="1"/>
    <col min="22" max="16384" width="11.44140625" style="26"/>
  </cols>
  <sheetData>
    <row r="1" spans="1:26" s="11" customFormat="1" ht="60" customHeight="1" x14ac:dyDescent="0.3">
      <c r="A1" s="12"/>
      <c r="B1" s="12"/>
      <c r="C1" s="12"/>
      <c r="D1" s="12"/>
      <c r="E1" s="12"/>
      <c r="F1" s="12"/>
      <c r="G1" s="12"/>
    </row>
    <row r="2" spans="1:26" s="11" customFormat="1" ht="8.4" customHeight="1" x14ac:dyDescent="0.3">
      <c r="A2" s="10"/>
      <c r="B2" s="10"/>
      <c r="C2" s="10"/>
      <c r="D2" s="10"/>
      <c r="E2" s="10"/>
      <c r="F2" s="10"/>
      <c r="G2" s="10"/>
    </row>
    <row r="3" spans="1:26" s="55" customFormat="1" ht="30.9" customHeight="1" x14ac:dyDescent="0.3">
      <c r="A3" s="720" t="str">
        <f>+'Cuadro 1'!A3:AK4</f>
        <v>ENCUESTA NACIONAL DE ARROZ MECANIZADO, ENAM I SEMESTRE 2022</v>
      </c>
      <c r="B3" s="720"/>
      <c r="C3" s="720"/>
      <c r="D3" s="720"/>
      <c r="E3" s="720"/>
      <c r="F3" s="720"/>
      <c r="G3" s="720"/>
      <c r="H3" s="720"/>
      <c r="I3" s="720"/>
      <c r="J3" s="720"/>
      <c r="K3" s="720"/>
      <c r="L3" s="720"/>
      <c r="M3" s="720"/>
      <c r="N3" s="720"/>
      <c r="O3" s="720"/>
      <c r="P3" s="720"/>
      <c r="Q3" s="720"/>
      <c r="R3" s="720"/>
      <c r="S3" s="720"/>
      <c r="T3" s="720"/>
      <c r="U3" s="720"/>
      <c r="V3" s="720"/>
      <c r="W3" s="720"/>
      <c r="X3" s="720"/>
    </row>
    <row r="4" spans="1:26" s="55" customFormat="1" ht="12" customHeight="1" x14ac:dyDescent="0.3">
      <c r="A4" s="666" t="s">
        <v>260</v>
      </c>
      <c r="B4" s="667"/>
      <c r="C4" s="667"/>
      <c r="D4" s="667"/>
      <c r="E4" s="667"/>
      <c r="F4" s="667"/>
      <c r="G4" s="667"/>
      <c r="H4" s="667"/>
      <c r="I4" s="667"/>
      <c r="J4" s="667"/>
      <c r="K4" s="667"/>
      <c r="L4" s="667"/>
      <c r="M4" s="667"/>
      <c r="N4" s="667"/>
      <c r="O4" s="667"/>
      <c r="P4" s="667"/>
      <c r="Q4" s="667"/>
      <c r="R4" s="667"/>
      <c r="S4" s="667"/>
      <c r="T4" s="667"/>
      <c r="U4" s="667"/>
      <c r="V4" s="667"/>
      <c r="W4" s="667"/>
      <c r="X4" s="667"/>
    </row>
    <row r="5" spans="1:26" s="55" customFormat="1" ht="12" customHeight="1" x14ac:dyDescent="0.3">
      <c r="A5" s="666"/>
      <c r="B5" s="667"/>
      <c r="C5" s="667"/>
      <c r="D5" s="667"/>
      <c r="E5" s="667"/>
      <c r="F5" s="667"/>
      <c r="G5" s="667"/>
      <c r="H5" s="667"/>
      <c r="I5" s="667"/>
      <c r="J5" s="667"/>
      <c r="K5" s="667"/>
      <c r="L5" s="667"/>
      <c r="M5" s="667"/>
      <c r="N5" s="667"/>
      <c r="O5" s="667"/>
      <c r="P5" s="667"/>
      <c r="Q5" s="667"/>
      <c r="R5" s="667"/>
      <c r="S5" s="667"/>
      <c r="T5" s="667"/>
      <c r="U5" s="667"/>
      <c r="V5" s="667"/>
      <c r="W5" s="667"/>
      <c r="X5" s="667"/>
    </row>
    <row r="6" spans="1:26" s="55" customFormat="1" ht="12" customHeight="1" x14ac:dyDescent="0.3">
      <c r="A6" s="666"/>
      <c r="B6" s="667"/>
      <c r="C6" s="667"/>
      <c r="D6" s="667"/>
      <c r="E6" s="667"/>
      <c r="F6" s="667"/>
      <c r="G6" s="667"/>
      <c r="H6" s="667"/>
      <c r="I6" s="667"/>
      <c r="J6" s="667"/>
      <c r="K6" s="667"/>
      <c r="L6" s="667"/>
      <c r="M6" s="667"/>
      <c r="N6" s="667"/>
      <c r="O6" s="667"/>
      <c r="P6" s="667"/>
      <c r="Q6" s="667"/>
      <c r="R6" s="667"/>
      <c r="S6" s="667"/>
      <c r="T6" s="667"/>
      <c r="U6" s="667"/>
      <c r="V6" s="667"/>
      <c r="W6" s="667"/>
      <c r="X6" s="667"/>
    </row>
    <row r="7" spans="1:26" s="55" customFormat="1" ht="13.8" x14ac:dyDescent="0.3">
      <c r="A7" s="610" t="s">
        <v>301</v>
      </c>
      <c r="B7" s="54"/>
      <c r="C7" s="54"/>
      <c r="D7" s="54"/>
      <c r="E7" s="54"/>
      <c r="F7" s="54"/>
      <c r="G7" s="54"/>
    </row>
    <row r="8" spans="1:26" s="55" customFormat="1" ht="36.6" customHeight="1" x14ac:dyDescent="0.3">
      <c r="A8" s="445" t="s">
        <v>263</v>
      </c>
      <c r="B8" s="279"/>
      <c r="C8" s="280"/>
      <c r="D8" s="280"/>
      <c r="E8" s="280"/>
      <c r="F8" s="280"/>
      <c r="G8" s="280"/>
      <c r="H8" s="280"/>
      <c r="I8" s="280"/>
      <c r="J8" s="280"/>
      <c r="K8" s="280"/>
      <c r="L8" s="280"/>
      <c r="M8" s="280"/>
      <c r="N8" s="280"/>
      <c r="O8" s="280"/>
      <c r="P8" s="280"/>
      <c r="Q8" s="280"/>
      <c r="R8" s="280"/>
      <c r="S8" s="280"/>
      <c r="T8" s="280"/>
      <c r="U8" s="280"/>
      <c r="V8" s="280"/>
      <c r="W8" s="444"/>
      <c r="X8" s="281"/>
    </row>
    <row r="9" spans="1:26" s="55" customFormat="1" ht="12.75" customHeight="1" x14ac:dyDescent="0.3">
      <c r="A9" s="716" t="s">
        <v>58</v>
      </c>
      <c r="B9" s="717" t="s">
        <v>40</v>
      </c>
      <c r="C9" s="726"/>
      <c r="D9" s="726"/>
      <c r="E9" s="726"/>
      <c r="F9" s="726"/>
      <c r="G9" s="726"/>
      <c r="H9" s="726"/>
      <c r="I9" s="726"/>
      <c r="J9" s="726"/>
      <c r="K9" s="726"/>
      <c r="L9" s="726"/>
      <c r="M9" s="726"/>
      <c r="N9" s="726"/>
      <c r="O9" s="726"/>
      <c r="P9" s="726"/>
      <c r="Q9" s="726"/>
      <c r="R9" s="726"/>
      <c r="S9" s="726"/>
      <c r="T9" s="726"/>
      <c r="U9" s="726"/>
      <c r="V9" s="726"/>
      <c r="W9" s="726"/>
      <c r="X9" s="727"/>
    </row>
    <row r="10" spans="1:26" s="55" customFormat="1" ht="13.2" x14ac:dyDescent="0.3">
      <c r="A10" s="717"/>
      <c r="B10" s="207" t="s">
        <v>62</v>
      </c>
      <c r="C10" s="206" t="s">
        <v>63</v>
      </c>
      <c r="D10" s="206" t="s">
        <v>64</v>
      </c>
      <c r="E10" s="206" t="s">
        <v>65</v>
      </c>
      <c r="F10" s="206" t="s">
        <v>66</v>
      </c>
      <c r="G10" s="206" t="s">
        <v>67</v>
      </c>
      <c r="H10" s="206" t="s">
        <v>68</v>
      </c>
      <c r="I10" s="206" t="s">
        <v>69</v>
      </c>
      <c r="J10" s="206" t="s">
        <v>70</v>
      </c>
      <c r="K10" s="206" t="s">
        <v>71</v>
      </c>
      <c r="L10" s="206" t="s">
        <v>72</v>
      </c>
      <c r="M10" s="206" t="s">
        <v>73</v>
      </c>
      <c r="N10" s="206" t="s">
        <v>74</v>
      </c>
      <c r="O10" s="206" t="s">
        <v>75</v>
      </c>
      <c r="P10" s="206" t="s">
        <v>76</v>
      </c>
      <c r="Q10" s="206" t="s">
        <v>77</v>
      </c>
      <c r="R10" s="206" t="s">
        <v>78</v>
      </c>
      <c r="S10" s="206" t="s">
        <v>79</v>
      </c>
      <c r="T10" s="206" t="s">
        <v>80</v>
      </c>
      <c r="U10" s="206" t="s">
        <v>98</v>
      </c>
      <c r="V10" s="206" t="s">
        <v>136</v>
      </c>
      <c r="W10" s="206" t="s">
        <v>216</v>
      </c>
      <c r="X10" s="191" t="s">
        <v>258</v>
      </c>
    </row>
    <row r="11" spans="1:26" s="55" customFormat="1" ht="13.2" x14ac:dyDescent="0.3">
      <c r="A11" s="251" t="s">
        <v>21</v>
      </c>
      <c r="B11" s="252">
        <v>283962</v>
      </c>
      <c r="C11" s="252">
        <v>287296</v>
      </c>
      <c r="D11" s="252">
        <v>246206</v>
      </c>
      <c r="E11" s="252">
        <v>311564</v>
      </c>
      <c r="F11" s="252">
        <v>328779</v>
      </c>
      <c r="G11" s="252">
        <v>269402</v>
      </c>
      <c r="H11" s="252">
        <v>218177.06</v>
      </c>
      <c r="I11" s="252">
        <v>223353</v>
      </c>
      <c r="J11" s="252">
        <v>275983.688086554</v>
      </c>
      <c r="K11" s="252">
        <v>329908.24294720002</v>
      </c>
      <c r="L11" s="252">
        <v>265569.7884342965</v>
      </c>
      <c r="M11" s="252">
        <v>296239.01640055538</v>
      </c>
      <c r="N11" s="252">
        <v>258550.6</v>
      </c>
      <c r="O11" s="252">
        <v>293179.0571878929</v>
      </c>
      <c r="P11" s="252">
        <v>240587.71761099997</v>
      </c>
      <c r="Q11" s="252">
        <v>305807.56613579864</v>
      </c>
      <c r="R11" s="252">
        <v>392647.01</v>
      </c>
      <c r="S11" s="252">
        <v>414058.6448147</v>
      </c>
      <c r="T11" s="252">
        <v>333777.71219999995</v>
      </c>
      <c r="U11" s="252">
        <v>352850.02262901148</v>
      </c>
      <c r="V11" s="252">
        <v>394421.42947972968</v>
      </c>
      <c r="W11" s="252">
        <v>392647.80739338254</v>
      </c>
      <c r="X11" s="253">
        <f>+SUM(X13:X18)</f>
        <v>357693.75305590004</v>
      </c>
    </row>
    <row r="12" spans="1:26" s="55" customFormat="1" ht="13.2" x14ac:dyDescent="0.3">
      <c r="A12" s="93"/>
      <c r="B12" s="125"/>
      <c r="C12" s="125"/>
      <c r="D12" s="125"/>
      <c r="E12" s="125"/>
      <c r="F12" s="125"/>
      <c r="G12" s="125"/>
      <c r="H12" s="125"/>
      <c r="I12" s="125"/>
      <c r="J12" s="125"/>
      <c r="K12" s="125"/>
      <c r="L12" s="125"/>
      <c r="M12" s="125"/>
      <c r="N12" s="125"/>
      <c r="O12" s="125"/>
      <c r="P12" s="125"/>
      <c r="Q12" s="125"/>
      <c r="R12" s="125"/>
      <c r="S12" s="125"/>
      <c r="T12" s="125"/>
      <c r="U12" s="125"/>
      <c r="V12" s="125"/>
      <c r="W12" s="125"/>
      <c r="X12" s="126"/>
    </row>
    <row r="13" spans="1:26" s="55" customFormat="1" ht="13.2" x14ac:dyDescent="0.3">
      <c r="A13" s="65" t="s">
        <v>144</v>
      </c>
      <c r="B13" s="127">
        <v>18564</v>
      </c>
      <c r="C13" s="127">
        <v>15106</v>
      </c>
      <c r="D13" s="127">
        <v>10728</v>
      </c>
      <c r="E13" s="127">
        <v>10184</v>
      </c>
      <c r="F13" s="127">
        <v>14975</v>
      </c>
      <c r="G13" s="127">
        <v>12687</v>
      </c>
      <c r="H13" s="127">
        <v>11214.44</v>
      </c>
      <c r="I13" s="127">
        <v>13897</v>
      </c>
      <c r="J13" s="127">
        <v>12131.412696123072</v>
      </c>
      <c r="K13" s="127">
        <v>12312.202384</v>
      </c>
      <c r="L13" s="127">
        <v>10917.351400000001</v>
      </c>
      <c r="M13" s="127">
        <v>11294.811110725441</v>
      </c>
      <c r="N13" s="127">
        <v>9249.73</v>
      </c>
      <c r="O13" s="127">
        <v>9612.6449179065494</v>
      </c>
      <c r="P13" s="127">
        <v>9580.3485440999993</v>
      </c>
      <c r="Q13" s="127">
        <v>11031.9464596</v>
      </c>
      <c r="R13" s="127">
        <v>9408.44</v>
      </c>
      <c r="S13" s="127">
        <v>13477.3795761</v>
      </c>
      <c r="T13" s="127">
        <v>11735.319326568908</v>
      </c>
      <c r="U13" s="127">
        <v>9201.0456052115132</v>
      </c>
      <c r="V13" s="127">
        <v>9111.052095704239</v>
      </c>
      <c r="W13" s="127">
        <v>9873.8024437825679</v>
      </c>
      <c r="X13" s="124">
        <v>9397.0797184999992</v>
      </c>
      <c r="Z13" s="514"/>
    </row>
    <row r="14" spans="1:26" s="55" customFormat="1" ht="13.2" x14ac:dyDescent="0.3">
      <c r="A14" s="66" t="s">
        <v>145</v>
      </c>
      <c r="B14" s="125">
        <v>28756</v>
      </c>
      <c r="C14" s="125">
        <v>22802</v>
      </c>
      <c r="D14" s="125">
        <v>18800</v>
      </c>
      <c r="E14" s="125">
        <v>15206</v>
      </c>
      <c r="F14" s="125">
        <v>17181</v>
      </c>
      <c r="G14" s="125">
        <v>19348</v>
      </c>
      <c r="H14" s="125">
        <v>17836.830000000002</v>
      </c>
      <c r="I14" s="125">
        <v>19936</v>
      </c>
      <c r="J14" s="125">
        <v>16646.928509333058</v>
      </c>
      <c r="K14" s="125">
        <v>20886.429884199999</v>
      </c>
      <c r="L14" s="125">
        <v>14337.878000000001</v>
      </c>
      <c r="M14" s="125">
        <v>15641.064845539742</v>
      </c>
      <c r="N14" s="125">
        <v>16779.79</v>
      </c>
      <c r="O14" s="125">
        <v>12519.835787453687</v>
      </c>
      <c r="P14" s="125">
        <v>11424.075973700001</v>
      </c>
      <c r="Q14" s="125">
        <v>17413.081938200001</v>
      </c>
      <c r="R14" s="125">
        <v>14830.18</v>
      </c>
      <c r="S14" s="125">
        <v>14674.564058600001</v>
      </c>
      <c r="T14" s="125">
        <v>14956.103167618898</v>
      </c>
      <c r="U14" s="125">
        <v>11642.8305354</v>
      </c>
      <c r="V14" s="125">
        <v>13185.324358960072</v>
      </c>
      <c r="W14" s="125">
        <v>13025.555440600001</v>
      </c>
      <c r="X14" s="126">
        <v>12489.431492399999</v>
      </c>
      <c r="Z14" s="514"/>
    </row>
    <row r="15" spans="1:26" s="55" customFormat="1" ht="13.2" x14ac:dyDescent="0.3">
      <c r="A15" s="65" t="s">
        <v>146</v>
      </c>
      <c r="B15" s="127">
        <v>61033</v>
      </c>
      <c r="C15" s="127">
        <v>48653</v>
      </c>
      <c r="D15" s="127">
        <v>32783</v>
      </c>
      <c r="E15" s="127">
        <v>48218</v>
      </c>
      <c r="F15" s="127">
        <v>61082</v>
      </c>
      <c r="G15" s="127">
        <v>56811</v>
      </c>
      <c r="H15" s="127">
        <v>38940.720000000001</v>
      </c>
      <c r="I15" s="127">
        <v>51078.5</v>
      </c>
      <c r="J15" s="127">
        <v>41730.828513869455</v>
      </c>
      <c r="K15" s="127">
        <v>51755.845798000002</v>
      </c>
      <c r="L15" s="127">
        <v>43609.51</v>
      </c>
      <c r="M15" s="127">
        <v>56854.662825407839</v>
      </c>
      <c r="N15" s="127">
        <v>44838.78</v>
      </c>
      <c r="O15" s="127">
        <v>50498.889226839899</v>
      </c>
      <c r="P15" s="127">
        <v>33395.608091999995</v>
      </c>
      <c r="Q15" s="127">
        <v>45921.730041999996</v>
      </c>
      <c r="R15" s="127">
        <v>53235.56</v>
      </c>
      <c r="S15" s="127">
        <v>71068.890549000003</v>
      </c>
      <c r="T15" s="127">
        <v>63713.573307124672</v>
      </c>
      <c r="U15" s="127">
        <v>54158.226569999999</v>
      </c>
      <c r="V15" s="127">
        <v>80434.640629041911</v>
      </c>
      <c r="W15" s="127">
        <v>102043.09257499999</v>
      </c>
      <c r="X15" s="124">
        <v>61689.202307</v>
      </c>
      <c r="Z15" s="514"/>
    </row>
    <row r="16" spans="1:26" s="55" customFormat="1" ht="13.2" x14ac:dyDescent="0.3">
      <c r="A16" s="66" t="s">
        <v>147</v>
      </c>
      <c r="B16" s="125">
        <v>90505</v>
      </c>
      <c r="C16" s="125">
        <v>90913</v>
      </c>
      <c r="D16" s="125">
        <v>68305</v>
      </c>
      <c r="E16" s="125">
        <v>99748</v>
      </c>
      <c r="F16" s="125">
        <v>106742</v>
      </c>
      <c r="G16" s="125">
        <v>89701</v>
      </c>
      <c r="H16" s="125">
        <v>76490.59</v>
      </c>
      <c r="I16" s="125">
        <v>68914.5</v>
      </c>
      <c r="J16" s="125">
        <v>88859.148438722972</v>
      </c>
      <c r="K16" s="125">
        <v>116031.404675</v>
      </c>
      <c r="L16" s="125">
        <v>77960.909034296463</v>
      </c>
      <c r="M16" s="125">
        <v>80759.175713293997</v>
      </c>
      <c r="N16" s="125">
        <v>77310.3</v>
      </c>
      <c r="O16" s="125">
        <v>95783.814306517015</v>
      </c>
      <c r="P16" s="125">
        <v>78384.871314199991</v>
      </c>
      <c r="Q16" s="125">
        <v>111322.6869059936</v>
      </c>
      <c r="R16" s="125">
        <v>139414.29</v>
      </c>
      <c r="S16" s="125">
        <v>167872.189935</v>
      </c>
      <c r="T16" s="125">
        <v>130458.90938322997</v>
      </c>
      <c r="U16" s="125">
        <v>148569.37891199999</v>
      </c>
      <c r="V16" s="125">
        <v>157806.82308654062</v>
      </c>
      <c r="W16" s="125">
        <v>162342.39657400001</v>
      </c>
      <c r="X16" s="126">
        <v>157905.90717000002</v>
      </c>
      <c r="Z16" s="514"/>
    </row>
    <row r="17" spans="1:26" s="55" customFormat="1" ht="13.2" x14ac:dyDescent="0.3">
      <c r="A17" s="65" t="s">
        <v>148</v>
      </c>
      <c r="B17" s="127">
        <v>51829</v>
      </c>
      <c r="C17" s="127">
        <v>68995</v>
      </c>
      <c r="D17" s="127">
        <v>68877</v>
      </c>
      <c r="E17" s="127">
        <v>89462</v>
      </c>
      <c r="F17" s="127">
        <v>79833</v>
      </c>
      <c r="G17" s="127">
        <v>58114</v>
      </c>
      <c r="H17" s="127">
        <v>47561.37</v>
      </c>
      <c r="I17" s="127">
        <v>45055</v>
      </c>
      <c r="J17" s="127">
        <v>72816.231262007044</v>
      </c>
      <c r="K17" s="127">
        <v>81275.60908200001</v>
      </c>
      <c r="L17" s="127">
        <v>75686.47</v>
      </c>
      <c r="M17" s="127">
        <v>84408.083852828888</v>
      </c>
      <c r="N17" s="127">
        <v>79135.429999999993</v>
      </c>
      <c r="O17" s="127">
        <v>79204.510738621728</v>
      </c>
      <c r="P17" s="127">
        <v>73072.417191999994</v>
      </c>
      <c r="Q17" s="127">
        <v>83992.326129303008</v>
      </c>
      <c r="R17" s="127">
        <v>130296.57</v>
      </c>
      <c r="S17" s="127">
        <v>105141.140826</v>
      </c>
      <c r="T17" s="127">
        <v>80443.215197451675</v>
      </c>
      <c r="U17" s="127">
        <v>98565.103589999999</v>
      </c>
      <c r="V17" s="127">
        <v>106846.01418764745</v>
      </c>
      <c r="W17" s="127">
        <v>78232.438404999994</v>
      </c>
      <c r="X17" s="124">
        <v>83817.72879899999</v>
      </c>
      <c r="Z17" s="514"/>
    </row>
    <row r="18" spans="1:26" s="55" customFormat="1" ht="13.2" x14ac:dyDescent="0.3">
      <c r="A18" s="67" t="s">
        <v>149</v>
      </c>
      <c r="B18" s="128">
        <v>33275</v>
      </c>
      <c r="C18" s="128">
        <v>40827</v>
      </c>
      <c r="D18" s="128">
        <v>46713</v>
      </c>
      <c r="E18" s="128">
        <v>48746</v>
      </c>
      <c r="F18" s="128">
        <v>48966</v>
      </c>
      <c r="G18" s="128">
        <v>32741</v>
      </c>
      <c r="H18" s="128">
        <v>26133.11</v>
      </c>
      <c r="I18" s="128">
        <v>24472</v>
      </c>
      <c r="J18" s="128">
        <v>43799.138666498395</v>
      </c>
      <c r="K18" s="128">
        <v>47646.751123999995</v>
      </c>
      <c r="L18" s="128">
        <v>43057.67</v>
      </c>
      <c r="M18" s="128">
        <v>47281.218052759461</v>
      </c>
      <c r="N18" s="128">
        <v>31236.57</v>
      </c>
      <c r="O18" s="128">
        <v>45559.362210554063</v>
      </c>
      <c r="P18" s="128">
        <v>34730.396495000001</v>
      </c>
      <c r="Q18" s="128">
        <v>36125.794660701984</v>
      </c>
      <c r="R18" s="128">
        <v>45461.97</v>
      </c>
      <c r="S18" s="128">
        <v>41824.479870000003</v>
      </c>
      <c r="T18" s="128">
        <v>32470.591818705885</v>
      </c>
      <c r="U18" s="128">
        <v>30713.4374164</v>
      </c>
      <c r="V18" s="128">
        <v>27037.575121835376</v>
      </c>
      <c r="W18" s="128">
        <v>27130.521955000004</v>
      </c>
      <c r="X18" s="129">
        <v>32394.403569000002</v>
      </c>
      <c r="Z18" s="514"/>
    </row>
    <row r="19" spans="1:26" s="55" customFormat="1" ht="13.2" x14ac:dyDescent="0.3">
      <c r="A19" s="94"/>
      <c r="B19" s="130"/>
      <c r="C19" s="130"/>
      <c r="D19" s="130"/>
      <c r="E19" s="130"/>
      <c r="F19" s="130"/>
      <c r="G19" s="130"/>
      <c r="H19" s="130"/>
      <c r="I19" s="130"/>
      <c r="J19" s="130"/>
      <c r="K19" s="130"/>
      <c r="L19" s="130"/>
      <c r="M19" s="130"/>
      <c r="N19" s="130"/>
      <c r="O19" s="130"/>
      <c r="P19" s="130"/>
      <c r="Q19" s="130"/>
      <c r="R19" s="130"/>
      <c r="S19" s="130"/>
      <c r="T19" s="130"/>
      <c r="U19" s="130"/>
    </row>
    <row r="20" spans="1:26" s="132" customFormat="1" ht="13.2" x14ac:dyDescent="0.3">
      <c r="A20" s="131"/>
      <c r="B20" s="131"/>
      <c r="C20" s="131"/>
      <c r="D20" s="131"/>
      <c r="E20" s="131"/>
      <c r="F20" s="131"/>
      <c r="G20" s="131"/>
    </row>
    <row r="21" spans="1:26" s="55" customFormat="1" ht="2.1" customHeight="1" x14ac:dyDescent="0.3">
      <c r="A21" s="164"/>
      <c r="B21" s="56"/>
      <c r="C21" s="56"/>
      <c r="D21" s="56"/>
      <c r="E21" s="56"/>
      <c r="F21" s="56"/>
      <c r="G21" s="56"/>
      <c r="H21" s="56"/>
      <c r="I21" s="56"/>
      <c r="J21" s="56"/>
      <c r="K21" s="56"/>
      <c r="L21" s="56"/>
      <c r="M21" s="56"/>
      <c r="N21" s="56"/>
      <c r="O21" s="56"/>
      <c r="P21" s="56"/>
      <c r="Q21" s="56"/>
      <c r="R21" s="56"/>
      <c r="S21" s="56"/>
      <c r="T21" s="56"/>
      <c r="U21" s="56"/>
      <c r="V21" s="56"/>
      <c r="W21" s="56"/>
      <c r="X21" s="57"/>
    </row>
    <row r="22" spans="1:26" s="55" customFormat="1" ht="12" customHeight="1" x14ac:dyDescent="0.3">
      <c r="A22" s="320" t="s">
        <v>198</v>
      </c>
      <c r="B22" s="133"/>
      <c r="C22" s="133"/>
      <c r="D22" s="133"/>
      <c r="E22" s="133"/>
      <c r="F22" s="133"/>
      <c r="G22" s="133"/>
      <c r="X22" s="166"/>
    </row>
    <row r="23" spans="1:26" s="55" customFormat="1" ht="12" customHeight="1" x14ac:dyDescent="0.3">
      <c r="A23" s="223" t="s">
        <v>214</v>
      </c>
      <c r="B23" s="133"/>
      <c r="C23" s="133"/>
      <c r="D23" s="133"/>
      <c r="E23" s="133"/>
      <c r="F23" s="133"/>
      <c r="G23" s="133"/>
      <c r="X23" s="166"/>
    </row>
    <row r="24" spans="1:26" s="55" customFormat="1" ht="12" customHeight="1" x14ac:dyDescent="0.3">
      <c r="A24" s="224" t="str">
        <f>+'Cuadro 1'!A33</f>
        <v>Actualizado el 10 de agosto de 2022</v>
      </c>
      <c r="X24" s="166"/>
    </row>
    <row r="25" spans="1:26" s="55" customFormat="1" ht="2.1" customHeight="1" x14ac:dyDescent="0.3">
      <c r="A25" s="167"/>
      <c r="B25" s="62"/>
      <c r="C25" s="62"/>
      <c r="D25" s="62"/>
      <c r="E25" s="62"/>
      <c r="F25" s="62"/>
      <c r="G25" s="62"/>
      <c r="H25" s="62"/>
      <c r="I25" s="62"/>
      <c r="J25" s="62"/>
      <c r="K25" s="62"/>
      <c r="L25" s="62"/>
      <c r="M25" s="62"/>
      <c r="N25" s="62"/>
      <c r="O25" s="62"/>
      <c r="P25" s="62"/>
      <c r="Q25" s="62"/>
      <c r="R25" s="62"/>
      <c r="S25" s="62"/>
      <c r="T25" s="62"/>
      <c r="U25" s="62"/>
      <c r="V25" s="62"/>
      <c r="W25" s="62"/>
      <c r="X25" s="63"/>
    </row>
  </sheetData>
  <mergeCells count="4">
    <mergeCell ref="A9:A10"/>
    <mergeCell ref="A3:X3"/>
    <mergeCell ref="A4:X6"/>
    <mergeCell ref="B9:X9"/>
  </mergeCells>
  <phoneticPr fontId="4" type="noConversion"/>
  <hyperlinks>
    <hyperlink ref="A7" location="Índice!A1" display="Índice" xr:uid="{0D766E5D-6B09-4C14-A027-1ACB81D462CE}"/>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X22"/>
  <sheetViews>
    <sheetView showGridLines="0" zoomScale="90" zoomScaleNormal="90" workbookViewId="0">
      <pane xSplit="1" topLeftCell="C1" activePane="topRight" state="frozen"/>
      <selection pane="topRight" activeCell="A9" sqref="A9:A10"/>
    </sheetView>
  </sheetViews>
  <sheetFormatPr baseColWidth="10" defaultColWidth="11.44140625" defaultRowHeight="11.4" x14ac:dyDescent="0.2"/>
  <cols>
    <col min="1" max="1" width="43.6640625" style="25" customWidth="1"/>
    <col min="2" max="7" width="12.33203125" style="25" customWidth="1"/>
    <col min="8" max="20" width="12.33203125" style="26" customWidth="1"/>
    <col min="21" max="21" width="12.5546875" style="26" customWidth="1"/>
    <col min="22" max="16384" width="11.44140625" style="26"/>
  </cols>
  <sheetData>
    <row r="1" spans="1:24" s="11" customFormat="1" ht="60" customHeight="1" x14ac:dyDescent="0.3">
      <c r="A1" s="12"/>
      <c r="B1" s="12"/>
      <c r="C1" s="12"/>
      <c r="D1" s="12"/>
      <c r="E1" s="12"/>
      <c r="F1" s="12"/>
      <c r="G1" s="12"/>
    </row>
    <row r="2" spans="1:24" ht="8.25" customHeight="1" x14ac:dyDescent="0.3">
      <c r="A2" s="10"/>
    </row>
    <row r="3" spans="1:24" ht="30.9" customHeight="1" x14ac:dyDescent="0.2">
      <c r="A3" s="720" t="str">
        <f>+'Cuadro 1'!A3:AK4</f>
        <v>ENCUESTA NACIONAL DE ARROZ MECANIZADO, ENAM I SEMESTRE 2022</v>
      </c>
      <c r="B3" s="720"/>
      <c r="C3" s="720"/>
      <c r="D3" s="720"/>
      <c r="E3" s="720"/>
      <c r="F3" s="720"/>
      <c r="G3" s="720"/>
      <c r="H3" s="720"/>
      <c r="I3" s="720"/>
      <c r="J3" s="720"/>
      <c r="K3" s="720"/>
      <c r="L3" s="720"/>
      <c r="M3" s="720"/>
      <c r="N3" s="720"/>
      <c r="O3" s="720"/>
      <c r="P3" s="720"/>
      <c r="Q3" s="720"/>
      <c r="R3" s="720"/>
      <c r="S3" s="720"/>
      <c r="T3" s="720"/>
      <c r="U3" s="720"/>
      <c r="V3" s="720"/>
      <c r="W3" s="720"/>
      <c r="X3" s="720"/>
    </row>
    <row r="4" spans="1:24" ht="12" customHeight="1" x14ac:dyDescent="0.2">
      <c r="A4" s="666" t="s">
        <v>261</v>
      </c>
      <c r="B4" s="667"/>
      <c r="C4" s="667"/>
      <c r="D4" s="667"/>
      <c r="E4" s="667"/>
      <c r="F4" s="667"/>
      <c r="G4" s="667"/>
      <c r="H4" s="667"/>
      <c r="I4" s="667"/>
      <c r="J4" s="667"/>
      <c r="K4" s="667"/>
      <c r="L4" s="667"/>
      <c r="M4" s="667"/>
      <c r="N4" s="667"/>
      <c r="O4" s="667"/>
      <c r="P4" s="667"/>
      <c r="Q4" s="667"/>
      <c r="R4" s="667"/>
      <c r="S4" s="667"/>
      <c r="T4" s="667"/>
      <c r="U4" s="667"/>
      <c r="V4" s="667"/>
      <c r="W4" s="667"/>
      <c r="X4" s="667"/>
    </row>
    <row r="5" spans="1:24" ht="12" customHeight="1" x14ac:dyDescent="0.2">
      <c r="A5" s="666"/>
      <c r="B5" s="667"/>
      <c r="C5" s="667"/>
      <c r="D5" s="667"/>
      <c r="E5" s="667"/>
      <c r="F5" s="667"/>
      <c r="G5" s="667"/>
      <c r="H5" s="667"/>
      <c r="I5" s="667"/>
      <c r="J5" s="667"/>
      <c r="K5" s="667"/>
      <c r="L5" s="667"/>
      <c r="M5" s="667"/>
      <c r="N5" s="667"/>
      <c r="O5" s="667"/>
      <c r="P5" s="667"/>
      <c r="Q5" s="667"/>
      <c r="R5" s="667"/>
      <c r="S5" s="667"/>
      <c r="T5" s="667"/>
      <c r="U5" s="667"/>
      <c r="V5" s="667"/>
      <c r="W5" s="667"/>
      <c r="X5" s="667"/>
    </row>
    <row r="6" spans="1:24" ht="12" customHeight="1" x14ac:dyDescent="0.2">
      <c r="A6" s="666"/>
      <c r="B6" s="667"/>
      <c r="C6" s="667"/>
      <c r="D6" s="667"/>
      <c r="E6" s="667"/>
      <c r="F6" s="667"/>
      <c r="G6" s="667"/>
      <c r="H6" s="667"/>
      <c r="I6" s="667"/>
      <c r="J6" s="667"/>
      <c r="K6" s="667"/>
      <c r="L6" s="667"/>
      <c r="M6" s="667"/>
      <c r="N6" s="667"/>
      <c r="O6" s="667"/>
      <c r="P6" s="667"/>
      <c r="Q6" s="667"/>
      <c r="R6" s="667"/>
      <c r="S6" s="667"/>
      <c r="T6" s="667"/>
      <c r="U6" s="667"/>
      <c r="V6" s="667"/>
      <c r="W6" s="667"/>
      <c r="X6" s="667"/>
    </row>
    <row r="7" spans="1:24" ht="13.8" x14ac:dyDescent="0.3">
      <c r="A7" s="610" t="s">
        <v>301</v>
      </c>
      <c r="B7" s="54"/>
      <c r="C7" s="54"/>
      <c r="D7" s="54"/>
      <c r="E7" s="54"/>
      <c r="F7" s="54"/>
      <c r="G7" s="54"/>
      <c r="H7" s="55"/>
      <c r="I7" s="55"/>
      <c r="J7" s="55"/>
      <c r="K7" s="55"/>
      <c r="L7" s="55"/>
      <c r="M7" s="55"/>
      <c r="N7" s="55"/>
      <c r="O7" s="55"/>
      <c r="P7" s="55"/>
      <c r="Q7" s="55"/>
      <c r="R7" s="55"/>
      <c r="S7" s="55"/>
      <c r="T7" s="55"/>
      <c r="U7" s="55"/>
    </row>
    <row r="8" spans="1:24" ht="30.6" customHeight="1" x14ac:dyDescent="0.2">
      <c r="A8" s="721" t="s">
        <v>262</v>
      </c>
      <c r="B8" s="730"/>
      <c r="C8" s="730"/>
      <c r="D8" s="730"/>
      <c r="E8" s="730"/>
      <c r="F8" s="730"/>
      <c r="G8" s="730"/>
      <c r="H8" s="730"/>
      <c r="I8" s="730"/>
      <c r="J8" s="730"/>
      <c r="K8" s="730"/>
      <c r="L8" s="730"/>
      <c r="M8" s="730"/>
      <c r="N8" s="730"/>
      <c r="O8" s="730"/>
      <c r="P8" s="730"/>
      <c r="Q8" s="730"/>
      <c r="R8" s="730"/>
      <c r="S8" s="730"/>
      <c r="T8" s="730"/>
      <c r="U8" s="730"/>
      <c r="V8" s="730"/>
      <c r="W8" s="730"/>
      <c r="X8" s="731"/>
    </row>
    <row r="9" spans="1:24" ht="12.75" customHeight="1" x14ac:dyDescent="0.2">
      <c r="A9" s="716" t="s">
        <v>59</v>
      </c>
      <c r="B9" s="716" t="s">
        <v>40</v>
      </c>
      <c r="C9" s="728"/>
      <c r="D9" s="728"/>
      <c r="E9" s="728"/>
      <c r="F9" s="728"/>
      <c r="G9" s="728"/>
      <c r="H9" s="728"/>
      <c r="I9" s="728"/>
      <c r="J9" s="728"/>
      <c r="K9" s="728"/>
      <c r="L9" s="728"/>
      <c r="M9" s="728"/>
      <c r="N9" s="728"/>
      <c r="O9" s="728"/>
      <c r="P9" s="728"/>
      <c r="Q9" s="728"/>
      <c r="R9" s="728"/>
      <c r="S9" s="728"/>
      <c r="T9" s="728"/>
      <c r="U9" s="728"/>
      <c r="V9" s="728"/>
      <c r="W9" s="728"/>
      <c r="X9" s="729"/>
    </row>
    <row r="10" spans="1:24" ht="13.2" x14ac:dyDescent="0.3">
      <c r="A10" s="717"/>
      <c r="B10" s="207" t="s">
        <v>62</v>
      </c>
      <c r="C10" s="206" t="s">
        <v>63</v>
      </c>
      <c r="D10" s="206" t="s">
        <v>64</v>
      </c>
      <c r="E10" s="206" t="s">
        <v>65</v>
      </c>
      <c r="F10" s="206" t="s">
        <v>66</v>
      </c>
      <c r="G10" s="206" t="s">
        <v>67</v>
      </c>
      <c r="H10" s="206" t="s">
        <v>68</v>
      </c>
      <c r="I10" s="206" t="s">
        <v>69</v>
      </c>
      <c r="J10" s="206" t="s">
        <v>70</v>
      </c>
      <c r="K10" s="206" t="s">
        <v>71</v>
      </c>
      <c r="L10" s="206" t="s">
        <v>72</v>
      </c>
      <c r="M10" s="206" t="s">
        <v>73</v>
      </c>
      <c r="N10" s="206" t="s">
        <v>74</v>
      </c>
      <c r="O10" s="206" t="s">
        <v>75</v>
      </c>
      <c r="P10" s="206" t="s">
        <v>76</v>
      </c>
      <c r="Q10" s="206" t="s">
        <v>77</v>
      </c>
      <c r="R10" s="206" t="s">
        <v>78</v>
      </c>
      <c r="S10" s="206" t="s">
        <v>79</v>
      </c>
      <c r="T10" s="206" t="s">
        <v>80</v>
      </c>
      <c r="U10" s="206" t="s">
        <v>98</v>
      </c>
      <c r="V10" s="206" t="s">
        <v>136</v>
      </c>
      <c r="W10" s="206" t="s">
        <v>216</v>
      </c>
      <c r="X10" s="191" t="s">
        <v>258</v>
      </c>
    </row>
    <row r="11" spans="1:24" ht="13.2" x14ac:dyDescent="0.3">
      <c r="A11" s="64" t="s">
        <v>21</v>
      </c>
      <c r="B11" s="48">
        <v>283962</v>
      </c>
      <c r="C11" s="48">
        <v>287296</v>
      </c>
      <c r="D11" s="48">
        <v>246206</v>
      </c>
      <c r="E11" s="48">
        <v>311564</v>
      </c>
      <c r="F11" s="48">
        <v>328779</v>
      </c>
      <c r="G11" s="48">
        <v>269402</v>
      </c>
      <c r="H11" s="48">
        <v>218177</v>
      </c>
      <c r="I11" s="48">
        <v>223354</v>
      </c>
      <c r="J11" s="48">
        <v>275984</v>
      </c>
      <c r="K11" s="48">
        <v>329908.24294599995</v>
      </c>
      <c r="L11" s="48">
        <v>265569.88843429647</v>
      </c>
      <c r="M11" s="48">
        <v>296239.01640055538</v>
      </c>
      <c r="N11" s="48">
        <v>258550.6</v>
      </c>
      <c r="O11" s="48">
        <v>293179.05718749296</v>
      </c>
      <c r="P11" s="48">
        <v>240587.717611</v>
      </c>
      <c r="Q11" s="48">
        <v>305807.56613569858</v>
      </c>
      <c r="R11" s="48">
        <v>392647.01</v>
      </c>
      <c r="S11" s="48">
        <v>414058.64481500001</v>
      </c>
      <c r="T11" s="48">
        <v>333777.71219999995</v>
      </c>
      <c r="U11" s="48">
        <v>352850.02262831153</v>
      </c>
      <c r="V11" s="48">
        <v>394421.42948181962</v>
      </c>
      <c r="W11" s="48">
        <v>392647.80739318253</v>
      </c>
      <c r="X11" s="135">
        <f>+SUM(X13:X14)</f>
        <v>357693.74305499997</v>
      </c>
    </row>
    <row r="12" spans="1:24" ht="13.2" x14ac:dyDescent="0.3">
      <c r="A12" s="65"/>
      <c r="B12" s="49"/>
      <c r="C12" s="49"/>
      <c r="D12" s="49"/>
      <c r="E12" s="49"/>
      <c r="F12" s="49"/>
      <c r="G12" s="49"/>
      <c r="H12" s="49"/>
      <c r="I12" s="49"/>
      <c r="J12" s="49"/>
      <c r="K12" s="49"/>
      <c r="L12" s="49"/>
      <c r="M12" s="49"/>
      <c r="N12" s="49"/>
      <c r="O12" s="49"/>
      <c r="P12" s="49"/>
      <c r="Q12" s="49"/>
      <c r="R12" s="49"/>
      <c r="S12" s="49"/>
      <c r="T12" s="49"/>
      <c r="U12" s="49"/>
      <c r="V12" s="49"/>
      <c r="W12" s="49"/>
      <c r="X12" s="136"/>
    </row>
    <row r="13" spans="1:24" ht="13.2" x14ac:dyDescent="0.3">
      <c r="A13" s="66" t="s">
        <v>60</v>
      </c>
      <c r="B13" s="51">
        <v>153476</v>
      </c>
      <c r="C13" s="51">
        <v>154077</v>
      </c>
      <c r="D13" s="51">
        <v>136340</v>
      </c>
      <c r="E13" s="51">
        <v>153562</v>
      </c>
      <c r="F13" s="51">
        <v>150803</v>
      </c>
      <c r="G13" s="51">
        <v>132906</v>
      </c>
      <c r="H13" s="51">
        <v>124924</v>
      </c>
      <c r="I13" s="51">
        <v>128571</v>
      </c>
      <c r="J13" s="51">
        <v>137553</v>
      </c>
      <c r="K13" s="51">
        <v>147851.579436</v>
      </c>
      <c r="L13" s="51">
        <v>116693.33843429647</v>
      </c>
      <c r="M13" s="51">
        <v>124651.66640055535</v>
      </c>
      <c r="N13" s="51">
        <v>115319.4</v>
      </c>
      <c r="O13" s="51">
        <v>126703.38218749296</v>
      </c>
      <c r="P13" s="51">
        <v>102701.70663599999</v>
      </c>
      <c r="Q13" s="51">
        <v>122313.60292569859</v>
      </c>
      <c r="R13" s="51">
        <v>136956.85999999999</v>
      </c>
      <c r="S13" s="51">
        <v>141057.01656300001</v>
      </c>
      <c r="T13" s="51">
        <v>127855.13808999999</v>
      </c>
      <c r="U13" s="51">
        <v>118769.80762131151</v>
      </c>
      <c r="V13" s="51">
        <v>120647.93495981969</v>
      </c>
      <c r="W13" s="51">
        <v>116548.19779918256</v>
      </c>
      <c r="X13" s="137">
        <v>106782.75576</v>
      </c>
    </row>
    <row r="14" spans="1:24" ht="13.2" x14ac:dyDescent="0.3">
      <c r="A14" s="65" t="s">
        <v>61</v>
      </c>
      <c r="B14" s="49">
        <v>130486</v>
      </c>
      <c r="C14" s="49">
        <v>133219</v>
      </c>
      <c r="D14" s="49">
        <v>109866</v>
      </c>
      <c r="E14" s="49">
        <v>158002</v>
      </c>
      <c r="F14" s="49">
        <v>177976</v>
      </c>
      <c r="G14" s="49">
        <v>136496</v>
      </c>
      <c r="H14" s="49">
        <v>93253</v>
      </c>
      <c r="I14" s="49">
        <v>94783</v>
      </c>
      <c r="J14" s="49">
        <v>138431</v>
      </c>
      <c r="K14" s="49">
        <v>182056.66350999998</v>
      </c>
      <c r="L14" s="49">
        <v>148876.54999999999</v>
      </c>
      <c r="M14" s="49">
        <v>171587.35</v>
      </c>
      <c r="N14" s="49">
        <v>143231.20000000001</v>
      </c>
      <c r="O14" s="49">
        <v>166475.67499999999</v>
      </c>
      <c r="P14" s="49">
        <v>137886.01097500001</v>
      </c>
      <c r="Q14" s="49">
        <v>183493.96320999999</v>
      </c>
      <c r="R14" s="49">
        <v>255690.15</v>
      </c>
      <c r="S14" s="49">
        <v>273001.62825200002</v>
      </c>
      <c r="T14" s="49">
        <v>205922.57411099999</v>
      </c>
      <c r="U14" s="49">
        <v>234080.21500700002</v>
      </c>
      <c r="V14" s="49">
        <v>273773.49452199996</v>
      </c>
      <c r="W14" s="49">
        <v>276099.60959399998</v>
      </c>
      <c r="X14" s="136">
        <v>250910.987295</v>
      </c>
    </row>
    <row r="15" spans="1:24" ht="13.2" x14ac:dyDescent="0.3">
      <c r="A15" s="67"/>
      <c r="B15" s="138"/>
      <c r="C15" s="138"/>
      <c r="D15" s="138"/>
      <c r="E15" s="138"/>
      <c r="F15" s="138"/>
      <c r="G15" s="138"/>
      <c r="H15" s="138"/>
      <c r="I15" s="138"/>
      <c r="J15" s="138"/>
      <c r="K15" s="138"/>
      <c r="L15" s="138"/>
      <c r="M15" s="138"/>
      <c r="N15" s="138"/>
      <c r="O15" s="138"/>
      <c r="P15" s="138"/>
      <c r="Q15" s="138"/>
      <c r="R15" s="138"/>
      <c r="S15" s="138"/>
      <c r="T15" s="138"/>
      <c r="U15" s="138"/>
      <c r="V15" s="138"/>
      <c r="W15" s="138"/>
      <c r="X15" s="139"/>
    </row>
    <row r="16" spans="1:24" ht="13.2" x14ac:dyDescent="0.3">
      <c r="A16" s="94"/>
      <c r="B16" s="130"/>
      <c r="C16" s="130"/>
      <c r="D16" s="130"/>
      <c r="E16" s="130"/>
      <c r="F16" s="130"/>
      <c r="G16" s="130"/>
      <c r="H16" s="130"/>
      <c r="I16" s="130"/>
      <c r="J16" s="130"/>
      <c r="K16" s="130"/>
      <c r="L16" s="130"/>
      <c r="M16" s="130"/>
      <c r="N16" s="130"/>
      <c r="O16" s="130"/>
      <c r="P16" s="130"/>
      <c r="Q16" s="130"/>
      <c r="R16" s="130"/>
      <c r="S16" s="130"/>
      <c r="T16" s="130"/>
      <c r="U16" s="130"/>
    </row>
    <row r="17" spans="1:24" s="30" customFormat="1" ht="13.2" x14ac:dyDescent="0.3">
      <c r="A17" s="131"/>
      <c r="B17" s="131"/>
      <c r="C17" s="131"/>
      <c r="D17" s="131"/>
      <c r="E17" s="131"/>
      <c r="F17" s="131"/>
      <c r="G17" s="131"/>
      <c r="H17" s="132"/>
      <c r="I17" s="132"/>
      <c r="J17" s="132"/>
      <c r="K17" s="132"/>
      <c r="L17" s="132"/>
      <c r="M17" s="132"/>
      <c r="N17" s="132"/>
      <c r="O17" s="132"/>
      <c r="P17" s="132"/>
      <c r="Q17" s="132"/>
      <c r="R17" s="132"/>
      <c r="S17" s="132"/>
      <c r="T17" s="132"/>
      <c r="U17" s="132"/>
    </row>
    <row r="18" spans="1:24" ht="2.1" customHeight="1" x14ac:dyDescent="0.3">
      <c r="A18" s="164"/>
      <c r="B18" s="56"/>
      <c r="C18" s="56"/>
      <c r="D18" s="56"/>
      <c r="E18" s="56"/>
      <c r="F18" s="56"/>
      <c r="G18" s="56"/>
      <c r="H18" s="56"/>
      <c r="I18" s="56"/>
      <c r="J18" s="56"/>
      <c r="K18" s="56"/>
      <c r="L18" s="56"/>
      <c r="M18" s="56"/>
      <c r="N18" s="56"/>
      <c r="O18" s="56"/>
      <c r="P18" s="56"/>
      <c r="Q18" s="56"/>
      <c r="R18" s="56"/>
      <c r="S18" s="56"/>
      <c r="T18" s="56"/>
      <c r="U18" s="56"/>
      <c r="V18" s="322"/>
      <c r="W18" s="322"/>
      <c r="X18" s="225"/>
    </row>
    <row r="19" spans="1:24" ht="12" customHeight="1" x14ac:dyDescent="0.3">
      <c r="A19" s="320" t="s">
        <v>198</v>
      </c>
      <c r="B19" s="133"/>
      <c r="C19" s="133"/>
      <c r="D19" s="133"/>
      <c r="E19" s="133"/>
      <c r="F19" s="133"/>
      <c r="G19" s="133"/>
      <c r="H19" s="55"/>
      <c r="I19" s="55"/>
      <c r="J19" s="55"/>
      <c r="K19" s="55"/>
      <c r="L19" s="55"/>
      <c r="M19" s="55"/>
      <c r="N19" s="55"/>
      <c r="O19" s="55"/>
      <c r="P19" s="55"/>
      <c r="Q19" s="55"/>
      <c r="R19" s="55"/>
      <c r="S19" s="55"/>
      <c r="T19" s="55"/>
      <c r="U19" s="55"/>
      <c r="X19" s="226"/>
    </row>
    <row r="20" spans="1:24" ht="12" customHeight="1" x14ac:dyDescent="0.3">
      <c r="A20" s="223" t="s">
        <v>214</v>
      </c>
      <c r="B20" s="133"/>
      <c r="C20" s="133"/>
      <c r="D20" s="133"/>
      <c r="E20" s="133"/>
      <c r="F20" s="133"/>
      <c r="G20" s="133"/>
      <c r="H20" s="55"/>
      <c r="I20" s="55"/>
      <c r="J20" s="55"/>
      <c r="K20" s="55"/>
      <c r="L20" s="55"/>
      <c r="M20" s="55"/>
      <c r="N20" s="55"/>
      <c r="O20" s="55"/>
      <c r="P20" s="55"/>
      <c r="Q20" s="55"/>
      <c r="R20" s="55"/>
      <c r="S20" s="55"/>
      <c r="T20" s="55"/>
      <c r="U20" s="55"/>
      <c r="X20" s="226"/>
    </row>
    <row r="21" spans="1:24" ht="12" customHeight="1" x14ac:dyDescent="0.3">
      <c r="A21" s="224" t="str">
        <f>+'Cuadro 1'!A33</f>
        <v>Actualizado el 10 de agosto de 2022</v>
      </c>
      <c r="B21" s="55"/>
      <c r="C21" s="55"/>
      <c r="D21" s="55"/>
      <c r="E21" s="55"/>
      <c r="F21" s="55"/>
      <c r="G21" s="55"/>
      <c r="H21" s="55"/>
      <c r="I21" s="55"/>
      <c r="J21" s="55"/>
      <c r="K21" s="55"/>
      <c r="L21" s="55"/>
      <c r="M21" s="55"/>
      <c r="N21" s="55"/>
      <c r="O21" s="55"/>
      <c r="P21" s="55"/>
      <c r="Q21" s="55"/>
      <c r="R21" s="55"/>
      <c r="S21" s="55"/>
      <c r="T21" s="55"/>
      <c r="U21" s="55"/>
      <c r="X21" s="226"/>
    </row>
    <row r="22" spans="1:24" ht="2.1" customHeight="1" x14ac:dyDescent="0.3">
      <c r="A22" s="167"/>
      <c r="B22" s="62"/>
      <c r="C22" s="62"/>
      <c r="D22" s="62"/>
      <c r="E22" s="62"/>
      <c r="F22" s="62"/>
      <c r="G22" s="62"/>
      <c r="H22" s="62"/>
      <c r="I22" s="62"/>
      <c r="J22" s="62"/>
      <c r="K22" s="62"/>
      <c r="L22" s="62"/>
      <c r="M22" s="62"/>
      <c r="N22" s="62"/>
      <c r="O22" s="62"/>
      <c r="P22" s="62"/>
      <c r="Q22" s="62"/>
      <c r="R22" s="62"/>
      <c r="S22" s="62"/>
      <c r="T22" s="62"/>
      <c r="U22" s="62"/>
      <c r="V22" s="229"/>
      <c r="W22" s="229"/>
      <c r="X22" s="227"/>
    </row>
  </sheetData>
  <mergeCells count="5">
    <mergeCell ref="A9:A10"/>
    <mergeCell ref="B9:X9"/>
    <mergeCell ref="A4:X6"/>
    <mergeCell ref="A3:X3"/>
    <mergeCell ref="A8:X8"/>
  </mergeCells>
  <hyperlinks>
    <hyperlink ref="A7" location="Índice!A1" display="Índice" xr:uid="{F0345FF0-C3F6-458E-B14E-C960EEC51BE7}"/>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Q22"/>
  <sheetViews>
    <sheetView showGridLines="0" zoomScaleNormal="100" workbookViewId="0">
      <selection activeCell="A9" sqref="A9:A10"/>
    </sheetView>
  </sheetViews>
  <sheetFormatPr baseColWidth="10" defaultRowHeight="13.2" x14ac:dyDescent="0.25"/>
  <cols>
    <col min="1" max="1" width="41.33203125" style="25" customWidth="1"/>
    <col min="2" max="2" width="13.5546875" style="25" customWidth="1"/>
    <col min="3" max="4" width="13.5546875" customWidth="1"/>
    <col min="5" max="8" width="13.6640625" customWidth="1"/>
  </cols>
  <sheetData>
    <row r="1" spans="1:17" s="11" customFormat="1" ht="60" customHeight="1" x14ac:dyDescent="0.3">
      <c r="A1" s="732"/>
      <c r="B1" s="732"/>
      <c r="C1" s="732"/>
      <c r="D1" s="732"/>
      <c r="E1" s="732"/>
      <c r="F1" s="732"/>
      <c r="G1" s="732"/>
      <c r="H1" s="732"/>
    </row>
    <row r="2" spans="1:17" s="26" customFormat="1" x14ac:dyDescent="0.3">
      <c r="A2" s="10"/>
      <c r="B2" s="25"/>
    </row>
    <row r="3" spans="1:17" ht="30.9" customHeight="1" x14ac:dyDescent="0.25">
      <c r="A3" s="720" t="str">
        <f>+'Cuadro 1'!A3:AK4</f>
        <v>ENCUESTA NACIONAL DE ARROZ MECANIZADO, ENAM I SEMESTRE 2022</v>
      </c>
      <c r="B3" s="720"/>
      <c r="C3" s="720"/>
      <c r="D3" s="720"/>
      <c r="E3" s="720"/>
      <c r="F3" s="720"/>
      <c r="G3" s="720"/>
      <c r="H3" s="720"/>
    </row>
    <row r="4" spans="1:17" ht="12.75" customHeight="1" x14ac:dyDescent="0.25">
      <c r="A4" s="666" t="s">
        <v>265</v>
      </c>
      <c r="B4" s="667"/>
      <c r="C4" s="667"/>
      <c r="D4" s="667"/>
      <c r="E4" s="667"/>
      <c r="F4" s="667"/>
      <c r="G4" s="667"/>
      <c r="H4" s="668"/>
    </row>
    <row r="5" spans="1:17" ht="12.75" customHeight="1" x14ac:dyDescent="0.25">
      <c r="A5" s="666"/>
      <c r="B5" s="667"/>
      <c r="C5" s="667"/>
      <c r="D5" s="667"/>
      <c r="E5" s="667"/>
      <c r="F5" s="667"/>
      <c r="G5" s="667"/>
      <c r="H5" s="668"/>
    </row>
    <row r="6" spans="1:17" ht="12.75" customHeight="1" x14ac:dyDescent="0.25">
      <c r="A6" s="669"/>
      <c r="B6" s="670"/>
      <c r="C6" s="670"/>
      <c r="D6" s="670"/>
      <c r="E6" s="670"/>
      <c r="F6" s="670"/>
      <c r="G6" s="670"/>
      <c r="H6" s="671"/>
    </row>
    <row r="7" spans="1:17" s="26" customFormat="1" ht="13.8" x14ac:dyDescent="0.3">
      <c r="A7" s="610" t="s">
        <v>301</v>
      </c>
      <c r="B7" s="55"/>
      <c r="C7" s="55"/>
      <c r="D7" s="55"/>
      <c r="E7" s="55"/>
      <c r="F7" s="55"/>
      <c r="G7" s="55"/>
      <c r="H7" s="55"/>
      <c r="I7" s="55"/>
      <c r="J7" s="55"/>
      <c r="K7" s="55"/>
      <c r="L7" s="55"/>
      <c r="M7" s="55"/>
      <c r="N7" s="55"/>
      <c r="O7" s="55"/>
      <c r="P7" s="55"/>
      <c r="Q7" s="55"/>
    </row>
    <row r="8" spans="1:17" s="26" customFormat="1" ht="31.5" customHeight="1" x14ac:dyDescent="0.3">
      <c r="A8" s="721" t="s">
        <v>221</v>
      </c>
      <c r="B8" s="730"/>
      <c r="C8" s="730"/>
      <c r="D8" s="730"/>
      <c r="E8" s="730"/>
      <c r="F8" s="730"/>
      <c r="G8" s="730"/>
      <c r="H8" s="731"/>
      <c r="I8" s="55"/>
      <c r="J8" s="55"/>
      <c r="K8" s="55"/>
      <c r="L8" s="55"/>
      <c r="M8" s="55"/>
      <c r="N8" s="55"/>
      <c r="O8" s="55"/>
      <c r="P8" s="55"/>
      <c r="Q8" s="55"/>
    </row>
    <row r="9" spans="1:17" x14ac:dyDescent="0.25">
      <c r="A9" s="724" t="s">
        <v>59</v>
      </c>
      <c r="B9" s="724" t="s">
        <v>82</v>
      </c>
      <c r="C9" s="709"/>
      <c r="D9" s="709"/>
      <c r="E9" s="709"/>
      <c r="F9" s="709"/>
      <c r="G9" s="709"/>
      <c r="H9" s="725"/>
    </row>
    <row r="10" spans="1:17" ht="13.8" x14ac:dyDescent="0.3">
      <c r="A10" s="724"/>
      <c r="B10" s="207" t="s">
        <v>78</v>
      </c>
      <c r="C10" s="206" t="s">
        <v>79</v>
      </c>
      <c r="D10" s="206" t="s">
        <v>80</v>
      </c>
      <c r="E10" s="206" t="s">
        <v>98</v>
      </c>
      <c r="F10" s="206" t="s">
        <v>136</v>
      </c>
      <c r="G10" s="206" t="s">
        <v>216</v>
      </c>
      <c r="H10" s="191" t="s">
        <v>258</v>
      </c>
    </row>
    <row r="11" spans="1:17" ht="13.8" x14ac:dyDescent="0.3">
      <c r="A11" s="64"/>
      <c r="B11" s="186"/>
      <c r="C11" s="48"/>
      <c r="D11" s="48"/>
      <c r="E11" s="48"/>
      <c r="F11" s="48"/>
      <c r="G11" s="48"/>
      <c r="H11" s="135"/>
    </row>
    <row r="12" spans="1:17" ht="13.8" x14ac:dyDescent="0.3">
      <c r="A12" s="65" t="s">
        <v>60</v>
      </c>
      <c r="B12" s="604">
        <v>6.3496663590079816</v>
      </c>
      <c r="C12" s="605">
        <v>6.3968067727465545</v>
      </c>
      <c r="D12" s="605">
        <v>6.4356696317464142</v>
      </c>
      <c r="E12" s="605">
        <v>6.4950416304032794</v>
      </c>
      <c r="F12" s="605">
        <v>6.6321826056427904</v>
      </c>
      <c r="G12" s="605">
        <v>6.46</v>
      </c>
      <c r="H12" s="606">
        <v>6.5358652444911689</v>
      </c>
    </row>
    <row r="13" spans="1:17" ht="13.8" x14ac:dyDescent="0.3">
      <c r="A13" s="66" t="s">
        <v>61</v>
      </c>
      <c r="B13" s="607">
        <v>3.4598865426162102</v>
      </c>
      <c r="C13" s="608">
        <v>3.4789433302120809</v>
      </c>
      <c r="D13" s="608">
        <v>3.2502244179029063</v>
      </c>
      <c r="E13" s="608">
        <v>4.2196349067616161</v>
      </c>
      <c r="F13" s="608">
        <v>4.7392815798491803</v>
      </c>
      <c r="G13" s="608">
        <v>4.49</v>
      </c>
      <c r="H13" s="609">
        <v>4.3374503965329172</v>
      </c>
    </row>
    <row r="14" spans="1:17" ht="13.8" x14ac:dyDescent="0.3">
      <c r="A14" s="195"/>
      <c r="B14" s="187"/>
      <c r="C14" s="188"/>
      <c r="D14" s="188"/>
      <c r="E14" s="188"/>
      <c r="F14" s="188"/>
      <c r="G14" s="188"/>
      <c r="H14" s="189"/>
    </row>
    <row r="15" spans="1:17" ht="13.8" x14ac:dyDescent="0.3">
      <c r="A15" s="56"/>
      <c r="B15" s="54"/>
    </row>
    <row r="16" spans="1:17" x14ac:dyDescent="0.25">
      <c r="A16" s="133"/>
      <c r="B16" s="133"/>
      <c r="C16" s="219"/>
      <c r="D16" s="219"/>
      <c r="E16" s="219"/>
      <c r="F16" s="219"/>
      <c r="G16" s="219"/>
    </row>
    <row r="17" spans="1:8" ht="2.1" customHeight="1" x14ac:dyDescent="0.25">
      <c r="A17" s="201"/>
      <c r="B17" s="228"/>
      <c r="C17" s="204"/>
      <c r="D17" s="204"/>
      <c r="E17" s="204"/>
      <c r="F17" s="204"/>
      <c r="G17" s="204"/>
      <c r="H17" s="220"/>
    </row>
    <row r="18" spans="1:8" ht="12" customHeight="1" x14ac:dyDescent="0.3">
      <c r="A18" s="39" t="s">
        <v>198</v>
      </c>
      <c r="B18" s="55"/>
      <c r="C18" s="219"/>
      <c r="D18" s="219"/>
      <c r="E18" s="219"/>
      <c r="F18" s="219"/>
      <c r="G18" s="219"/>
      <c r="H18" s="211"/>
    </row>
    <row r="19" spans="1:8" ht="12" customHeight="1" x14ac:dyDescent="0.3">
      <c r="A19" s="200" t="s">
        <v>139</v>
      </c>
      <c r="B19" s="55"/>
      <c r="C19" s="219"/>
      <c r="D19" s="219"/>
      <c r="E19" s="219"/>
      <c r="F19" s="219"/>
      <c r="G19" s="219"/>
      <c r="H19" s="211"/>
    </row>
    <row r="20" spans="1:8" ht="12" customHeight="1" x14ac:dyDescent="0.25">
      <c r="A20" s="224" t="str">
        <f>+'Cuadro 1'!A33</f>
        <v>Actualizado el 10 de agosto de 2022</v>
      </c>
      <c r="B20" s="26"/>
      <c r="C20" s="219"/>
      <c r="D20" s="219"/>
      <c r="E20" s="219"/>
      <c r="F20" s="219"/>
      <c r="G20" s="219"/>
      <c r="H20" s="211"/>
    </row>
    <row r="21" spans="1:8" ht="2.1" customHeight="1" x14ac:dyDescent="0.25">
      <c r="A21" s="202"/>
      <c r="B21" s="229"/>
      <c r="C21" s="203"/>
      <c r="D21" s="203"/>
      <c r="E21" s="203"/>
      <c r="F21" s="203"/>
      <c r="G21" s="203"/>
      <c r="H21" s="222"/>
    </row>
    <row r="22" spans="1:8" x14ac:dyDescent="0.25">
      <c r="B22" s="26"/>
      <c r="C22" s="219"/>
      <c r="D22" s="219"/>
      <c r="E22" s="219"/>
      <c r="F22" s="219"/>
      <c r="G22" s="219"/>
    </row>
  </sheetData>
  <mergeCells count="6">
    <mergeCell ref="A1:H1"/>
    <mergeCell ref="A9:A10"/>
    <mergeCell ref="B9:H9"/>
    <mergeCell ref="A8:H8"/>
    <mergeCell ref="A4:H6"/>
    <mergeCell ref="A3:H3"/>
  </mergeCells>
  <phoneticPr fontId="4" type="noConversion"/>
  <hyperlinks>
    <hyperlink ref="A7" location="Índice!A1" display="Índice" xr:uid="{9056268B-A165-4EAC-80A9-D0C605D26FC4}"/>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Índice</vt:lpstr>
      <vt:lpstr>Ficha técnica</vt:lpstr>
      <vt:lpstr>Cuadro 1</vt:lpstr>
      <vt:lpstr>Cuadro 1.1</vt:lpstr>
      <vt:lpstr>Cuadro 2</vt:lpstr>
      <vt:lpstr>Cuadro 3</vt:lpstr>
      <vt:lpstr>Cuadro 4</vt:lpstr>
      <vt:lpstr>Cuadro 5</vt:lpstr>
      <vt:lpstr>Cuadro 6</vt:lpstr>
      <vt:lpstr>Cuadro 7</vt:lpstr>
      <vt:lpstr>Cuadro 8 (1)</vt:lpstr>
      <vt:lpstr>Cuadro 9(1)</vt:lpstr>
      <vt:lpstr>Cuadro 8</vt:lpstr>
      <vt:lpstr>Cuadro 9</vt:lpstr>
      <vt:lpstr>Históricos</vt:lpstr>
    </vt:vector>
  </TitlesOfParts>
  <Company>DANE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LMChaparroC</dc:creator>
  <cp:lastModifiedBy>Juan David Calderón</cp:lastModifiedBy>
  <cp:lastPrinted>2020-01-30T00:01:11Z</cp:lastPrinted>
  <dcterms:created xsi:type="dcterms:W3CDTF">2007-01-25T17:17:56Z</dcterms:created>
  <dcterms:modified xsi:type="dcterms:W3CDTF">2022-08-09T21:55:17Z</dcterms:modified>
</cp:coreProperties>
</file>