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07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'Anexo1'!$A$4:$T$23</definedName>
    <definedName name="_xlnm.Print_Area" localSheetId="1">'Anexo2'!$A$3:$T$24</definedName>
    <definedName name="_xlnm.Print_Area" localSheetId="2">'Anexo3'!$A$3:$P$13</definedName>
    <definedName name="_xlnm.Print_Area" localSheetId="3">'Anexo4'!$A$2:$T$19</definedName>
    <definedName name="_xlnm.Print_Area" localSheetId="4">'Anexo5'!$A$5:$T$21</definedName>
    <definedName name="_xlnm.Print_Area" localSheetId="5">'Anexo6'!$A$2:$K$60</definedName>
  </definedNames>
  <calcPr fullCalcOnLoad="1"/>
</workbook>
</file>

<file path=xl/sharedStrings.xml><?xml version="1.0" encoding="utf-8"?>
<sst xmlns="http://schemas.openxmlformats.org/spreadsheetml/2006/main" count="219" uniqueCount="150">
  <si>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</si>
  <si>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</si>
  <si>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</si>
  <si>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</si>
  <si>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</si>
  <si>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</si>
  <si>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</si>
  <si>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Fuente: DANE</t>
  </si>
  <si>
    <t>* VIS a partir de 2000</t>
  </si>
  <si>
    <t>- - No aplica o no se investiga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</si>
  <si>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</si>
  <si>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</si>
  <si>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</si>
  <si>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</si>
  <si>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</si>
  <si>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</si>
  <si>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</si>
  <si>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</si>
  <si>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</si>
  <si>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</si>
  <si>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Materiales</t>
  </si>
  <si>
    <t>Mano de obra</t>
  </si>
  <si>
    <t>Maquinaria y equipo</t>
  </si>
  <si>
    <t>Total</t>
  </si>
  <si>
    <t>Contribución
(puntos   porcentuales)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</si>
  <si>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</si>
  <si>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</si>
  <si>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</si>
  <si>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</si>
  <si>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</si>
  <si>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</si>
  <si>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</si>
  <si>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</si>
  <si>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</si>
  <si>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</si>
  <si>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</si>
  <si>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</si>
  <si>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</si>
  <si>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</si>
  <si>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</si>
  <si>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</si>
  <si>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Adhesivo para enchape</t>
  </si>
  <si>
    <t>Lubricantes</t>
  </si>
  <si>
    <t>Pegantes</t>
  </si>
  <si>
    <t>Cables y alambres</t>
  </si>
  <si>
    <t>Postes</t>
  </si>
  <si>
    <t>Accesorios sanitarios</t>
  </si>
  <si>
    <t>Lavaderos</t>
  </si>
  <si>
    <t>Soldaduras</t>
  </si>
  <si>
    <t>Incrustaciones</t>
  </si>
  <si>
    <t>Vidrios</t>
  </si>
  <si>
    <t>Puntillas</t>
  </si>
  <si>
    <t>Tubería sanitaria</t>
  </si>
  <si>
    <t>Griferías</t>
  </si>
  <si>
    <t>Tubería hidráulica</t>
  </si>
  <si>
    <t>Enchapes</t>
  </si>
  <si>
    <t>Limpiadores</t>
  </si>
  <si>
    <t>Puertas con marco madera</t>
  </si>
  <si>
    <t>Canales y bajantes</t>
  </si>
  <si>
    <t>Contador eléctrico</t>
  </si>
  <si>
    <t>Piso de vinilo</t>
  </si>
  <si>
    <t>Equipos baño</t>
  </si>
  <si>
    <t>Pavimento</t>
  </si>
  <si>
    <t>Herrajes</t>
  </si>
  <si>
    <t>Aditivos</t>
  </si>
  <si>
    <t>Contador agua</t>
  </si>
  <si>
    <t>Puertas con marco metálico</t>
  </si>
  <si>
    <t>Cerraduras</t>
  </si>
  <si>
    <t>Agua</t>
  </si>
  <si>
    <t>Sanitarios</t>
  </si>
  <si>
    <t>Maderas de construcción</t>
  </si>
  <si>
    <t>Muebles</t>
  </si>
  <si>
    <t>Tubería conduit pvc</t>
  </si>
  <si>
    <t>Alfombras</t>
  </si>
  <si>
    <t>Granitos</t>
  </si>
  <si>
    <t>Rejillas</t>
  </si>
  <si>
    <t>Ladrillos</t>
  </si>
  <si>
    <t>Lavaplatos</t>
  </si>
  <si>
    <t>Casetón</t>
  </si>
  <si>
    <t>Equipos de cocina</t>
  </si>
  <si>
    <t>Domo acrílico</t>
  </si>
  <si>
    <t>Juegos infantiles</t>
  </si>
  <si>
    <t>Marcos ventanas metálica</t>
  </si>
  <si>
    <t>Cemento blanco</t>
  </si>
  <si>
    <t>Tejas</t>
  </si>
  <si>
    <t>Ascensores</t>
  </si>
  <si>
    <t>Impermeabilizantes</t>
  </si>
  <si>
    <t>Equipo contra incendio</t>
  </si>
  <si>
    <t>Pinturas</t>
  </si>
  <si>
    <t>Mallas</t>
  </si>
  <si>
    <t>Piedra</t>
  </si>
  <si>
    <t>Geotextiles</t>
  </si>
  <si>
    <t>Estucos</t>
  </si>
  <si>
    <t>Sistema de aire acondicionado</t>
  </si>
  <si>
    <t>Perfiles</t>
  </si>
  <si>
    <t>Hierros y aceros</t>
  </si>
  <si>
    <t>Accesorios eléctricos</t>
  </si>
  <si>
    <t>Calentadores</t>
  </si>
  <si>
    <t>Equipo de presión</t>
  </si>
  <si>
    <t>Cemento gris</t>
  </si>
  <si>
    <t>Concretos</t>
  </si>
  <si>
    <t>Tubería gas</t>
  </si>
  <si>
    <t>Nomenclatura</t>
  </si>
  <si>
    <t>Transformadores</t>
  </si>
  <si>
    <t>Antena de televisión</t>
  </si>
  <si>
    <t>Accesorios hidráulicos</t>
  </si>
  <si>
    <t>Recebo común</t>
  </si>
  <si>
    <t>Tableros</t>
  </si>
  <si>
    <t>Oficial</t>
  </si>
  <si>
    <t>Accesorios cubierta</t>
  </si>
  <si>
    <t>Ayudante</t>
  </si>
  <si>
    <t>Gravas</t>
  </si>
  <si>
    <t>Maestro general</t>
  </si>
  <si>
    <t>Morteros</t>
  </si>
  <si>
    <t>Arena</t>
  </si>
  <si>
    <t>Alambres</t>
  </si>
  <si>
    <t>Planta eléctrica</t>
  </si>
  <si>
    <t>Lámparas</t>
  </si>
  <si>
    <t>Retroexcavadora</t>
  </si>
  <si>
    <t>Cintas</t>
  </si>
  <si>
    <t>Volqueta</t>
  </si>
  <si>
    <t>Closets</t>
  </si>
  <si>
    <t>Cargador</t>
  </si>
  <si>
    <t>Bloques</t>
  </si>
  <si>
    <t>Compresor</t>
  </si>
  <si>
    <t>Divisiones baño</t>
  </si>
  <si>
    <t>Vibrocompactador</t>
  </si>
  <si>
    <t>Polietilenos</t>
  </si>
  <si>
    <t>Herramienta menor</t>
  </si>
  <si>
    <t>Accesorios gas</t>
  </si>
  <si>
    <t>Alquiler andamios</t>
  </si>
  <si>
    <t>Tanques</t>
  </si>
  <si>
    <t>Formaleta</t>
  </si>
  <si>
    <t>Citófonos</t>
  </si>
  <si>
    <t>Vibrador</t>
  </si>
  <si>
    <t>Cielo rasos</t>
  </si>
  <si>
    <t>Mezcladora</t>
  </si>
  <si>
    <t>Lavamanos</t>
  </si>
  <si>
    <t>Pulidora</t>
  </si>
  <si>
    <t>Cocina integral</t>
  </si>
  <si>
    <t>Pluma grúa</t>
  </si>
  <si>
    <t>A2. ICCV. Variación mensual y Anual, total nacional y por tipos de vivienda, según ciudades</t>
  </si>
  <si>
    <t>Anual</t>
  </si>
  <si>
    <t>A2. ICCV. Variación anual y mensual, total nacional y por tipos de vivienda, según ciudades</t>
  </si>
  <si>
    <t>A1. ICCV. Variación anual y mensual, total nacional y por tipos de vivienda</t>
  </si>
  <si>
    <t>A3. ICCV. Variación, contribución y participación anual y mensual.</t>
  </si>
  <si>
    <t>A4. ICCV. Variación y contribución , anual y mensual, por tipos de vivienda,</t>
  </si>
  <si>
    <t>A5. ICCV. Variación, anual y mensual, total nacional</t>
  </si>
  <si>
    <t>A6. ICCV. Variación mensual, anual y mensual, según grupos e insumos</t>
  </si>
  <si>
    <t>Diciembre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</si>
</sst>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vertical="center" wrapText="1"/>
    </xf>
    <xf numFmtId="0" fontId="29" fillId="0" borderId="0" xfId="0" applyFont="1" applyAlignment="1">
      <alignment horizontal="left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/>
    </xf>
    <xf numFmtId="2" fontId="21" fillId="33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2010Diciembre</v>
          </cell>
          <cell r="B382" t="str">
            <v>2010</v>
          </cell>
          <cell r="C382" t="str">
            <v>Diciembre</v>
          </cell>
          <cell r="D382">
            <v>179.38437717</v>
          </cell>
          <cell r="E382">
            <v>0.05995765</v>
          </cell>
          <cell r="F382">
            <v>1.76514217</v>
          </cell>
          <cell r="G382">
            <v>1.76514217</v>
          </cell>
          <cell r="H382">
            <v>180.33676136</v>
          </cell>
          <cell r="I382">
            <v>0.18445911</v>
          </cell>
          <cell r="J382">
            <v>1.99027812</v>
          </cell>
          <cell r="K382">
            <v>1.99027812</v>
          </cell>
          <cell r="L382">
            <v>178.82758871</v>
          </cell>
          <cell r="M382">
            <v>-0.01356519</v>
          </cell>
          <cell r="N382">
            <v>1.63253102</v>
          </cell>
          <cell r="O382">
            <v>1.63253102</v>
          </cell>
          <cell r="P382">
            <v>181.93316651</v>
          </cell>
          <cell r="Q382">
            <v>0.16844571</v>
          </cell>
          <cell r="R382">
            <v>2.12828024</v>
          </cell>
          <cell r="S382">
            <v>2.12828024</v>
          </cell>
        </row>
        <row r="383">
          <cell r="A383" t="str">
            <v>2010Diciembre</v>
          </cell>
          <cell r="B383" t="str">
            <v>2010</v>
          </cell>
          <cell r="C383" t="str">
            <v>Diciembre</v>
          </cell>
          <cell r="D383">
            <v>179.38437717</v>
          </cell>
          <cell r="E383">
            <v>0.05995765</v>
          </cell>
          <cell r="F383">
            <v>1.76514217</v>
          </cell>
          <cell r="G383">
            <v>1.76514217</v>
          </cell>
          <cell r="H383">
            <v>180.33676136</v>
          </cell>
          <cell r="I383">
            <v>0.18445911</v>
          </cell>
          <cell r="J383">
            <v>1.99027812</v>
          </cell>
          <cell r="K383">
            <v>1.99027812</v>
          </cell>
          <cell r="L383">
            <v>178.82758871</v>
          </cell>
          <cell r="M383">
            <v>-0.01356519</v>
          </cell>
          <cell r="N383">
            <v>1.63253102</v>
          </cell>
          <cell r="O383">
            <v>1.63253102</v>
          </cell>
          <cell r="P383">
            <v>181.93316651</v>
          </cell>
          <cell r="Q383">
            <v>0.16844571</v>
          </cell>
          <cell r="R383">
            <v>2.12828024</v>
          </cell>
          <cell r="S383">
            <v>2.12828024</v>
          </cell>
        </row>
        <row r="384">
          <cell r="A384" t="str">
            <v>2010Diciembre</v>
          </cell>
          <cell r="B384" t="str">
            <v>2010</v>
          </cell>
          <cell r="C384" t="str">
            <v>Diciembre</v>
          </cell>
          <cell r="D384">
            <v>179.38437717</v>
          </cell>
          <cell r="E384">
            <v>0.05995765</v>
          </cell>
          <cell r="F384">
            <v>1.76514217</v>
          </cell>
          <cell r="G384">
            <v>1.76514217</v>
          </cell>
          <cell r="H384">
            <v>180.33676136</v>
          </cell>
          <cell r="I384">
            <v>0.18445911</v>
          </cell>
          <cell r="J384">
            <v>1.99027812</v>
          </cell>
          <cell r="K384">
            <v>1.99027812</v>
          </cell>
          <cell r="L384">
            <v>178.82758871</v>
          </cell>
          <cell r="M384">
            <v>-0.01356519</v>
          </cell>
          <cell r="N384">
            <v>1.63253102</v>
          </cell>
          <cell r="O384">
            <v>1.63253102</v>
          </cell>
          <cell r="P384">
            <v>181.93316651</v>
          </cell>
          <cell r="Q384">
            <v>0.16844571</v>
          </cell>
          <cell r="R384">
            <v>2.12828024</v>
          </cell>
          <cell r="S384">
            <v>2.12828024</v>
          </cell>
        </row>
        <row r="385">
          <cell r="A385" t="str">
            <v>2010Diciembre</v>
          </cell>
          <cell r="B385" t="str">
            <v>2010</v>
          </cell>
          <cell r="C385" t="str">
            <v>Diciembre</v>
          </cell>
          <cell r="D385">
            <v>179.38437717</v>
          </cell>
          <cell r="E385">
            <v>0.05995765</v>
          </cell>
          <cell r="F385">
            <v>1.76514217</v>
          </cell>
          <cell r="G385">
            <v>1.76514217</v>
          </cell>
          <cell r="H385">
            <v>180.33676136</v>
          </cell>
          <cell r="I385">
            <v>0.18445911</v>
          </cell>
          <cell r="J385">
            <v>1.99027812</v>
          </cell>
          <cell r="K385">
            <v>1.99027812</v>
          </cell>
          <cell r="L385">
            <v>178.82758871</v>
          </cell>
          <cell r="M385">
            <v>-0.01356519</v>
          </cell>
          <cell r="N385">
            <v>1.63253102</v>
          </cell>
          <cell r="O385">
            <v>1.63253102</v>
          </cell>
          <cell r="P385">
            <v>181.93316651</v>
          </cell>
          <cell r="Q385">
            <v>0.16844571</v>
          </cell>
          <cell r="R385">
            <v>2.12828024</v>
          </cell>
          <cell r="S385">
            <v>2.12828024</v>
          </cell>
        </row>
        <row r="386">
          <cell r="A386" t="str">
            <v>2010Diciembre</v>
          </cell>
          <cell r="B386" t="str">
            <v>2010</v>
          </cell>
          <cell r="C386" t="str">
            <v>Diciembre</v>
          </cell>
          <cell r="D386">
            <v>179.38437717</v>
          </cell>
          <cell r="E386">
            <v>0.05995765</v>
          </cell>
          <cell r="F386">
            <v>1.76514217</v>
          </cell>
          <cell r="G386">
            <v>1.76514217</v>
          </cell>
          <cell r="H386">
            <v>180.33676136</v>
          </cell>
          <cell r="I386">
            <v>0.18445911</v>
          </cell>
          <cell r="J386">
            <v>1.99027812</v>
          </cell>
          <cell r="K386">
            <v>1.99027812</v>
          </cell>
          <cell r="L386">
            <v>178.82758871</v>
          </cell>
          <cell r="M386">
            <v>-0.01356519</v>
          </cell>
          <cell r="N386">
            <v>1.63253102</v>
          </cell>
          <cell r="O386">
            <v>1.63253102</v>
          </cell>
          <cell r="P386">
            <v>181.93316651</v>
          </cell>
          <cell r="Q386">
            <v>0.16844571</v>
          </cell>
          <cell r="R386">
            <v>2.12828024</v>
          </cell>
          <cell r="S386">
            <v>2.12828024</v>
          </cell>
        </row>
        <row r="387">
          <cell r="A387" t="str">
            <v>2010Diciembre</v>
          </cell>
          <cell r="B387" t="str">
            <v>2010</v>
          </cell>
          <cell r="C387" t="str">
            <v>Diciembre</v>
          </cell>
          <cell r="D387">
            <v>179.38437717</v>
          </cell>
          <cell r="E387">
            <v>0.05995765</v>
          </cell>
          <cell r="F387">
            <v>1.76514217</v>
          </cell>
          <cell r="G387">
            <v>1.76514217</v>
          </cell>
          <cell r="H387">
            <v>180.33676136</v>
          </cell>
          <cell r="I387">
            <v>0.18445911</v>
          </cell>
          <cell r="J387">
            <v>1.99027812</v>
          </cell>
          <cell r="K387">
            <v>1.99027812</v>
          </cell>
          <cell r="L387">
            <v>178.82758871</v>
          </cell>
          <cell r="M387">
            <v>-0.01356519</v>
          </cell>
          <cell r="N387">
            <v>1.63253102</v>
          </cell>
          <cell r="O387">
            <v>1.63253102</v>
          </cell>
          <cell r="P387">
            <v>181.93316651</v>
          </cell>
          <cell r="Q387">
            <v>0.16844571</v>
          </cell>
          <cell r="R387">
            <v>2.12828024</v>
          </cell>
          <cell r="S387">
            <v>2.12828024</v>
          </cell>
        </row>
        <row r="388">
          <cell r="A388" t="str">
            <v>2010Diciembre</v>
          </cell>
          <cell r="B388" t="str">
            <v>2010</v>
          </cell>
          <cell r="C388" t="str">
            <v>Diciembre</v>
          </cell>
          <cell r="D388">
            <v>179.38437717</v>
          </cell>
          <cell r="E388">
            <v>0.05995765</v>
          </cell>
          <cell r="F388">
            <v>1.76514217</v>
          </cell>
          <cell r="G388">
            <v>1.76514217</v>
          </cell>
          <cell r="H388">
            <v>180.33676136</v>
          </cell>
          <cell r="I388">
            <v>0.18445911</v>
          </cell>
          <cell r="J388">
            <v>1.99027812</v>
          </cell>
          <cell r="K388">
            <v>1.99027812</v>
          </cell>
          <cell r="L388">
            <v>178.82758871</v>
          </cell>
          <cell r="M388">
            <v>-0.01356519</v>
          </cell>
          <cell r="N388">
            <v>1.63253102</v>
          </cell>
          <cell r="O388">
            <v>1.63253102</v>
          </cell>
          <cell r="P388">
            <v>181.93316651</v>
          </cell>
          <cell r="Q388">
            <v>0.16844571</v>
          </cell>
          <cell r="R388">
            <v>2.12828024</v>
          </cell>
          <cell r="S388">
            <v>2.12828024</v>
          </cell>
        </row>
        <row r="389">
          <cell r="A389" t="str">
            <v>2010Diciembre</v>
          </cell>
          <cell r="B389" t="str">
            <v>2010</v>
          </cell>
          <cell r="C389" t="str">
            <v>Diciembre</v>
          </cell>
          <cell r="D389">
            <v>179.38437717</v>
          </cell>
          <cell r="E389">
            <v>0.05995765</v>
          </cell>
          <cell r="F389">
            <v>1.76514217</v>
          </cell>
          <cell r="G389">
            <v>1.76514217</v>
          </cell>
          <cell r="H389">
            <v>180.33676136</v>
          </cell>
          <cell r="I389">
            <v>0.18445911</v>
          </cell>
          <cell r="J389">
            <v>1.99027812</v>
          </cell>
          <cell r="K389">
            <v>1.99027812</v>
          </cell>
          <cell r="L389">
            <v>178.82758871</v>
          </cell>
          <cell r="M389">
            <v>-0.01356519</v>
          </cell>
          <cell r="N389">
            <v>1.63253102</v>
          </cell>
          <cell r="O389">
            <v>1.63253102</v>
          </cell>
          <cell r="P389">
            <v>181.93316651</v>
          </cell>
          <cell r="Q389">
            <v>0.16844571</v>
          </cell>
          <cell r="R389">
            <v>2.12828024</v>
          </cell>
          <cell r="S389">
            <v>2.12828024</v>
          </cell>
        </row>
        <row r="390">
          <cell r="A390" t="str">
            <v>2010Diciembre</v>
          </cell>
          <cell r="B390" t="str">
            <v>2010</v>
          </cell>
          <cell r="C390" t="str">
            <v>Diciembre</v>
          </cell>
          <cell r="D390">
            <v>179.38437717</v>
          </cell>
          <cell r="E390">
            <v>0.05995765</v>
          </cell>
          <cell r="F390">
            <v>1.76514217</v>
          </cell>
          <cell r="G390">
            <v>1.76514217</v>
          </cell>
          <cell r="H390">
            <v>180.33676136</v>
          </cell>
          <cell r="I390">
            <v>0.18445911</v>
          </cell>
          <cell r="J390">
            <v>1.99027812</v>
          </cell>
          <cell r="K390">
            <v>1.99027812</v>
          </cell>
          <cell r="L390">
            <v>178.82758871</v>
          </cell>
          <cell r="M390">
            <v>-0.01356519</v>
          </cell>
          <cell r="N390">
            <v>1.63253102</v>
          </cell>
          <cell r="O390">
            <v>1.63253102</v>
          </cell>
          <cell r="P390">
            <v>181.93316651</v>
          </cell>
          <cell r="Q390">
            <v>0.16844571</v>
          </cell>
          <cell r="R390">
            <v>2.12828024</v>
          </cell>
          <cell r="S390">
            <v>2.12828024</v>
          </cell>
        </row>
        <row r="391">
          <cell r="A391" t="str">
            <v>2010Diciembre</v>
          </cell>
          <cell r="B391" t="str">
            <v>2010</v>
          </cell>
          <cell r="C391" t="str">
            <v>Diciembre</v>
          </cell>
          <cell r="D391">
            <v>179.38437717</v>
          </cell>
          <cell r="E391">
            <v>0.05995765</v>
          </cell>
          <cell r="F391">
            <v>1.76514217</v>
          </cell>
          <cell r="G391">
            <v>1.76514217</v>
          </cell>
          <cell r="H391">
            <v>180.33676136</v>
          </cell>
          <cell r="I391">
            <v>0.18445911</v>
          </cell>
          <cell r="J391">
            <v>1.99027812</v>
          </cell>
          <cell r="K391">
            <v>1.99027812</v>
          </cell>
          <cell r="L391">
            <v>178.82758871</v>
          </cell>
          <cell r="M391">
            <v>-0.01356519</v>
          </cell>
          <cell r="N391">
            <v>1.63253102</v>
          </cell>
          <cell r="O391">
            <v>1.63253102</v>
          </cell>
          <cell r="P391">
            <v>181.93316651</v>
          </cell>
          <cell r="Q391">
            <v>0.16844571</v>
          </cell>
          <cell r="R391">
            <v>2.12828024</v>
          </cell>
          <cell r="S391">
            <v>2.12828024</v>
          </cell>
        </row>
        <row r="392">
          <cell r="A392" t="str">
            <v>2010Diciembre</v>
          </cell>
          <cell r="B392" t="str">
            <v>2010</v>
          </cell>
          <cell r="C392" t="str">
            <v>Diciembre</v>
          </cell>
          <cell r="D392">
            <v>179.38437717</v>
          </cell>
          <cell r="E392">
            <v>0.05995765</v>
          </cell>
          <cell r="F392">
            <v>1.76514217</v>
          </cell>
          <cell r="G392">
            <v>1.76514217</v>
          </cell>
          <cell r="H392">
            <v>180.33676136</v>
          </cell>
          <cell r="I392">
            <v>0.18445911</v>
          </cell>
          <cell r="J392">
            <v>1.99027812</v>
          </cell>
          <cell r="K392">
            <v>1.99027812</v>
          </cell>
          <cell r="L392">
            <v>178.82758871</v>
          </cell>
          <cell r="M392">
            <v>-0.01356519</v>
          </cell>
          <cell r="N392">
            <v>1.63253102</v>
          </cell>
          <cell r="O392">
            <v>1.63253102</v>
          </cell>
          <cell r="P392">
            <v>181.93316651</v>
          </cell>
          <cell r="Q392">
            <v>0.16844571</v>
          </cell>
          <cell r="R392">
            <v>2.12828024</v>
          </cell>
          <cell r="S392">
            <v>2.12828024</v>
          </cell>
        </row>
        <row r="393">
          <cell r="A393" t="str">
            <v>2010Diciembre</v>
          </cell>
          <cell r="B393" t="str">
            <v>2010</v>
          </cell>
          <cell r="C393" t="str">
            <v>Diciembre</v>
          </cell>
          <cell r="D393">
            <v>179.38437717</v>
          </cell>
          <cell r="E393">
            <v>0.05995765</v>
          </cell>
          <cell r="F393">
            <v>1.76514217</v>
          </cell>
          <cell r="G393">
            <v>1.76514217</v>
          </cell>
          <cell r="H393">
            <v>180.33676136</v>
          </cell>
          <cell r="I393">
            <v>0.18445911</v>
          </cell>
          <cell r="J393">
            <v>1.99027812</v>
          </cell>
          <cell r="K393">
            <v>1.99027812</v>
          </cell>
          <cell r="L393">
            <v>178.82758871</v>
          </cell>
          <cell r="M393">
            <v>-0.01356519</v>
          </cell>
          <cell r="N393">
            <v>1.63253102</v>
          </cell>
          <cell r="O393">
            <v>1.63253102</v>
          </cell>
          <cell r="P393">
            <v>181.93316651</v>
          </cell>
          <cell r="Q393">
            <v>0.16844571</v>
          </cell>
          <cell r="R393">
            <v>2.12828024</v>
          </cell>
          <cell r="S393">
            <v>2.12828024</v>
          </cell>
        </row>
        <row r="394">
          <cell r="A394" t="str">
            <v>2010Diciembre</v>
          </cell>
          <cell r="B394" t="str">
            <v>2010</v>
          </cell>
          <cell r="C394" t="str">
            <v>Diciembre</v>
          </cell>
          <cell r="D394">
            <v>179.38437717</v>
          </cell>
          <cell r="E394">
            <v>0.05995765</v>
          </cell>
          <cell r="F394">
            <v>1.76514217</v>
          </cell>
          <cell r="G394">
            <v>1.76514217</v>
          </cell>
          <cell r="H394">
            <v>180.33676136</v>
          </cell>
          <cell r="I394">
            <v>0.18445911</v>
          </cell>
          <cell r="J394">
            <v>1.99027812</v>
          </cell>
          <cell r="K394">
            <v>1.99027812</v>
          </cell>
          <cell r="L394">
            <v>178.82758871</v>
          </cell>
          <cell r="M394">
            <v>-0.01356519</v>
          </cell>
          <cell r="N394">
            <v>1.63253102</v>
          </cell>
          <cell r="O394">
            <v>1.63253102</v>
          </cell>
          <cell r="P394">
            <v>181.93316651</v>
          </cell>
          <cell r="Q394">
            <v>0.16844571</v>
          </cell>
          <cell r="R394">
            <v>2.12828024</v>
          </cell>
          <cell r="S394">
            <v>2.12828024</v>
          </cell>
        </row>
        <row r="395">
          <cell r="A395" t="str">
            <v>2010Diciembre</v>
          </cell>
          <cell r="B395" t="str">
            <v>2010</v>
          </cell>
          <cell r="C395" t="str">
            <v>Diciembre</v>
          </cell>
          <cell r="D395">
            <v>179.38437717</v>
          </cell>
          <cell r="E395">
            <v>0.05995765</v>
          </cell>
          <cell r="F395">
            <v>1.76514217</v>
          </cell>
          <cell r="G395">
            <v>1.76514217</v>
          </cell>
          <cell r="H395">
            <v>180.33676136</v>
          </cell>
          <cell r="I395">
            <v>0.18445911</v>
          </cell>
          <cell r="J395">
            <v>1.99027812</v>
          </cell>
          <cell r="K395">
            <v>1.99027812</v>
          </cell>
          <cell r="L395">
            <v>178.82758871</v>
          </cell>
          <cell r="M395">
            <v>-0.01356519</v>
          </cell>
          <cell r="N395">
            <v>1.63253102</v>
          </cell>
          <cell r="O395">
            <v>1.63253102</v>
          </cell>
          <cell r="P395">
            <v>181.93316651</v>
          </cell>
          <cell r="Q395">
            <v>0.16844571</v>
          </cell>
          <cell r="R395">
            <v>2.12828024</v>
          </cell>
          <cell r="S395">
            <v>2.12828024</v>
          </cell>
        </row>
        <row r="396">
          <cell r="A396" t="str">
            <v>2010Diciembre</v>
          </cell>
          <cell r="B396" t="str">
            <v>2010</v>
          </cell>
          <cell r="C396" t="str">
            <v>Diciembre</v>
          </cell>
          <cell r="D396">
            <v>179.38437717</v>
          </cell>
          <cell r="E396">
            <v>0.05995765</v>
          </cell>
          <cell r="F396">
            <v>1.76514217</v>
          </cell>
          <cell r="G396">
            <v>1.76514217</v>
          </cell>
          <cell r="H396">
            <v>180.33676136</v>
          </cell>
          <cell r="I396">
            <v>0.18445911</v>
          </cell>
          <cell r="J396">
            <v>1.99027812</v>
          </cell>
          <cell r="K396">
            <v>1.99027812</v>
          </cell>
          <cell r="L396">
            <v>178.82758871</v>
          </cell>
          <cell r="M396">
            <v>-0.01356519</v>
          </cell>
          <cell r="N396">
            <v>1.63253102</v>
          </cell>
          <cell r="O396">
            <v>1.63253102</v>
          </cell>
          <cell r="P396">
            <v>181.93316651</v>
          </cell>
          <cell r="Q396">
            <v>0.16844571</v>
          </cell>
          <cell r="R396">
            <v>2.12828024</v>
          </cell>
          <cell r="S396">
            <v>2.12828024</v>
          </cell>
        </row>
        <row r="493">
          <cell r="A493" t="str">
            <v>xx</v>
          </cell>
        </row>
      </sheetData>
      <sheetData sheetId="1">
        <row r="3">
          <cell r="B3" t="str">
            <v>1999Diciembre</v>
          </cell>
        </row>
        <row r="4">
          <cell r="B4" t="str">
            <v>2000Diciembre</v>
          </cell>
          <cell r="D4" t="str">
            <v>Diciembre</v>
          </cell>
        </row>
        <row r="5">
          <cell r="B5" t="str">
            <v>2001Diciembre</v>
          </cell>
        </row>
        <row r="6">
          <cell r="B6" t="str">
            <v>2002Diciembre</v>
          </cell>
        </row>
        <row r="7">
          <cell r="B7" t="str">
            <v>2003Diciembre</v>
          </cell>
        </row>
        <row r="8">
          <cell r="B8" t="str">
            <v>2004Diciembre</v>
          </cell>
        </row>
        <row r="9">
          <cell r="B9" t="str">
            <v>2005Diciembre</v>
          </cell>
        </row>
        <row r="10">
          <cell r="B10" t="str">
            <v>2006Diciembre</v>
          </cell>
        </row>
        <row r="11">
          <cell r="B11" t="str">
            <v>2007Diciembre</v>
          </cell>
        </row>
        <row r="12">
          <cell r="B12" t="str">
            <v>2008Diciembre</v>
          </cell>
        </row>
        <row r="13">
          <cell r="B13" t="str">
            <v>2009Diciembre</v>
          </cell>
        </row>
        <row r="14">
          <cell r="B14" t="str">
            <v>2010Diciembre</v>
          </cell>
          <cell r="D14" t="str">
            <v>Diciembre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12</v>
          </cell>
          <cell r="G3">
            <v>0.06</v>
          </cell>
          <cell r="H3">
            <v>0.05995765</v>
          </cell>
          <cell r="I3">
            <v>0.06</v>
          </cell>
        </row>
        <row r="4">
          <cell r="A4" t="str">
            <v>2000000</v>
          </cell>
          <cell r="B4" t="str">
            <v>Mano de obra</v>
          </cell>
          <cell r="C4">
            <v>28.50565764</v>
          </cell>
          <cell r="E4" t="str">
            <v>2010</v>
          </cell>
          <cell r="F4" t="str">
            <v>12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3000000</v>
          </cell>
          <cell r="B5" t="str">
            <v>Maquinaria y equipo</v>
          </cell>
          <cell r="C5">
            <v>5.44193075</v>
          </cell>
          <cell r="E5" t="str">
            <v>2010</v>
          </cell>
          <cell r="F5" t="str">
            <v>12</v>
          </cell>
          <cell r="G5">
            <v>0.03</v>
          </cell>
          <cell r="H5">
            <v>0.00135923</v>
          </cell>
          <cell r="I5">
            <v>0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2010</v>
          </cell>
          <cell r="F6" t="str">
            <v>12</v>
          </cell>
          <cell r="G6">
            <v>0.09</v>
          </cell>
          <cell r="H6">
            <v>0.05859843</v>
          </cell>
          <cell r="I6">
            <v>0.06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12</v>
          </cell>
          <cell r="G3">
            <v>1.77</v>
          </cell>
          <cell r="H3">
            <v>1.76514217</v>
          </cell>
          <cell r="I3">
            <v>1.77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12</v>
          </cell>
          <cell r="G4">
            <v>0.22</v>
          </cell>
          <cell r="H4">
            <v>0.01218766</v>
          </cell>
          <cell r="I4">
            <v>0.01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12</v>
          </cell>
          <cell r="G5">
            <v>1.08</v>
          </cell>
          <cell r="H5">
            <v>0.7041947</v>
          </cell>
          <cell r="I5">
            <v>0.7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12</v>
          </cell>
          <cell r="G6">
            <v>3.62</v>
          </cell>
          <cell r="H6">
            <v>1.04875981</v>
          </cell>
          <cell r="I6">
            <v>1.05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12</v>
          </cell>
          <cell r="G3">
            <v>1.77</v>
          </cell>
          <cell r="H3">
            <v>1.76514217</v>
          </cell>
          <cell r="I3">
            <v>1.77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12</v>
          </cell>
          <cell r="G4">
            <v>0.22</v>
          </cell>
          <cell r="H4">
            <v>0.01218766</v>
          </cell>
          <cell r="I4">
            <v>0.01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12</v>
          </cell>
          <cell r="G5">
            <v>1.08</v>
          </cell>
          <cell r="H5">
            <v>0.7041947</v>
          </cell>
          <cell r="I5">
            <v>0.7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12</v>
          </cell>
          <cell r="G6">
            <v>3.62</v>
          </cell>
          <cell r="H6">
            <v>1.04875981</v>
          </cell>
          <cell r="I6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2010</v>
          </cell>
          <cell r="B2" t="str">
            <v>12</v>
          </cell>
          <cell r="F2" t="str">
            <v>Medellín</v>
          </cell>
          <cell r="G2">
            <v>0.03672307</v>
          </cell>
          <cell r="H2">
            <v>1.02076187</v>
          </cell>
          <cell r="I2">
            <v>1.02076187</v>
          </cell>
          <cell r="K2">
            <v>0.02071642</v>
          </cell>
          <cell r="L2">
            <v>1.30171941</v>
          </cell>
          <cell r="M2">
            <v>1.30171941</v>
          </cell>
          <cell r="O2">
            <v>0.0439081</v>
          </cell>
          <cell r="P2">
            <v>0.89518143</v>
          </cell>
          <cell r="Q2">
            <v>0.89518143</v>
          </cell>
          <cell r="S2">
            <v>0.02171305</v>
          </cell>
          <cell r="T2">
            <v>1.40294641</v>
          </cell>
          <cell r="U2">
            <v>1.40294641</v>
          </cell>
        </row>
        <row r="3">
          <cell r="A3" t="str">
            <v>2010</v>
          </cell>
          <cell r="B3" t="str">
            <v>12</v>
          </cell>
          <cell r="F3" t="str">
            <v>Barranquilla</v>
          </cell>
          <cell r="G3">
            <v>-0.0532204</v>
          </cell>
          <cell r="H3">
            <v>1.18344965</v>
          </cell>
          <cell r="I3">
            <v>1.18344965</v>
          </cell>
          <cell r="K3">
            <v>-0.02789861</v>
          </cell>
          <cell r="L3">
            <v>1.39465937</v>
          </cell>
          <cell r="M3">
            <v>1.39465937</v>
          </cell>
          <cell r="O3">
            <v>-0.06053585</v>
          </cell>
          <cell r="P3">
            <v>1.12257523</v>
          </cell>
          <cell r="Q3">
            <v>1.12257523</v>
          </cell>
          <cell r="S3">
            <v>-0.03285427</v>
          </cell>
          <cell r="T3">
            <v>1.41672891</v>
          </cell>
          <cell r="U3">
            <v>1.41672891</v>
          </cell>
        </row>
        <row r="4">
          <cell r="F4" t="str">
            <v>Bogotá, d.c.</v>
          </cell>
          <cell r="G4">
            <v>-0.09272798</v>
          </cell>
          <cell r="H4">
            <v>1.88983714</v>
          </cell>
          <cell r="I4">
            <v>1.88983714</v>
          </cell>
          <cell r="K4">
            <v>-0.13187677</v>
          </cell>
          <cell r="L4">
            <v>2.13231754</v>
          </cell>
          <cell r="M4">
            <v>2.13231754</v>
          </cell>
          <cell r="O4">
            <v>-0.07797992</v>
          </cell>
          <cell r="P4">
            <v>1.79883778</v>
          </cell>
          <cell r="Q4">
            <v>1.79883778</v>
          </cell>
          <cell r="S4">
            <v>-0.11078245</v>
          </cell>
          <cell r="T4">
            <v>2.23148993</v>
          </cell>
          <cell r="U4">
            <v>2.23148993</v>
          </cell>
        </row>
        <row r="5">
          <cell r="F5" t="str">
            <v>Cartagena</v>
          </cell>
          <cell r="G5">
            <v>-0.01663105</v>
          </cell>
          <cell r="H5">
            <v>1.10514937</v>
          </cell>
          <cell r="I5">
            <v>1.10514937</v>
          </cell>
          <cell r="K5">
            <v>-0.01010093</v>
          </cell>
          <cell r="L5">
            <v>1.31581319</v>
          </cell>
          <cell r="M5">
            <v>1.31581319</v>
          </cell>
          <cell r="O5">
            <v>-0.0206622</v>
          </cell>
          <cell r="P5">
            <v>0.97552578</v>
          </cell>
          <cell r="Q5">
            <v>0.97552578</v>
          </cell>
          <cell r="S5">
            <v>-0.01055959</v>
          </cell>
          <cell r="T5">
            <v>1.0877953</v>
          </cell>
          <cell r="U5">
            <v>1.0877953</v>
          </cell>
        </row>
        <row r="6">
          <cell r="F6" t="str">
            <v>Manizales</v>
          </cell>
          <cell r="G6">
            <v>-0.14408926</v>
          </cell>
          <cell r="H6">
            <v>3.2099671</v>
          </cell>
          <cell r="I6">
            <v>3.2099671</v>
          </cell>
          <cell r="K6">
            <v>-0.12966231</v>
          </cell>
          <cell r="L6">
            <v>3.23457179</v>
          </cell>
          <cell r="M6">
            <v>3.23457179</v>
          </cell>
          <cell r="O6">
            <v>-0.15503604</v>
          </cell>
          <cell r="P6">
            <v>3.19130082</v>
          </cell>
          <cell r="Q6">
            <v>3.19130082</v>
          </cell>
          <cell r="S6">
            <v>-0.13915156</v>
          </cell>
          <cell r="T6">
            <v>3.48094556</v>
          </cell>
          <cell r="U6">
            <v>3.48094556</v>
          </cell>
        </row>
        <row r="7">
          <cell r="F7" t="str">
            <v>Popayán</v>
          </cell>
          <cell r="G7">
            <v>-0.09400871</v>
          </cell>
          <cell r="H7">
            <v>2.45565465</v>
          </cell>
          <cell r="I7">
            <v>2.45565465</v>
          </cell>
          <cell r="K7">
            <v>-0.09306126</v>
          </cell>
          <cell r="L7">
            <v>2.45597603</v>
          </cell>
          <cell r="M7">
            <v>2.45597603</v>
          </cell>
          <cell r="O7">
            <v>-0.13363532</v>
          </cell>
          <cell r="P7">
            <v>2.44221573</v>
          </cell>
          <cell r="Q7">
            <v>2.44221573</v>
          </cell>
          <cell r="S7">
            <v>-0.11371613</v>
          </cell>
          <cell r="T7">
            <v>2.78501532</v>
          </cell>
          <cell r="U7">
            <v>2.78501532</v>
          </cell>
        </row>
        <row r="8">
          <cell r="F8" t="str">
            <v>Neiva</v>
          </cell>
          <cell r="G8">
            <v>0.35842171</v>
          </cell>
          <cell r="H8">
            <v>2.40086909</v>
          </cell>
          <cell r="I8">
            <v>2.40086909</v>
          </cell>
          <cell r="K8">
            <v>0.39965997</v>
          </cell>
          <cell r="L8">
            <v>2.43068867</v>
          </cell>
          <cell r="M8">
            <v>2.43068867</v>
          </cell>
          <cell r="O8">
            <v>0.17191287</v>
          </cell>
          <cell r="P8">
            <v>2.26591414</v>
          </cell>
          <cell r="Q8">
            <v>2.26591414</v>
          </cell>
          <cell r="S8">
            <v>0.22135236</v>
          </cell>
          <cell r="T8">
            <v>2.50446312</v>
          </cell>
          <cell r="U8">
            <v>2.50446312</v>
          </cell>
        </row>
        <row r="9">
          <cell r="F9" t="str">
            <v>Santa marta</v>
          </cell>
          <cell r="G9">
            <v>0.10559463</v>
          </cell>
          <cell r="H9">
            <v>2.35810624</v>
          </cell>
          <cell r="I9">
            <v>2.35810624</v>
          </cell>
          <cell r="K9">
            <v>0.22334038</v>
          </cell>
          <cell r="L9">
            <v>3.13977501</v>
          </cell>
          <cell r="M9">
            <v>3.13977501</v>
          </cell>
          <cell r="O9">
            <v>0.01995345</v>
          </cell>
          <cell r="P9">
            <v>1.79583467</v>
          </cell>
          <cell r="Q9">
            <v>1.79583467</v>
          </cell>
          <cell r="S9">
            <v>0.13820642</v>
          </cell>
          <cell r="T9">
            <v>2.79094549</v>
          </cell>
          <cell r="U9">
            <v>2.79094549</v>
          </cell>
        </row>
        <row r="10">
          <cell r="F10" t="str">
            <v>Pasto</v>
          </cell>
          <cell r="G10">
            <v>0.04419305</v>
          </cell>
          <cell r="H10">
            <v>1.60191032</v>
          </cell>
          <cell r="I10">
            <v>1.60191032</v>
          </cell>
          <cell r="K10">
            <v>0.0431087</v>
          </cell>
          <cell r="L10">
            <v>1.63722991</v>
          </cell>
          <cell r="M10">
            <v>1.63722991</v>
          </cell>
          <cell r="O10">
            <v>0.0468507</v>
          </cell>
          <cell r="P10">
            <v>1.51544951</v>
          </cell>
          <cell r="Q10">
            <v>1.51544951</v>
          </cell>
          <cell r="S10">
            <v>0.04170325</v>
          </cell>
          <cell r="T10">
            <v>1.73777418</v>
          </cell>
          <cell r="U10">
            <v>1.73777418</v>
          </cell>
        </row>
        <row r="11">
          <cell r="F11" t="str">
            <v>Cúcuta</v>
          </cell>
          <cell r="G11">
            <v>5.19935915</v>
          </cell>
          <cell r="H11">
            <v>2.27680495</v>
          </cell>
          <cell r="I11">
            <v>2.27680495</v>
          </cell>
          <cell r="K11">
            <v>5.16854775</v>
          </cell>
          <cell r="L11">
            <v>2.39026601</v>
          </cell>
          <cell r="M11">
            <v>2.39026601</v>
          </cell>
          <cell r="O11">
            <v>5.3580609</v>
          </cell>
          <cell r="P11">
            <v>1.69739445</v>
          </cell>
          <cell r="Q11">
            <v>1.69739445</v>
          </cell>
          <cell r="S11">
            <v>4.9013121</v>
          </cell>
          <cell r="T11">
            <v>2.41142756</v>
          </cell>
          <cell r="U11">
            <v>2.41142756</v>
          </cell>
        </row>
        <row r="12">
          <cell r="F12" t="str">
            <v>Armenia</v>
          </cell>
          <cell r="G12">
            <v>-0.01713347</v>
          </cell>
          <cell r="H12">
            <v>3.13214999</v>
          </cell>
          <cell r="I12">
            <v>3.13214999</v>
          </cell>
          <cell r="K12">
            <v>-0.00014267</v>
          </cell>
          <cell r="L12">
            <v>3.4242872</v>
          </cell>
          <cell r="M12">
            <v>3.4242872</v>
          </cell>
          <cell r="O12">
            <v>-0.03601298</v>
          </cell>
          <cell r="P12">
            <v>2.80935329</v>
          </cell>
          <cell r="Q12">
            <v>2.80935329</v>
          </cell>
          <cell r="S12">
            <v>-0.00069845</v>
          </cell>
          <cell r="T12">
            <v>3.36716857</v>
          </cell>
          <cell r="U12">
            <v>3.36716857</v>
          </cell>
        </row>
        <row r="13">
          <cell r="F13" t="str">
            <v>Pereira</v>
          </cell>
          <cell r="G13">
            <v>-0.02257322</v>
          </cell>
          <cell r="H13">
            <v>1.6401361</v>
          </cell>
          <cell r="I13">
            <v>1.6401361</v>
          </cell>
          <cell r="K13">
            <v>0.00293165</v>
          </cell>
          <cell r="L13">
            <v>1.60406742</v>
          </cell>
          <cell r="M13">
            <v>1.60406742</v>
          </cell>
          <cell r="O13">
            <v>-0.05330865</v>
          </cell>
          <cell r="P13">
            <v>1.68366056</v>
          </cell>
          <cell r="Q13">
            <v>1.68366056</v>
          </cell>
          <cell r="S13">
            <v>-0.03226049</v>
          </cell>
          <cell r="T13">
            <v>1.74077459</v>
          </cell>
          <cell r="U13">
            <v>1.74077459</v>
          </cell>
        </row>
        <row r="14">
          <cell r="F14" t="str">
            <v>Bucaramanga</v>
          </cell>
          <cell r="G14">
            <v>0.05223303</v>
          </cell>
          <cell r="H14">
            <v>1.73527393</v>
          </cell>
          <cell r="I14">
            <v>1.73527393</v>
          </cell>
          <cell r="K14">
            <v>0.04113308</v>
          </cell>
          <cell r="L14">
            <v>2.08342588</v>
          </cell>
          <cell r="M14">
            <v>2.08342588</v>
          </cell>
          <cell r="O14">
            <v>0.0565419</v>
          </cell>
          <cell r="P14">
            <v>1.60078572</v>
          </cell>
          <cell r="Q14">
            <v>1.60078572</v>
          </cell>
          <cell r="S14">
            <v>0.035047</v>
          </cell>
          <cell r="T14">
            <v>2.05779681</v>
          </cell>
          <cell r="U14">
            <v>2.05779681</v>
          </cell>
        </row>
        <row r="15">
          <cell r="F15" t="str">
            <v>Ibagué</v>
          </cell>
          <cell r="G15">
            <v>0.1355462</v>
          </cell>
          <cell r="H15">
            <v>0.86037771</v>
          </cell>
          <cell r="I15">
            <v>0.86037771</v>
          </cell>
          <cell r="K15">
            <v>0.12940781</v>
          </cell>
          <cell r="L15">
            <v>0.88227811</v>
          </cell>
          <cell r="M15">
            <v>0.88227811</v>
          </cell>
          <cell r="O15">
            <v>0.14836429</v>
          </cell>
          <cell r="P15">
            <v>0.81468529</v>
          </cell>
          <cell r="Q15">
            <v>0.81468529</v>
          </cell>
          <cell r="S15">
            <v>0.1287154</v>
          </cell>
          <cell r="T15">
            <v>0.86888545</v>
          </cell>
          <cell r="U15">
            <v>0.86888545</v>
          </cell>
        </row>
        <row r="16">
          <cell r="F16" t="str">
            <v>Cali</v>
          </cell>
          <cell r="G16">
            <v>-0.00467647</v>
          </cell>
          <cell r="H16">
            <v>1.58270869</v>
          </cell>
          <cell r="I16">
            <v>1.58270869</v>
          </cell>
          <cell r="K16">
            <v>-0.00604069</v>
          </cell>
          <cell r="L16">
            <v>1.71902297</v>
          </cell>
          <cell r="M16">
            <v>1.71902297</v>
          </cell>
          <cell r="O16">
            <v>-0.00360051</v>
          </cell>
          <cell r="P16">
            <v>1.47545836</v>
          </cell>
          <cell r="Q16">
            <v>1.47545836</v>
          </cell>
          <cell r="S16">
            <v>-0.01244526</v>
          </cell>
          <cell r="T16">
            <v>1.78986163</v>
          </cell>
          <cell r="U16">
            <v>1.78986163</v>
          </cell>
        </row>
        <row r="17">
          <cell r="F17" t="str">
            <v>Nacional</v>
          </cell>
          <cell r="G17">
            <v>0.05995765</v>
          </cell>
          <cell r="H17">
            <v>1.76514217</v>
          </cell>
          <cell r="I17">
            <v>1.76514217</v>
          </cell>
          <cell r="K17">
            <v>0.18445911</v>
          </cell>
          <cell r="L17">
            <v>1.99027812</v>
          </cell>
          <cell r="M17">
            <v>1.99027812</v>
          </cell>
          <cell r="O17">
            <v>-0.01356519</v>
          </cell>
          <cell r="P17">
            <v>1.63253102</v>
          </cell>
          <cell r="Q17">
            <v>1.63253102</v>
          </cell>
          <cell r="S17">
            <v>0.16844571</v>
          </cell>
          <cell r="T17">
            <v>2.12828024</v>
          </cell>
          <cell r="U17">
            <v>2.12828024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0.09010285</v>
          </cell>
          <cell r="G2">
            <v>1.075127</v>
          </cell>
          <cell r="H2">
            <v>1.075127</v>
          </cell>
          <cell r="L2">
            <v>97.73303323</v>
          </cell>
          <cell r="M2">
            <v>39.89450323</v>
          </cell>
          <cell r="N2">
            <v>39.89450323</v>
          </cell>
        </row>
        <row r="3">
          <cell r="D3" t="str">
            <v>Mano de obra</v>
          </cell>
          <cell r="E3">
            <v>28.50565764</v>
          </cell>
          <cell r="F3">
            <v>0</v>
          </cell>
          <cell r="G3">
            <v>3.61829342</v>
          </cell>
          <cell r="H3">
            <v>3.61829342</v>
          </cell>
          <cell r="L3">
            <v>0</v>
          </cell>
          <cell r="M3">
            <v>59.41503341</v>
          </cell>
          <cell r="N3">
            <v>59.41503341</v>
          </cell>
        </row>
        <row r="4">
          <cell r="D4" t="str">
            <v>Maquinaria y equipo</v>
          </cell>
          <cell r="E4">
            <v>5.44193075</v>
          </cell>
          <cell r="F4">
            <v>0.02501097</v>
          </cell>
          <cell r="G4">
            <v>0.22093805</v>
          </cell>
          <cell r="H4">
            <v>0.22093805</v>
          </cell>
          <cell r="L4">
            <v>2.26698345</v>
          </cell>
          <cell r="M4">
            <v>0.69046336</v>
          </cell>
          <cell r="N4">
            <v>0.69046336</v>
          </cell>
        </row>
        <row r="5">
          <cell r="D5" t="str">
            <v>Total</v>
          </cell>
          <cell r="E5">
            <v>100</v>
          </cell>
          <cell r="F5">
            <v>0.05995765</v>
          </cell>
          <cell r="G5">
            <v>1.76514217</v>
          </cell>
          <cell r="H5">
            <v>1.76514217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0.29353823</v>
          </cell>
          <cell r="G2">
            <v>1.35143097</v>
          </cell>
          <cell r="H2">
            <v>1.35143097</v>
          </cell>
          <cell r="I2">
            <v>0.16659954</v>
          </cell>
          <cell r="J2">
            <v>0.77385778</v>
          </cell>
          <cell r="K2">
            <v>0.77385778</v>
          </cell>
        </row>
        <row r="3">
          <cell r="F3">
            <v>0</v>
          </cell>
          <cell r="G3">
            <v>3.70434648</v>
          </cell>
          <cell r="H3">
            <v>3.70434648</v>
          </cell>
          <cell r="I3">
            <v>0</v>
          </cell>
          <cell r="J3">
            <v>1.36143048</v>
          </cell>
          <cell r="K3">
            <v>1.36143048</v>
          </cell>
        </row>
        <row r="4">
          <cell r="F4">
            <v>0.03149342</v>
          </cell>
          <cell r="G4">
            <v>-0.11708038</v>
          </cell>
          <cell r="H4">
            <v>-0.11708038</v>
          </cell>
          <cell r="I4">
            <v>0.00184617</v>
          </cell>
          <cell r="J4">
            <v>-0.00700803</v>
          </cell>
          <cell r="K4">
            <v>-0.00700803</v>
          </cell>
        </row>
        <row r="5">
          <cell r="F5">
            <v>0.16844571</v>
          </cell>
          <cell r="G5">
            <v>2.12828024</v>
          </cell>
          <cell r="H5">
            <v>2.12828024</v>
          </cell>
          <cell r="I5">
            <v>0.17065405</v>
          </cell>
          <cell r="J5">
            <v>2.12828024</v>
          </cell>
          <cell r="K5">
            <v>2.12828024</v>
          </cell>
        </row>
        <row r="6">
          <cell r="F6">
            <v>0.29997405</v>
          </cell>
          <cell r="G6">
            <v>1.34895098</v>
          </cell>
          <cell r="H6">
            <v>1.34895098</v>
          </cell>
          <cell r="I6">
            <v>0.1842186</v>
          </cell>
          <cell r="J6">
            <v>0.83461454</v>
          </cell>
          <cell r="K6">
            <v>0.83461454</v>
          </cell>
        </row>
        <row r="7">
          <cell r="F7">
            <v>0</v>
          </cell>
          <cell r="G7">
            <v>3.48788166</v>
          </cell>
          <cell r="H7">
            <v>3.48788166</v>
          </cell>
          <cell r="I7">
            <v>0</v>
          </cell>
          <cell r="J7">
            <v>1.14604753</v>
          </cell>
          <cell r="K7">
            <v>1.14604753</v>
          </cell>
        </row>
        <row r="8">
          <cell r="F8">
            <v>0.00463705</v>
          </cell>
          <cell r="G8">
            <v>0.18244548</v>
          </cell>
          <cell r="H8">
            <v>0.18244548</v>
          </cell>
          <cell r="I8">
            <v>0.0002405</v>
          </cell>
          <cell r="J8">
            <v>0.00961605</v>
          </cell>
          <cell r="K8">
            <v>0.00961605</v>
          </cell>
        </row>
        <row r="9">
          <cell r="F9">
            <v>0.18445911</v>
          </cell>
          <cell r="G9">
            <v>1.99027812</v>
          </cell>
          <cell r="H9">
            <v>1.99027812</v>
          </cell>
          <cell r="I9">
            <v>0.0684714</v>
          </cell>
          <cell r="J9">
            <v>0.73580592</v>
          </cell>
          <cell r="K9">
            <v>0.73580592</v>
          </cell>
        </row>
        <row r="10">
          <cell r="F10">
            <v>-0.02319899</v>
          </cell>
          <cell r="G10">
            <v>0.92753142</v>
          </cell>
          <cell r="H10">
            <v>0.92753142</v>
          </cell>
          <cell r="I10">
            <v>-0.01558365</v>
          </cell>
          <cell r="J10">
            <v>0.6273504</v>
          </cell>
          <cell r="K10">
            <v>0.6273504</v>
          </cell>
        </row>
        <row r="11">
          <cell r="F11">
            <v>0</v>
          </cell>
          <cell r="G11">
            <v>3.71306128</v>
          </cell>
          <cell r="H11">
            <v>3.71306128</v>
          </cell>
          <cell r="I11">
            <v>0</v>
          </cell>
          <cell r="J11">
            <v>0.99146947</v>
          </cell>
          <cell r="K11">
            <v>0.99146947</v>
          </cell>
        </row>
        <row r="12">
          <cell r="F12">
            <v>0.03616675</v>
          </cell>
          <cell r="G12">
            <v>0.24219397</v>
          </cell>
          <cell r="H12">
            <v>0.24219397</v>
          </cell>
          <cell r="I12">
            <v>0.00201847</v>
          </cell>
          <cell r="J12">
            <v>0.01371114</v>
          </cell>
          <cell r="K12">
            <v>0.01371114</v>
          </cell>
        </row>
        <row r="13">
          <cell r="F13">
            <v>-0.01356519</v>
          </cell>
          <cell r="G13">
            <v>1.63253102</v>
          </cell>
          <cell r="H13">
            <v>1.63253102</v>
          </cell>
          <cell r="I13">
            <v>-0.00852987</v>
          </cell>
          <cell r="J13">
            <v>1.02898422</v>
          </cell>
          <cell r="K13">
            <v>1.02898422</v>
          </cell>
        </row>
        <row r="14">
          <cell r="F14">
            <v>0.09010285</v>
          </cell>
          <cell r="G14">
            <v>1.075127</v>
          </cell>
          <cell r="H14">
            <v>1.075127</v>
          </cell>
        </row>
        <row r="15">
          <cell r="F15">
            <v>0</v>
          </cell>
          <cell r="G15">
            <v>3.61829342</v>
          </cell>
          <cell r="H15">
            <v>3.61829342</v>
          </cell>
        </row>
        <row r="16">
          <cell r="F16">
            <v>0.02501097</v>
          </cell>
          <cell r="G16">
            <v>0.22093805</v>
          </cell>
          <cell r="H16">
            <v>0.22093805</v>
          </cell>
        </row>
        <row r="17">
          <cell r="F17">
            <v>0.05995765</v>
          </cell>
          <cell r="G17">
            <v>1.76514217</v>
          </cell>
          <cell r="H17">
            <v>1.76514217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tabSelected="1" zoomScalePageLayoutView="0" workbookViewId="0" topLeftCell="A1">
      <selection activeCell="M38" sqref="M38"/>
    </sheetView>
  </sheetViews>
  <sheetFormatPr defaultColWidth="11.421875" defaultRowHeight="12.75"/>
  <cols>
    <col min="1" max="1" width="5.7109375" style="2" customWidth="1"/>
    <col min="2" max="2" width="6.28125" style="2" customWidth="1"/>
    <col min="3" max="3" width="7.7109375" style="2" customWidth="1"/>
    <col min="4" max="5" width="7.7109375" style="2" hidden="1" customWidth="1"/>
    <col min="6" max="6" width="3.28125" style="2" customWidth="1"/>
    <col min="7" max="7" width="5.7109375" style="2" customWidth="1"/>
    <col min="8" max="8" width="7.7109375" style="2" customWidth="1"/>
    <col min="9" max="10" width="7.7109375" style="2" hidden="1" customWidth="1"/>
    <col min="11" max="11" width="3.28125" style="2" customWidth="1"/>
    <col min="12" max="12" width="6.57421875" style="2" customWidth="1"/>
    <col min="13" max="13" width="7.7109375" style="2" customWidth="1"/>
    <col min="14" max="14" width="7.7109375" style="2" hidden="1" customWidth="1"/>
    <col min="15" max="15" width="7.7109375" style="3" hidden="1" customWidth="1"/>
    <col min="16" max="16" width="1.28515625" style="3" customWidth="1"/>
    <col min="17" max="17" width="6.8515625" style="3" customWidth="1"/>
    <col min="18" max="18" width="7.7109375" style="3" customWidth="1"/>
    <col min="19" max="20" width="7.7109375" style="3" hidden="1" customWidth="1"/>
    <col min="21" max="21" width="7.28125" style="4" customWidth="1"/>
    <col min="22" max="29" width="7.28125" style="5" customWidth="1"/>
    <col min="30" max="34" width="7.28125" style="32" customWidth="1"/>
    <col min="35" max="48" width="7.28125" style="2" customWidth="1"/>
    <col min="49" max="16384" width="11.421875" style="2" customWidth="1"/>
  </cols>
  <sheetData>
    <row r="1" spans="1:2" ht="11.25">
      <c r="A1" s="1"/>
      <c r="B1" s="1"/>
    </row>
    <row r="2" spans="1:2" ht="11.25" customHeight="1" hidden="1">
      <c r="A2" s="1"/>
      <c r="B2" s="1"/>
    </row>
    <row r="3" spans="1:20" ht="11.25" customHeight="1" hidden="1">
      <c r="A3" s="6" t="s">
        <v>141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1.25" customHeight="1">
      <c r="A4" s="7" t="s">
        <v>144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1.25" customHeight="1">
      <c r="A5" s="8" t="str">
        <f>CONCATENATE(A9," - ",A20," (",LOWER('[1]Graf_generales'!D14),")")</f>
        <v>1999 - 2010 (diciembre)</v>
      </c>
      <c r="B5" s="8"/>
      <c r="C5" s="8"/>
      <c r="D5" s="8"/>
      <c r="E5" s="8"/>
      <c r="F5" s="9"/>
      <c r="G5" s="9"/>
      <c r="H5" s="8"/>
      <c r="I5" s="8"/>
      <c r="J5" s="10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1" ht="33.75" customHeight="1">
      <c r="A6" s="11"/>
      <c r="B6" s="12" t="s">
        <v>0</v>
      </c>
      <c r="C6" s="12"/>
      <c r="D6" s="212"/>
      <c r="E6" s="212"/>
      <c r="F6" s="13"/>
      <c r="G6" s="12" t="s">
        <v>1</v>
      </c>
      <c r="H6" s="12"/>
      <c r="I6" s="212"/>
      <c r="J6" s="212"/>
      <c r="K6" s="13"/>
      <c r="L6" s="12" t="s">
        <v>2</v>
      </c>
      <c r="M6" s="12"/>
      <c r="N6" s="212"/>
      <c r="O6" s="212"/>
      <c r="P6" s="13"/>
      <c r="Q6" s="14" t="s">
        <v>3</v>
      </c>
      <c r="R6" s="14"/>
      <c r="S6" s="213"/>
      <c r="T6" s="213"/>
      <c r="U6" s="15"/>
    </row>
    <row r="7" spans="1:21" ht="12.75" customHeight="1">
      <c r="A7" s="16" t="s">
        <v>4</v>
      </c>
      <c r="B7" s="18" t="s">
        <v>142</v>
      </c>
      <c r="C7" s="17" t="s">
        <v>5</v>
      </c>
      <c r="D7" s="18" t="s">
        <v>6</v>
      </c>
      <c r="F7" s="19"/>
      <c r="G7" s="21" t="s">
        <v>142</v>
      </c>
      <c r="H7" s="20" t="s">
        <v>5</v>
      </c>
      <c r="I7" s="18" t="s">
        <v>6</v>
      </c>
      <c r="K7" s="22"/>
      <c r="L7" s="18" t="s">
        <v>142</v>
      </c>
      <c r="M7" s="23" t="s">
        <v>5</v>
      </c>
      <c r="N7" s="18" t="s">
        <v>6</v>
      </c>
      <c r="P7" s="22"/>
      <c r="Q7" s="18" t="s">
        <v>142</v>
      </c>
      <c r="R7" s="23" t="s">
        <v>5</v>
      </c>
      <c r="S7" s="18" t="s">
        <v>6</v>
      </c>
      <c r="U7" s="15"/>
    </row>
    <row r="8" spans="1:21" ht="11.25">
      <c r="A8" s="24"/>
      <c r="B8" s="26"/>
      <c r="C8" s="25"/>
      <c r="D8" s="26"/>
      <c r="F8" s="27"/>
      <c r="G8" s="26"/>
      <c r="H8" s="28"/>
      <c r="I8" s="26"/>
      <c r="K8" s="27"/>
      <c r="L8" s="26"/>
      <c r="M8" s="29"/>
      <c r="N8" s="26"/>
      <c r="P8" s="30"/>
      <c r="Q8" s="26"/>
      <c r="R8" s="25"/>
      <c r="S8" s="26"/>
      <c r="U8" s="15"/>
    </row>
    <row r="9" spans="1:21" ht="14.25" customHeight="1">
      <c r="A9" s="19">
        <f>INDEX('[1]Indices'!$A$8:$S$493,MATCH('[1]Graf_generales'!$B3,'[1]Indices'!$A$8:$A$493,),MATCH('[1]Indices'!B$8,'[1]Indices'!$A$8:$S$8,))</f>
        <v>1999</v>
      </c>
      <c r="B9" s="31">
        <f>INDEX('[1]Indices'!$A$8:$S$493,MATCH('[1]Graf_generales'!$B3,'[1]Indices'!$A$8:$A$493,),MATCH('[1]Indices'!G$8,'[1]Indices'!$A$8:$S$8,))</f>
        <v>10.140673371509218</v>
      </c>
      <c r="C9" s="31">
        <f>INDEX('[1]Indices'!$A$8:$S$493,MATCH('[1]Graf_generales'!$B3,'[1]Indices'!$A$8:$A$493,),MATCH('[1]Indices'!E$8,'[1]Indices'!$A$8:$S$8,))</f>
        <v>0.705444092455702</v>
      </c>
      <c r="D9" s="31">
        <f>INDEX('[1]Indices'!$A$8:$S$493,MATCH('[1]Graf_generales'!$B3,'[1]Indices'!$A$8:$A$493,),MATCH('[1]Indices'!F$8,'[1]Indices'!$A$8:$S$8,))</f>
        <v>10.140673371509218</v>
      </c>
      <c r="F9" s="31"/>
      <c r="G9" s="31">
        <f>INDEX('[1]Indices'!$A$8:$S$493,MATCH('[1]Graf_generales'!$B3,'[1]Indices'!$A$8:$A$493,),MATCH('[1]Indices'!K$8,'[1]Indices'!$A$8:$S$8,))</f>
        <v>10.625631632137432</v>
      </c>
      <c r="H9" s="31">
        <f>INDEX('[1]Indices'!$A$8:$S$493,MATCH('[1]Graf_generales'!$B3,'[1]Indices'!$A$8:$A$493,),MATCH('[1]Indices'!I$8,'[1]Indices'!$A$8:$S$8,))</f>
        <v>0.6551630005316276</v>
      </c>
      <c r="I9" s="31">
        <f>INDEX('[1]Indices'!$A$8:$S$493,MATCH('[1]Graf_generales'!$B3,'[1]Indices'!$A$8:$A$493,),MATCH('[1]Indices'!J$8,'[1]Indices'!$A$8:$S$8,))</f>
        <v>10.625631632137432</v>
      </c>
      <c r="K9" s="31"/>
      <c r="L9" s="31">
        <f>INDEX('[1]Indices'!$A$8:$S$493,MATCH('[1]Graf_generales'!$B3,'[1]Indices'!$A$8:$A$493,),MATCH('[1]Indices'!O$8,'[1]Indices'!$A$8:$S$8,))</f>
        <v>9.908046348518857</v>
      </c>
      <c r="M9" s="31">
        <f>INDEX('[1]Indices'!$A$8:$S$493,MATCH('[1]Graf_generales'!$B3,'[1]Indices'!$A$8:$A$493,),MATCH('[1]Indices'!M$8,'[1]Indices'!$A$8:$S$8,))</f>
        <v>0.7301864715553174</v>
      </c>
      <c r="N9" s="31">
        <f>INDEX('[1]Indices'!$A$8:$S$493,MATCH('[1]Graf_generales'!$B3,'[1]Indices'!$A$8:$A$493,),MATCH('[1]Indices'!N$8,'[1]Indices'!$A$8:$S$8,))</f>
        <v>9.908046348518857</v>
      </c>
      <c r="P9" s="31">
        <f>INDEX('[1]Indices'!$A$8:$S$493,MATCH('[1]Graf_generales'!$B3,'[1]Indices'!$A$8:$A$493,),MATCH('[1]Indices'!P$8,'[1]Indices'!$A$8:$S$8,))</f>
        <v>100</v>
      </c>
      <c r="Q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R9" s="31" t="str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- -</v>
      </c>
      <c r="S9" s="31" t="str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- -</v>
      </c>
      <c r="U9" s="15"/>
    </row>
    <row r="10" spans="1:21" ht="14.25" customHeight="1">
      <c r="A10" s="19">
        <f>INDEX('[1]Indices'!$A$8:$S$493,MATCH('[1]Graf_generales'!$B4,'[1]Indices'!$A$8:$A$493,),MATCH('[1]Indices'!B$8,'[1]Indices'!$A$8:$S$8,))</f>
        <v>2000</v>
      </c>
      <c r="B10" s="31">
        <f>INDEX('[1]Indices'!$A$8:$S$493,MATCH('[1]Graf_generales'!$B4,'[1]Indices'!$A$8:$A$493,),MATCH('[1]Indices'!G$8,'[1]Indices'!$A$8:$S$8,))</f>
        <v>9.603691420000004</v>
      </c>
      <c r="C10" s="31">
        <f>INDEX('[1]Indices'!$A$8:$S$493,MATCH('[1]Graf_generales'!$B4,'[1]Indices'!$A$8:$A$493,),MATCH('[1]Indices'!E$8,'[1]Indices'!$A$8:$S$8,))</f>
        <v>0.5715606969301033</v>
      </c>
      <c r="D10" s="31">
        <f>INDEX('[1]Indices'!$A$8:$S$493,MATCH('[1]Graf_generales'!$B4,'[1]Indices'!$A$8:$A$493,),MATCH('[1]Indices'!F$8,'[1]Indices'!$A$8:$S$8,))</f>
        <v>9.603691420000004</v>
      </c>
      <c r="F10" s="31"/>
      <c r="G10" s="31">
        <f>INDEX('[1]Indices'!$A$8:$S$493,MATCH('[1]Graf_generales'!$B4,'[1]Indices'!$A$8:$A$493,),MATCH('[1]Indices'!K$8,'[1]Indices'!$A$8:$S$8,))</f>
        <v>9.642573900000002</v>
      </c>
      <c r="H10" s="31">
        <f>INDEX('[1]Indices'!$A$8:$S$493,MATCH('[1]Graf_generales'!$B4,'[1]Indices'!$A$8:$A$493,),MATCH('[1]Indices'!I$8,'[1]Indices'!$A$8:$S$8,))</f>
        <v>0.5455171452492772</v>
      </c>
      <c r="I10" s="31">
        <f>INDEX('[1]Indices'!$A$8:$S$493,MATCH('[1]Graf_generales'!$B4,'[1]Indices'!$A$8:$A$493,),MATCH('[1]Indices'!J$8,'[1]Indices'!$A$8:$S$8,))</f>
        <v>9.642573900000002</v>
      </c>
      <c r="K10" s="31"/>
      <c r="L10" s="31">
        <f>INDEX('[1]Indices'!$A$8:$S$493,MATCH('[1]Graf_generales'!$B4,'[1]Indices'!$A$8:$A$493,),MATCH('[1]Indices'!O$8,'[1]Indices'!$A$8:$S$8,))</f>
        <v>9.580902660000007</v>
      </c>
      <c r="M10" s="31">
        <f>INDEX('[1]Indices'!$A$8:$S$493,MATCH('[1]Graf_generales'!$B4,'[1]Indices'!$A$8:$A$493,),MATCH('[1]Indices'!M$8,'[1]Indices'!$A$8:$S$8,))</f>
        <v>0.5867382829531845</v>
      </c>
      <c r="N10" s="31">
        <f>INDEX('[1]Indices'!$A$8:$S$493,MATCH('[1]Graf_generales'!$B4,'[1]Indices'!$A$8:$A$493,),MATCH('[1]Indices'!N$8,'[1]Indices'!$A$8:$S$8,))</f>
        <v>9.580902660000007</v>
      </c>
      <c r="P10" s="31">
        <f>INDEX('[1]Indices'!$A$8:$S$493,MATCH('[1]Graf_generales'!$B4,'[1]Indices'!$A$8:$A$493,),MATCH('[1]Indices'!P$8,'[1]Indices'!$A$8:$S$8,))</f>
        <v>109.21375881</v>
      </c>
      <c r="Q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9.213758810000002</v>
      </c>
      <c r="R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0.4631196951898743</v>
      </c>
      <c r="S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9.213758810000002</v>
      </c>
      <c r="U10" s="15"/>
    </row>
    <row r="11" spans="1:19" ht="14.25" customHeight="1">
      <c r="A11" s="19">
        <f>INDEX('[1]Indices'!$A$8:$S$493,MATCH('[1]Graf_generales'!$B5,'[1]Indices'!$A$8:$A$493,),MATCH('[1]Indices'!B$8,'[1]Indices'!$A$8:$S$8,))</f>
        <v>2001</v>
      </c>
      <c r="B11" s="31">
        <f>INDEX('[1]Indices'!$A$8:$S$493,MATCH('[1]Graf_generales'!$B5,'[1]Indices'!$A$8:$A$493,),MATCH('[1]Indices'!G$8,'[1]Indices'!$A$8:$S$8,))</f>
        <v>8.249421276654298</v>
      </c>
      <c r="C11" s="31">
        <f>INDEX('[1]Indices'!$A$8:$S$493,MATCH('[1]Graf_generales'!$B5,'[1]Indices'!$A$8:$A$493,),MATCH('[1]Indices'!E$8,'[1]Indices'!$A$8:$S$8,))</f>
        <v>0.24446911572436666</v>
      </c>
      <c r="D11" s="31">
        <f>INDEX('[1]Indices'!$A$8:$S$493,MATCH('[1]Graf_generales'!$B5,'[1]Indices'!$A$8:$A$493,),MATCH('[1]Indices'!F$8,'[1]Indices'!$A$8:$S$8,))</f>
        <v>8.249421276654298</v>
      </c>
      <c r="F11" s="31"/>
      <c r="G11" s="31">
        <f>INDEX('[1]Indices'!$A$8:$S$493,MATCH('[1]Graf_generales'!$B5,'[1]Indices'!$A$8:$A$493,),MATCH('[1]Indices'!K$8,'[1]Indices'!$A$8:$S$8,))</f>
        <v>7.9408832812889605</v>
      </c>
      <c r="H11" s="31">
        <f>INDEX('[1]Indices'!$A$8:$S$493,MATCH('[1]Graf_generales'!$B5,'[1]Indices'!$A$8:$A$493,),MATCH('[1]Indices'!I$8,'[1]Indices'!$A$8:$S$8,))</f>
        <v>0.2678869521740526</v>
      </c>
      <c r="I11" s="31">
        <f>INDEX('[1]Indices'!$A$8:$S$493,MATCH('[1]Graf_generales'!$B5,'[1]Indices'!$A$8:$A$493,),MATCH('[1]Indices'!J$8,'[1]Indices'!$A$8:$S$8,))</f>
        <v>7.9408832812889605</v>
      </c>
      <c r="K11" s="31"/>
      <c r="L11" s="31">
        <f>INDEX('[1]Indices'!$A$8:$S$493,MATCH('[1]Graf_generales'!$B5,'[1]Indices'!$A$8:$A$493,),MATCH('[1]Indices'!O$8,'[1]Indices'!$A$8:$S$8,))</f>
        <v>8.430716243198354</v>
      </c>
      <c r="M11" s="31">
        <f>INDEX('[1]Indices'!$A$8:$S$493,MATCH('[1]Graf_generales'!$B5,'[1]Indices'!$A$8:$A$493,),MATCH('[1]Indices'!M$8,'[1]Indices'!$A$8:$S$8,))</f>
        <v>0.2308283241265013</v>
      </c>
      <c r="N11" s="31">
        <f>INDEX('[1]Indices'!$A$8:$S$493,MATCH('[1]Graf_generales'!$B5,'[1]Indices'!$A$8:$A$493,),MATCH('[1]Indices'!N$8,'[1]Indices'!$A$8:$S$8,))</f>
        <v>8.430716243198354</v>
      </c>
      <c r="P11" s="31">
        <f>INDEX('[1]Indices'!$A$8:$S$493,MATCH('[1]Graf_generales'!$B5,'[1]Indices'!$A$8:$A$493,),MATCH('[1]Indices'!P$8,'[1]Indices'!$A$8:$S$8,))</f>
        <v>118.06608888</v>
      </c>
      <c r="Q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8.105508103059119</v>
      </c>
      <c r="R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0.20122778921466286</v>
      </c>
      <c r="S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8.105508103059119</v>
      </c>
    </row>
    <row r="12" spans="1:19" ht="14.25" customHeight="1">
      <c r="A12" s="19">
        <f>INDEX('[1]Indices'!$A$8:$S$493,MATCH('[1]Graf_generales'!$B6,'[1]Indices'!$A$8:$A$493,),MATCH('[1]Indices'!B$8,'[1]Indices'!$A$8:$S$8,))</f>
        <v>2002</v>
      </c>
      <c r="B12" s="31">
        <f>INDEX('[1]Indices'!$A$8:$S$493,MATCH('[1]Graf_generales'!$B6,'[1]Indices'!$A$8:$A$493,),MATCH('[1]Indices'!G$8,'[1]Indices'!$A$8:$S$8,))</f>
        <v>6.59404428</v>
      </c>
      <c r="C12" s="31">
        <f>INDEX('[1]Indices'!$A$8:$S$493,MATCH('[1]Graf_generales'!$B6,'[1]Indices'!$A$8:$A$493,),MATCH('[1]Indices'!E$8,'[1]Indices'!$A$8:$S$8,))</f>
        <v>0.66001732</v>
      </c>
      <c r="D12" s="31">
        <f>INDEX('[1]Indices'!$A$8:$S$493,MATCH('[1]Graf_generales'!$B6,'[1]Indices'!$A$8:$A$493,),MATCH('[1]Indices'!F$8,'[1]Indices'!$A$8:$S$8,))</f>
        <v>6.59404428</v>
      </c>
      <c r="F12" s="31"/>
      <c r="G12" s="31">
        <f>INDEX('[1]Indices'!$A$8:$S$493,MATCH('[1]Graf_generales'!$B6,'[1]Indices'!$A$8:$A$493,),MATCH('[1]Indices'!K$8,'[1]Indices'!$A$8:$S$8,))</f>
        <v>6.62742629</v>
      </c>
      <c r="H12" s="31">
        <f>INDEX('[1]Indices'!$A$8:$S$493,MATCH('[1]Graf_generales'!$B6,'[1]Indices'!$A$8:$A$493,),MATCH('[1]Indices'!I$8,'[1]Indices'!$A$8:$S$8,))</f>
        <v>0.71355934</v>
      </c>
      <c r="I12" s="31">
        <f>INDEX('[1]Indices'!$A$8:$S$493,MATCH('[1]Graf_generales'!$B6,'[1]Indices'!$A$8:$A$493,),MATCH('[1]Indices'!J$8,'[1]Indices'!$A$8:$S$8,))</f>
        <v>6.62742629</v>
      </c>
      <c r="K12" s="31"/>
      <c r="L12" s="31">
        <f>INDEX('[1]Indices'!$A$8:$S$493,MATCH('[1]Graf_generales'!$B6,'[1]Indices'!$A$8:$A$493,),MATCH('[1]Indices'!O$8,'[1]Indices'!$A$8:$S$8,))</f>
        <v>6.57472871</v>
      </c>
      <c r="M12" s="31">
        <f>INDEX('[1]Indices'!$A$8:$S$493,MATCH('[1]Graf_generales'!$B6,'[1]Indices'!$A$8:$A$493,),MATCH('[1]Indices'!M$8,'[1]Indices'!$A$8:$S$8,))</f>
        <v>0.62870866</v>
      </c>
      <c r="N12" s="31">
        <f>INDEX('[1]Indices'!$A$8:$S$493,MATCH('[1]Graf_generales'!$B6,'[1]Indices'!$A$8:$A$493,),MATCH('[1]Indices'!N$8,'[1]Indices'!$A$8:$S$8,))</f>
        <v>6.57472871</v>
      </c>
      <c r="P12" s="31">
        <f>INDEX('[1]Indices'!$A$8:$S$493,MATCH('[1]Graf_generales'!$B6,'[1]Indices'!$A$8:$A$493,),MATCH('[1]Indices'!P$8,'[1]Indices'!$A$8:$S$8,))</f>
        <v>126.34545284</v>
      </c>
      <c r="Q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7.01248262</v>
      </c>
      <c r="R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0.69020042</v>
      </c>
      <c r="S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7.01248262</v>
      </c>
    </row>
    <row r="13" spans="1:19" ht="14.25" customHeight="1">
      <c r="A13" s="19">
        <f>INDEX('[1]Indices'!$A$8:$S$493,MATCH('[1]Graf_generales'!$B7,'[1]Indices'!$A$8:$A$493,),MATCH('[1]Indices'!B$8,'[1]Indices'!$A$8:$S$8,))</f>
        <v>2003</v>
      </c>
      <c r="B13" s="31">
        <f>INDEX('[1]Indices'!$A$8:$S$493,MATCH('[1]Graf_generales'!$B7,'[1]Indices'!$A$8:$A$493,),MATCH('[1]Indices'!G$8,'[1]Indices'!$A$8:$S$8,))</f>
        <v>8.7180122</v>
      </c>
      <c r="C13" s="31">
        <f>INDEX('[1]Indices'!$A$8:$S$493,MATCH('[1]Graf_generales'!$B7,'[1]Indices'!$A$8:$A$493,),MATCH('[1]Indices'!E$8,'[1]Indices'!$A$8:$S$8,))</f>
        <v>0.37948349</v>
      </c>
      <c r="D13" s="31">
        <f>INDEX('[1]Indices'!$A$8:$S$493,MATCH('[1]Graf_generales'!$B7,'[1]Indices'!$A$8:$A$493,),MATCH('[1]Indices'!F$8,'[1]Indices'!$A$8:$S$8,))</f>
        <v>8.7180122</v>
      </c>
      <c r="F13" s="31"/>
      <c r="G13" s="31">
        <f>INDEX('[1]Indices'!$A$8:$S$493,MATCH('[1]Graf_generales'!$B7,'[1]Indices'!$A$8:$A$493,),MATCH('[1]Indices'!K$8,'[1]Indices'!$A$8:$S$8,))</f>
        <v>8.24878646</v>
      </c>
      <c r="H13" s="31">
        <f>INDEX('[1]Indices'!$A$8:$S$493,MATCH('[1]Graf_generales'!$B7,'[1]Indices'!$A$8:$A$493,),MATCH('[1]Indices'!I$8,'[1]Indices'!$A$8:$S$8,))</f>
        <v>0.35927215</v>
      </c>
      <c r="I13" s="31">
        <f>INDEX('[1]Indices'!$A$8:$S$493,MATCH('[1]Graf_generales'!$B7,'[1]Indices'!$A$8:$A$493,),MATCH('[1]Indices'!J$8,'[1]Indices'!$A$8:$S$8,))</f>
        <v>8.24878646</v>
      </c>
      <c r="K13" s="31"/>
      <c r="L13" s="31">
        <f>INDEX('[1]Indices'!$A$8:$S$493,MATCH('[1]Graf_generales'!$B7,'[1]Indices'!$A$8:$A$493,),MATCH('[1]Indices'!O$8,'[1]Indices'!$A$8:$S$8,))</f>
        <v>8.99267031</v>
      </c>
      <c r="M13" s="31">
        <f>INDEX('[1]Indices'!$A$8:$S$493,MATCH('[1]Graf_generales'!$B7,'[1]Indices'!$A$8:$A$493,),MATCH('[1]Indices'!M$8,'[1]Indices'!$A$8:$S$8,))</f>
        <v>0.39125218</v>
      </c>
      <c r="N13" s="31">
        <f>INDEX('[1]Indices'!$A$8:$S$493,MATCH('[1]Graf_generales'!$B7,'[1]Indices'!$A$8:$A$493,),MATCH('[1]Indices'!N$8,'[1]Indices'!$A$8:$S$8,))</f>
        <v>8.99267031</v>
      </c>
      <c r="P13" s="31">
        <f>INDEX('[1]Indices'!$A$8:$S$493,MATCH('[1]Graf_generales'!$B7,'[1]Indices'!$A$8:$A$493,),MATCH('[1]Indices'!P$8,'[1]Indices'!$A$8:$S$8,))</f>
        <v>136.8960606</v>
      </c>
      <c r="Q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8.35060346</v>
      </c>
      <c r="R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0.39742155</v>
      </c>
      <c r="S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8.35060346</v>
      </c>
    </row>
    <row r="14" spans="1:19" ht="14.25" customHeight="1">
      <c r="A14" s="19">
        <f>INDEX('[1]Indices'!$A$8:$S$493,MATCH('[1]Graf_generales'!$B8,'[1]Indices'!$A$8:$A$493,),MATCH('[1]Indices'!B$8,'[1]Indices'!$A$8:$S$8,))</f>
        <v>2004</v>
      </c>
      <c r="B14" s="31">
        <f>INDEX('[1]Indices'!$A$8:$S$493,MATCH('[1]Graf_generales'!$B8,'[1]Indices'!$A$8:$A$493,),MATCH('[1]Indices'!G$8,'[1]Indices'!$A$8:$S$8,))</f>
        <v>7.88014465</v>
      </c>
      <c r="C14" s="31">
        <f>INDEX('[1]Indices'!$A$8:$S$493,MATCH('[1]Graf_generales'!$B8,'[1]Indices'!$A$8:$A$493,),MATCH('[1]Indices'!E$8,'[1]Indices'!$A$8:$S$8,))</f>
        <v>-0.21028674</v>
      </c>
      <c r="D14" s="31">
        <f>INDEX('[1]Indices'!$A$8:$S$493,MATCH('[1]Graf_generales'!$B8,'[1]Indices'!$A$8:$A$493,),MATCH('[1]Indices'!F$8,'[1]Indices'!$A$8:$S$8,))</f>
        <v>7.88014465</v>
      </c>
      <c r="F14" s="31"/>
      <c r="G14" s="31">
        <f>INDEX('[1]Indices'!$A$8:$S$493,MATCH('[1]Graf_generales'!$B8,'[1]Indices'!$A$8:$A$493,),MATCH('[1]Indices'!K$8,'[1]Indices'!$A$8:$S$8,))</f>
        <v>6.96984117</v>
      </c>
      <c r="H14" s="31">
        <f>INDEX('[1]Indices'!$A$8:$S$493,MATCH('[1]Graf_generales'!$B8,'[1]Indices'!$A$8:$A$493,),MATCH('[1]Indices'!I$8,'[1]Indices'!$A$8:$S$8,))</f>
        <v>-0.29022046</v>
      </c>
      <c r="I14" s="31">
        <f>INDEX('[1]Indices'!$A$8:$S$493,MATCH('[1]Graf_generales'!$B8,'[1]Indices'!$A$8:$A$493,),MATCH('[1]Indices'!J$8,'[1]Indices'!$A$8:$S$8,))</f>
        <v>6.96984117</v>
      </c>
      <c r="K14" s="31"/>
      <c r="L14" s="31">
        <f>INDEX('[1]Indices'!$A$8:$S$493,MATCH('[1]Graf_generales'!$B8,'[1]Indices'!$A$8:$A$493,),MATCH('[1]Indices'!O$8,'[1]Indices'!$A$8:$S$8,))</f>
        <v>8.40858337</v>
      </c>
      <c r="M14" s="31">
        <f>INDEX('[1]Indices'!$A$8:$S$493,MATCH('[1]Graf_generales'!$B8,'[1]Indices'!$A$8:$A$493,),MATCH('[1]Indices'!M$8,'[1]Indices'!$A$8:$S$8,))</f>
        <v>-0.1644533</v>
      </c>
      <c r="N14" s="31">
        <f>INDEX('[1]Indices'!$A$8:$S$493,MATCH('[1]Graf_generales'!$B8,'[1]Indices'!$A$8:$A$493,),MATCH('[1]Indices'!N$8,'[1]Indices'!$A$8:$S$8,))</f>
        <v>8.40858337</v>
      </c>
      <c r="P14" s="31">
        <f>INDEX('[1]Indices'!$A$8:$S$493,MATCH('[1]Graf_generales'!$B8,'[1]Indices'!$A$8:$A$493,),MATCH('[1]Indices'!P$8,'[1]Indices'!$A$8:$S$8,))</f>
        <v>147.52653978</v>
      </c>
      <c r="Q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7.76536529</v>
      </c>
      <c r="R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-0.2258573</v>
      </c>
      <c r="S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7.76536529</v>
      </c>
    </row>
    <row r="15" spans="1:19" ht="14.25" customHeight="1">
      <c r="A15" s="19">
        <f>INDEX('[1]Indices'!$A$8:$S$493,MATCH('[1]Graf_generales'!$B9,'[1]Indices'!$A$8:$A$493,),MATCH('[1]Indices'!B$8,'[1]Indices'!$A$8:$S$8,))</f>
        <v>2005</v>
      </c>
      <c r="B15" s="31">
        <f>INDEX('[1]Indices'!$A$8:$S$493,MATCH('[1]Graf_generales'!$B9,'[1]Indices'!$A$8:$A$493,),MATCH('[1]Indices'!G$8,'[1]Indices'!$A$8:$S$8,))</f>
        <v>2.69568537</v>
      </c>
      <c r="C15" s="31">
        <f>INDEX('[1]Indices'!$A$8:$S$493,MATCH('[1]Graf_generales'!$B9,'[1]Indices'!$A$8:$A$493,),MATCH('[1]Indices'!E$8,'[1]Indices'!$A$8:$S$8,))</f>
        <v>0.11791045</v>
      </c>
      <c r="D15" s="31">
        <f>INDEX('[1]Indices'!$A$8:$S$493,MATCH('[1]Graf_generales'!$B9,'[1]Indices'!$A$8:$A$493,),MATCH('[1]Indices'!F$8,'[1]Indices'!$A$8:$S$8,))</f>
        <v>2.69568537</v>
      </c>
      <c r="F15" s="31"/>
      <c r="G15" s="31">
        <f>INDEX('[1]Indices'!$A$8:$S$493,MATCH('[1]Graf_generales'!$B9,'[1]Indices'!$A$8:$A$493,),MATCH('[1]Indices'!K$8,'[1]Indices'!$A$8:$S$8,))</f>
        <v>2.98951258</v>
      </c>
      <c r="H15" s="31">
        <f>INDEX('[1]Indices'!$A$8:$S$493,MATCH('[1]Graf_generales'!$B9,'[1]Indices'!$A$8:$A$493,),MATCH('[1]Indices'!I$8,'[1]Indices'!$A$8:$S$8,))</f>
        <v>0.13370068</v>
      </c>
      <c r="I15" s="31">
        <f>INDEX('[1]Indices'!$A$8:$S$493,MATCH('[1]Graf_generales'!$B9,'[1]Indices'!$A$8:$A$493,),MATCH('[1]Indices'!J$8,'[1]Indices'!$A$8:$S$8,))</f>
        <v>2.98951258</v>
      </c>
      <c r="K15" s="31"/>
      <c r="L15" s="31">
        <f>INDEX('[1]Indices'!$A$8:$S$493,MATCH('[1]Graf_generales'!$B9,'[1]Indices'!$A$8:$A$493,),MATCH('[1]Indices'!O$8,'[1]Indices'!$A$8:$S$8,))</f>
        <v>2.52773814</v>
      </c>
      <c r="M15" s="31">
        <f>INDEX('[1]Indices'!$A$8:$S$493,MATCH('[1]Graf_generales'!$B9,'[1]Indices'!$A$8:$A$493,),MATCH('[1]Indices'!M$8,'[1]Indices'!$A$8:$S$8,))</f>
        <v>0.10884421</v>
      </c>
      <c r="N15" s="31">
        <f>INDEX('[1]Indices'!$A$8:$S$493,MATCH('[1]Graf_generales'!$B9,'[1]Indices'!$A$8:$A$493,),MATCH('[1]Indices'!N$8,'[1]Indices'!$A$8:$S$8,))</f>
        <v>2.52773814</v>
      </c>
      <c r="P15" s="31">
        <f>INDEX('[1]Indices'!$A$8:$S$493,MATCH('[1]Graf_generales'!$B9,'[1]Indices'!$A$8:$A$493,),MATCH('[1]Indices'!P$8,'[1]Indices'!$A$8:$S$8,))</f>
        <v>152.08647809</v>
      </c>
      <c r="Q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3.09058593</v>
      </c>
      <c r="R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0.11008003</v>
      </c>
      <c r="S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3.09058593</v>
      </c>
    </row>
    <row r="16" spans="1:19" ht="14.25" customHeight="1">
      <c r="A16" s="19" t="str">
        <f>INDEX('[1]Indices'!$A$8:$S$493,MATCH('[1]Graf_generales'!$B10,'[1]Indices'!$A$8:$A$493,),MATCH('[1]Indices'!B$8,'[1]Indices'!$A$8:$S$8,))</f>
        <v>2006</v>
      </c>
      <c r="B16" s="31">
        <f>INDEX('[1]Indices'!$A$8:$S$493,MATCH('[1]Graf_generales'!$B10,'[1]Indices'!$A$8:$A$493,),MATCH('[1]Indices'!G$8,'[1]Indices'!$A$8:$S$8,))</f>
        <v>6.6370329</v>
      </c>
      <c r="C16" s="31">
        <f>INDEX('[1]Indices'!$A$8:$S$493,MATCH('[1]Graf_generales'!$B10,'[1]Indices'!$A$8:$A$493,),MATCH('[1]Indices'!E$8,'[1]Indices'!$A$8:$S$8,))</f>
        <v>-0.12320609</v>
      </c>
      <c r="D16" s="31">
        <f>INDEX('[1]Indices'!$A$8:$S$493,MATCH('[1]Graf_generales'!$B10,'[1]Indices'!$A$8:$A$493,),MATCH('[1]Indices'!F$8,'[1]Indices'!$A$8:$S$8,))</f>
        <v>6.6370329</v>
      </c>
      <c r="F16" s="31"/>
      <c r="G16" s="31">
        <f>INDEX('[1]Indices'!$A$8:$S$493,MATCH('[1]Graf_generales'!$B10,'[1]Indices'!$A$8:$A$493,),MATCH('[1]Indices'!K$8,'[1]Indices'!$A$8:$S$8,))</f>
        <v>6.5711855</v>
      </c>
      <c r="H16" s="31">
        <f>INDEX('[1]Indices'!$A$8:$S$493,MATCH('[1]Graf_generales'!$B10,'[1]Indices'!$A$8:$A$493,),MATCH('[1]Indices'!I$8,'[1]Indices'!$A$8:$S$8,))</f>
        <v>-0.04768722</v>
      </c>
      <c r="I16" s="31">
        <f>INDEX('[1]Indices'!$A$8:$S$493,MATCH('[1]Graf_generales'!$B10,'[1]Indices'!$A$8:$A$493,),MATCH('[1]Indices'!J$8,'[1]Indices'!$A$8:$S$8,))</f>
        <v>6.5711855</v>
      </c>
      <c r="K16" s="31"/>
      <c r="L16" s="31">
        <f>INDEX('[1]Indices'!$A$8:$S$493,MATCH('[1]Graf_generales'!$B10,'[1]Indices'!$A$8:$A$493,),MATCH('[1]Indices'!O$8,'[1]Indices'!$A$8:$S$8,))</f>
        <v>6.67477249</v>
      </c>
      <c r="M16" s="31">
        <f>INDEX('[1]Indices'!$A$8:$S$493,MATCH('[1]Graf_generales'!$B10,'[1]Indices'!$A$8:$A$493,),MATCH('[1]Indices'!M$8,'[1]Indices'!$A$8:$S$8,))</f>
        <v>-0.16661384</v>
      </c>
      <c r="N16" s="31">
        <f>INDEX('[1]Indices'!$A$8:$S$493,MATCH('[1]Graf_generales'!$B10,'[1]Indices'!$A$8:$A$493,),MATCH('[1]Indices'!N$8,'[1]Indices'!$A$8:$S$8,))</f>
        <v>6.67477249</v>
      </c>
      <c r="P16" s="31">
        <f>INDEX('[1]Indices'!$A$8:$S$493,MATCH('[1]Graf_generales'!$B10,'[1]Indices'!$A$8:$A$493,),MATCH('[1]Indices'!P$8,'[1]Indices'!$A$8:$S$8,))</f>
        <v>162.07753431</v>
      </c>
      <c r="Q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6.56932578</v>
      </c>
      <c r="R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-0.11367486</v>
      </c>
      <c r="S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6.56932578</v>
      </c>
    </row>
    <row r="17" spans="1:19" ht="14.25" customHeight="1">
      <c r="A17" s="19" t="str">
        <f>INDEX('[1]Indices'!$A$8:$S$493,MATCH('[1]Graf_generales'!$B11,'[1]Indices'!$A$8:$A$493,),MATCH('[1]Indices'!B$8,'[1]Indices'!$A$8:$S$8,))</f>
        <v>2007</v>
      </c>
      <c r="B17" s="31">
        <f>INDEX('[1]Indices'!$A$8:$S$493,MATCH('[1]Graf_generales'!$B11,'[1]Indices'!$A$8:$A$493,),MATCH('[1]Indices'!G$8,'[1]Indices'!$A$8:$S$8,))</f>
        <v>4.22946294</v>
      </c>
      <c r="C17" s="31">
        <f>INDEX('[1]Indices'!$A$8:$S$493,MATCH('[1]Graf_generales'!$B11,'[1]Indices'!$A$8:$A$493,),MATCH('[1]Indices'!E$8,'[1]Indices'!$A$8:$S$8,))</f>
        <v>0.33275088</v>
      </c>
      <c r="D17" s="31">
        <f>INDEX('[1]Indices'!$A$8:$S$493,MATCH('[1]Graf_generales'!$B11,'[1]Indices'!$A$8:$A$493,),MATCH('[1]Indices'!F$8,'[1]Indices'!$A$8:$S$8,))</f>
        <v>4.22946294</v>
      </c>
      <c r="F17" s="31"/>
      <c r="G17" s="31">
        <f>INDEX('[1]Indices'!$A$8:$S$493,MATCH('[1]Graf_generales'!$B11,'[1]Indices'!$A$8:$A$493,),MATCH('[1]Indices'!K$8,'[1]Indices'!$A$8:$S$8,))</f>
        <v>4.81228746</v>
      </c>
      <c r="H17" s="31">
        <f>INDEX('[1]Indices'!$A$8:$S$493,MATCH('[1]Graf_generales'!$B11,'[1]Indices'!$A$8:$A$493,),MATCH('[1]Indices'!I$8,'[1]Indices'!$A$8:$S$8,))</f>
        <v>0.31974687</v>
      </c>
      <c r="I17" s="31">
        <f>INDEX('[1]Indices'!$A$8:$S$493,MATCH('[1]Graf_generales'!$B11,'[1]Indices'!$A$8:$A$493,),MATCH('[1]Indices'!J$8,'[1]Indices'!$A$8:$S$8,))</f>
        <v>4.81228746</v>
      </c>
      <c r="K17" s="31"/>
      <c r="L17" s="31">
        <f>INDEX('[1]Indices'!$A$8:$S$493,MATCH('[1]Graf_generales'!$B11,'[1]Indices'!$A$8:$A$493,),MATCH('[1]Indices'!O$8,'[1]Indices'!$A$8:$S$8,))</f>
        <v>3.89449022</v>
      </c>
      <c r="M17" s="31">
        <f>INDEX('[1]Indices'!$A$8:$S$493,MATCH('[1]Graf_generales'!$B11,'[1]Indices'!$A$8:$A$493,),MATCH('[1]Indices'!M$8,'[1]Indices'!$A$8:$S$8,))</f>
        <v>0.34033011</v>
      </c>
      <c r="N17" s="31">
        <f>INDEX('[1]Indices'!$A$8:$S$493,MATCH('[1]Graf_generales'!$B11,'[1]Indices'!$A$8:$A$493,),MATCH('[1]Indices'!N$8,'[1]Indices'!$A$8:$S$8,))</f>
        <v>3.89449022</v>
      </c>
      <c r="P17" s="31">
        <f>INDEX('[1]Indices'!$A$8:$S$493,MATCH('[1]Graf_generales'!$B11,'[1]Indices'!$A$8:$A$493,),MATCH('[1]Indices'!P$8,'[1]Indices'!$A$8:$S$8,))</f>
        <v>169.95002872</v>
      </c>
      <c r="Q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4.85723974</v>
      </c>
      <c r="R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0.32322572</v>
      </c>
      <c r="S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4.85723974</v>
      </c>
    </row>
    <row r="18" spans="1:19" ht="14.25" customHeight="1">
      <c r="A18" s="19" t="str">
        <f>INDEX('[1]Indices'!$A$8:$S$493,MATCH('[1]Graf_generales'!$B12,'[1]Indices'!$A$8:$A$493,),MATCH('[1]Indices'!B$8,'[1]Indices'!$A$8:$S$8,))</f>
        <v>2008</v>
      </c>
      <c r="B18" s="31">
        <f>INDEX('[1]Indices'!$A$8:$S$493,MATCH('[1]Graf_generales'!$B12,'[1]Indices'!$A$8:$A$493,),MATCH('[1]Indices'!G$8,'[1]Indices'!$A$8:$S$8,))</f>
        <v>5.29225673</v>
      </c>
      <c r="C18" s="31">
        <f>INDEX('[1]Indices'!$A$8:$S$493,MATCH('[1]Graf_generales'!$B12,'[1]Indices'!$A$8:$A$493,),MATCH('[1]Indices'!E$8,'[1]Indices'!$A$8:$S$8,))</f>
        <v>-0.18558929</v>
      </c>
      <c r="D18" s="31">
        <f>INDEX('[1]Indices'!$A$8:$S$493,MATCH('[1]Graf_generales'!$B12,'[1]Indices'!$A$8:$A$493,),MATCH('[1]Indices'!F$8,'[1]Indices'!$A$8:$S$8,))</f>
        <v>5.29225673</v>
      </c>
      <c r="F18" s="31"/>
      <c r="G18" s="31">
        <f>INDEX('[1]Indices'!$A$8:$S$493,MATCH('[1]Graf_generales'!$B12,'[1]Indices'!$A$8:$A$493,),MATCH('[1]Indices'!K$8,'[1]Indices'!$A$8:$S$8,))</f>
        <v>5.32282336</v>
      </c>
      <c r="H18" s="31">
        <f>INDEX('[1]Indices'!$A$8:$S$493,MATCH('[1]Graf_generales'!$B12,'[1]Indices'!$A$8:$A$493,),MATCH('[1]Indices'!I$8,'[1]Indices'!$A$8:$S$8,))</f>
        <v>-0.03383822</v>
      </c>
      <c r="I18" s="31">
        <f>INDEX('[1]Indices'!$A$8:$S$493,MATCH('[1]Graf_generales'!$B12,'[1]Indices'!$A$8:$A$493,),MATCH('[1]Indices'!J$8,'[1]Indices'!$A$8:$S$8,))</f>
        <v>5.32282336</v>
      </c>
      <c r="K18" s="31"/>
      <c r="L18" s="31">
        <f>INDEX('[1]Indices'!$A$8:$S$493,MATCH('[1]Graf_generales'!$B12,'[1]Indices'!$A$8:$A$493,),MATCH('[1]Indices'!O$8,'[1]Indices'!$A$8:$S$8,))</f>
        <v>5.27469264</v>
      </c>
      <c r="M18" s="31">
        <f>INDEX('[1]Indices'!$A$8:$S$493,MATCH('[1]Graf_generales'!$B12,'[1]Indices'!$A$8:$A$493,),MATCH('[1]Indices'!M$8,'[1]Indices'!$A$8:$S$8,))</f>
        <v>-0.27344584</v>
      </c>
      <c r="N18" s="31">
        <f>INDEX('[1]Indices'!$A$8:$S$493,MATCH('[1]Graf_generales'!$B12,'[1]Indices'!$A$8:$A$493,),MATCH('[1]Indices'!N$8,'[1]Indices'!$A$8:$S$8,))</f>
        <v>5.27469264</v>
      </c>
      <c r="P18" s="31">
        <f>INDEX('[1]Indices'!$A$8:$S$493,MATCH('[1]Graf_generales'!$B12,'[1]Indices'!$A$8:$A$493,),MATCH('[1]Indices'!P$8,'[1]Indices'!$A$8:$S$8,))</f>
        <v>179.08176281</v>
      </c>
      <c r="Q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5.37318773</v>
      </c>
      <c r="R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-0.17981448</v>
      </c>
      <c r="S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5.37318773</v>
      </c>
    </row>
    <row r="19" spans="1:19" ht="14.25" customHeight="1">
      <c r="A19" s="19" t="str">
        <f>INDEX('[1]Indices'!$A$8:$S$493,MATCH('[1]Graf_generales'!$B13,'[1]Indices'!$A$8:$A$493,),MATCH('[1]Indices'!B$8,'[1]Indices'!$A$8:$S$8,))</f>
        <v>2009</v>
      </c>
      <c r="B19" s="31">
        <f>INDEX('[1]Indices'!$A$8:$S$493,MATCH('[1]Graf_generales'!$B13,'[1]Indices'!$A$8:$A$493,),MATCH('[1]Indices'!G$8,'[1]Indices'!$A$8:$S$8,))</f>
        <v>-1.12031976</v>
      </c>
      <c r="C19" s="31">
        <f>INDEX('[1]Indices'!$A$8:$S$493,MATCH('[1]Graf_generales'!$B13,'[1]Indices'!$A$8:$A$493,),MATCH('[1]Indices'!E$8,'[1]Indices'!$A$8:$S$8,))</f>
        <v>-0.27957207</v>
      </c>
      <c r="D19" s="31">
        <f>INDEX('[1]Indices'!$A$8:$S$493,MATCH('[1]Graf_generales'!$B13,'[1]Indices'!$A$8:$A$493,),MATCH('[1]Indices'!F$8,'[1]Indices'!$A$8:$S$8,))</f>
        <v>-1.12031976</v>
      </c>
      <c r="F19" s="31"/>
      <c r="G19" s="31">
        <f>INDEX('[1]Indices'!$A$8:$S$493,MATCH('[1]Graf_generales'!$B13,'[1]Indices'!$A$8:$A$493,),MATCH('[1]Indices'!K$8,'[1]Indices'!$A$8:$S$8,))</f>
        <v>-0.12897788</v>
      </c>
      <c r="H19" s="31">
        <f>INDEX('[1]Indices'!$A$8:$S$493,MATCH('[1]Graf_generales'!$B13,'[1]Indices'!$A$8:$A$493,),MATCH('[1]Indices'!I$8,'[1]Indices'!$A$8:$S$8,))</f>
        <v>-0.25830868</v>
      </c>
      <c r="I19" s="31">
        <f>INDEX('[1]Indices'!$A$8:$S$493,MATCH('[1]Graf_generales'!$B13,'[1]Indices'!$A$8:$A$493,),MATCH('[1]Indices'!J$8,'[1]Indices'!$A$8:$S$8,))</f>
        <v>-0.12897788</v>
      </c>
      <c r="K19" s="31"/>
      <c r="L19" s="31">
        <f>INDEX('[1]Indices'!$A$8:$S$493,MATCH('[1]Graf_generales'!$B13,'[1]Indices'!$A$8:$A$493,),MATCH('[1]Indices'!O$8,'[1]Indices'!$A$8:$S$8,))</f>
        <v>-1.69569451</v>
      </c>
      <c r="M19" s="31">
        <f>INDEX('[1]Indices'!$A$8:$S$493,MATCH('[1]Graf_generales'!$B13,'[1]Indices'!$A$8:$A$493,),MATCH('[1]Indices'!M$8,'[1]Indices'!$A$8:$S$8,))</f>
        <v>-0.29213785</v>
      </c>
      <c r="N19" s="31">
        <f>INDEX('[1]Indices'!$A$8:$S$493,MATCH('[1]Graf_generales'!$B13,'[1]Indices'!$A$8:$A$493,),MATCH('[1]Indices'!N$8,'[1]Indices'!$A$8:$S$8,))</f>
        <v>-1.69569451</v>
      </c>
      <c r="P19" s="31">
        <f>INDEX('[1]Indices'!$A$8:$S$493,MATCH('[1]Graf_generales'!$B13,'[1]Indices'!$A$8:$A$493,),MATCH('[1]Indices'!P$8,'[1]Indices'!$A$8:$S$8,))</f>
        <v>178.14180958</v>
      </c>
      <c r="Q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-0.52487379</v>
      </c>
      <c r="R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-0.26389905</v>
      </c>
      <c r="S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-0.52487379</v>
      </c>
    </row>
    <row r="20" spans="1:34" s="1" customFormat="1" ht="14.25" customHeight="1">
      <c r="A20" s="33" t="str">
        <f>INDEX('[1]Indices'!$A$8:$S$493,MATCH('[1]Graf_generales'!$B14,'[1]Indices'!$A$8:$A$493,),MATCH('[1]Indices'!B$8,'[1]Indices'!$A$8:$S$8,))</f>
        <v>2010</v>
      </c>
      <c r="B20" s="34">
        <f>INDEX('[1]Indices'!$A$8:$S$493,MATCH('[1]Graf_generales'!$B14,'[1]Indices'!$A$8:$A$493,),MATCH('[1]Indices'!G$8,'[1]Indices'!$A$8:$S$8,))</f>
        <v>1.76514217</v>
      </c>
      <c r="C20" s="34">
        <f>INDEX('[1]Indices'!$A$8:$S$493,MATCH('[1]Graf_generales'!$B14,'[1]Indices'!$A$8:$A$493,),MATCH('[1]Indices'!E$8,'[1]Indices'!$A$8:$S$8,))</f>
        <v>0.05995765</v>
      </c>
      <c r="D20" s="34">
        <f>INDEX('[1]Indices'!$A$8:$S$493,MATCH('[1]Graf_generales'!$B14,'[1]Indices'!$A$8:$A$493,),MATCH('[1]Indices'!F$8,'[1]Indices'!$A$8:$S$8,))</f>
        <v>1.76514217</v>
      </c>
      <c r="F20" s="35"/>
      <c r="G20" s="34">
        <f>INDEX('[1]Indices'!$A$8:$S$493,MATCH('[1]Graf_generales'!$B14,'[1]Indices'!$A$8:$A$493,),MATCH('[1]Indices'!K$8,'[1]Indices'!$A$8:$S$8,))</f>
        <v>1.99027812</v>
      </c>
      <c r="H20" s="34">
        <f>INDEX('[1]Indices'!$A$8:$S$493,MATCH('[1]Graf_generales'!$B14,'[1]Indices'!$A$8:$A$493,),MATCH('[1]Indices'!I$8,'[1]Indices'!$A$8:$S$8,))</f>
        <v>0.18445911</v>
      </c>
      <c r="I20" s="34">
        <f>INDEX('[1]Indices'!$A$8:$S$493,MATCH('[1]Graf_generales'!$B14,'[1]Indices'!$A$8:$A$493,),MATCH('[1]Indices'!J$8,'[1]Indices'!$A$8:$S$8,))</f>
        <v>1.99027812</v>
      </c>
      <c r="K20" s="34"/>
      <c r="L20" s="34">
        <f>INDEX('[1]Indices'!$A$8:$S$493,MATCH('[1]Graf_generales'!$B14,'[1]Indices'!$A$8:$A$493,),MATCH('[1]Indices'!O$8,'[1]Indices'!$A$8:$S$8,))</f>
        <v>1.63253102</v>
      </c>
      <c r="M20" s="34">
        <f>INDEX('[1]Indices'!$A$8:$S$493,MATCH('[1]Graf_generales'!$B14,'[1]Indices'!$A$8:$A$493,),MATCH('[1]Indices'!M$8,'[1]Indices'!$A$8:$S$8,))</f>
        <v>-0.01356519</v>
      </c>
      <c r="N20" s="34">
        <f>INDEX('[1]Indices'!$A$8:$S$493,MATCH('[1]Graf_generales'!$B14,'[1]Indices'!$A$8:$A$493,),MATCH('[1]Indices'!N$8,'[1]Indices'!$A$8:$S$8,))</f>
        <v>1.63253102</v>
      </c>
      <c r="P20" s="36">
        <f>INDEX('[1]Indices'!$A$8:$S$493,MATCH('[1]Graf_generales'!$B14,'[1]Indices'!$A$8:$A$493,),MATCH('[1]Indices'!P$8,'[1]Indices'!$A$8:$S$8,))</f>
        <v>181.93316651</v>
      </c>
      <c r="Q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2.12828024</v>
      </c>
      <c r="R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0.16844571</v>
      </c>
      <c r="S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2.12828024</v>
      </c>
      <c r="U20" s="4"/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</row>
    <row r="21" spans="1:20" ht="9.75" customHeight="1">
      <c r="A21" s="39" t="s">
        <v>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0.5" customHeight="1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0.5" customHeight="1">
      <c r="A23" s="40" t="s">
        <v>9</v>
      </c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41"/>
      <c r="Q23" s="41"/>
      <c r="R23" s="41"/>
      <c r="S23" s="41"/>
      <c r="T23" s="41"/>
    </row>
    <row r="24" spans="1:20" ht="10.5" customHeight="1">
      <c r="A24" s="42">
        <f ca="1">TODAY()</f>
        <v>40555</v>
      </c>
      <c r="B24" s="42"/>
      <c r="C24" s="4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/>
      <c r="R24" s="41"/>
      <c r="S24" s="41"/>
      <c r="T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C24"/>
    <mergeCell ref="B6:C6"/>
    <mergeCell ref="G6:H6"/>
    <mergeCell ref="L6:M6"/>
    <mergeCell ref="Q6:R6"/>
    <mergeCell ref="M7:M8"/>
    <mergeCell ref="N7:N8"/>
    <mergeCell ref="L7:L8"/>
    <mergeCell ref="R7:R8"/>
    <mergeCell ref="S7:S8"/>
    <mergeCell ref="Q7:Q8"/>
    <mergeCell ref="C7:C8"/>
    <mergeCell ref="D7:D8"/>
    <mergeCell ref="B7:B8"/>
    <mergeCell ref="H7:H8"/>
    <mergeCell ref="I7:I8"/>
    <mergeCell ref="G7:G8"/>
    <mergeCell ref="A3:T3"/>
    <mergeCell ref="A4:T4"/>
    <mergeCell ref="A5:T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zoomScale="85" zoomScaleNormal="85" zoomScalePageLayoutView="0" workbookViewId="0" topLeftCell="A1">
      <selection activeCell="A31" sqref="A31"/>
    </sheetView>
  </sheetViews>
  <sheetFormatPr defaultColWidth="11.421875" defaultRowHeight="12.75"/>
  <cols>
    <col min="1" max="1" width="20.140625" style="49" customWidth="1"/>
    <col min="2" max="2" width="6.421875" style="49" customWidth="1"/>
    <col min="3" max="3" width="7.7109375" style="49" customWidth="1"/>
    <col min="4" max="4" width="8.57421875" style="49" hidden="1" customWidth="1"/>
    <col min="5" max="5" width="7.7109375" style="49" hidden="1" customWidth="1"/>
    <col min="6" max="6" width="4.7109375" style="49" customWidth="1"/>
    <col min="7" max="7" width="6.421875" style="49" customWidth="1"/>
    <col min="8" max="8" width="7.7109375" style="49" customWidth="1"/>
    <col min="9" max="9" width="8.8515625" style="49" hidden="1" customWidth="1"/>
    <col min="10" max="10" width="7.7109375" style="49" hidden="1" customWidth="1"/>
    <col min="11" max="11" width="4.7109375" style="49" customWidth="1"/>
    <col min="12" max="12" width="6.421875" style="49" customWidth="1"/>
    <col min="13" max="13" width="7.7109375" style="49" customWidth="1"/>
    <col min="14" max="14" width="8.8515625" style="49" hidden="1" customWidth="1"/>
    <col min="15" max="15" width="7.7109375" style="96" hidden="1" customWidth="1"/>
    <col min="16" max="16" width="2.140625" style="96" customWidth="1"/>
    <col min="17" max="17" width="6.421875" style="96" customWidth="1"/>
    <col min="18" max="18" width="7.7109375" style="96" customWidth="1"/>
    <col min="19" max="19" width="8.421875" style="96" hidden="1" customWidth="1"/>
    <col min="20" max="20" width="7.7109375" style="96" hidden="1" customWidth="1"/>
    <col min="21" max="21" width="7.8515625" style="97" customWidth="1"/>
    <col min="22" max="29" width="3.7109375" style="47" customWidth="1"/>
    <col min="30" max="30" width="3.28125" style="48" customWidth="1"/>
    <col min="31" max="34" width="11.421875" style="48" customWidth="1"/>
    <col min="35" max="16384" width="11.421875" style="49" customWidth="1"/>
  </cols>
  <sheetData>
    <row r="1" spans="1:2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6"/>
    </row>
    <row r="2" spans="1:34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0"/>
      <c r="V2" s="51"/>
      <c r="W2" s="51"/>
      <c r="X2" s="51"/>
      <c r="Y2" s="51"/>
      <c r="Z2" s="51"/>
      <c r="AA2" s="51"/>
      <c r="AB2" s="51"/>
      <c r="AC2" s="51"/>
      <c r="AD2" s="52"/>
      <c r="AE2" s="52"/>
      <c r="AF2" s="52"/>
      <c r="AG2" s="52"/>
      <c r="AH2" s="52"/>
    </row>
    <row r="3" spans="1:34" s="53" customFormat="1" ht="11.25" customHeight="1">
      <c r="A3" s="54" t="s">
        <v>143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0"/>
      <c r="V3" s="51"/>
      <c r="W3" s="51"/>
      <c r="X3" s="51"/>
      <c r="Y3" s="51"/>
      <c r="Z3" s="51"/>
      <c r="AA3" s="51"/>
      <c r="AB3" s="51"/>
      <c r="AC3" s="51"/>
      <c r="AD3" s="52"/>
      <c r="AE3" s="52"/>
      <c r="AF3" s="52"/>
      <c r="AG3" s="52"/>
      <c r="AH3" s="52"/>
    </row>
    <row r="4" spans="1:34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Diciembre 2010</v>
      </c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0"/>
      <c r="V4" s="51"/>
      <c r="W4" s="51"/>
      <c r="X4" s="51"/>
      <c r="Y4" s="51"/>
      <c r="Z4" s="51"/>
      <c r="AA4" s="51"/>
      <c r="AB4" s="51"/>
      <c r="AC4" s="51"/>
      <c r="AD4" s="52"/>
      <c r="AE4" s="52"/>
      <c r="AF4" s="52"/>
      <c r="AG4" s="52"/>
      <c r="AH4" s="52"/>
    </row>
    <row r="5" spans="1:34" s="64" customFormat="1" ht="26.25" customHeight="1">
      <c r="A5" s="57"/>
      <c r="B5" s="58" t="s">
        <v>0</v>
      </c>
      <c r="C5" s="58"/>
      <c r="D5" s="214"/>
      <c r="E5" s="214"/>
      <c r="F5" s="59"/>
      <c r="G5" s="58" t="s">
        <v>1</v>
      </c>
      <c r="H5" s="58"/>
      <c r="I5" s="214"/>
      <c r="J5" s="214"/>
      <c r="K5" s="59"/>
      <c r="L5" s="58" t="s">
        <v>2</v>
      </c>
      <c r="M5" s="58"/>
      <c r="N5" s="214"/>
      <c r="O5" s="214"/>
      <c r="P5" s="60"/>
      <c r="Q5" s="58" t="s">
        <v>3</v>
      </c>
      <c r="R5" s="58"/>
      <c r="S5" s="214"/>
      <c r="T5" s="214"/>
      <c r="U5" s="61"/>
      <c r="V5" s="62"/>
      <c r="W5" s="62"/>
      <c r="X5" s="62"/>
      <c r="Y5" s="62"/>
      <c r="Z5" s="62"/>
      <c r="AA5" s="62"/>
      <c r="AB5" s="62"/>
      <c r="AC5" s="62"/>
      <c r="AD5" s="63"/>
      <c r="AE5" s="63"/>
      <c r="AF5" s="63"/>
      <c r="AG5" s="63"/>
      <c r="AH5" s="63"/>
    </row>
    <row r="6" spans="1:34" s="53" customFormat="1" ht="33.75" customHeight="1">
      <c r="A6" s="16" t="s">
        <v>10</v>
      </c>
      <c r="B6" s="66" t="s">
        <v>142</v>
      </c>
      <c r="C6" s="65" t="s">
        <v>5</v>
      </c>
      <c r="D6" s="66" t="s">
        <v>6</v>
      </c>
      <c r="F6" s="67"/>
      <c r="G6" s="66" t="s">
        <v>142</v>
      </c>
      <c r="H6" s="65" t="s">
        <v>5</v>
      </c>
      <c r="I6" s="66" t="s">
        <v>6</v>
      </c>
      <c r="K6" s="67"/>
      <c r="L6" s="66" t="s">
        <v>142</v>
      </c>
      <c r="M6" s="65" t="s">
        <v>5</v>
      </c>
      <c r="N6" s="18" t="s">
        <v>6</v>
      </c>
      <c r="P6" s="67"/>
      <c r="Q6" s="66" t="s">
        <v>142</v>
      </c>
      <c r="R6" s="68" t="s">
        <v>5</v>
      </c>
      <c r="S6" s="66" t="s">
        <v>6</v>
      </c>
      <c r="U6" s="69"/>
      <c r="V6" s="70"/>
      <c r="W6" s="70"/>
      <c r="X6" s="70"/>
      <c r="Y6" s="51"/>
      <c r="Z6" s="51"/>
      <c r="AA6" s="51"/>
      <c r="AB6" s="51"/>
      <c r="AC6" s="51"/>
      <c r="AD6" s="52"/>
      <c r="AE6" s="52"/>
      <c r="AF6" s="52"/>
      <c r="AG6" s="52"/>
      <c r="AH6" s="52"/>
    </row>
    <row r="7" spans="1:34" s="53" customFormat="1" ht="12" customHeight="1">
      <c r="A7" s="24"/>
      <c r="B7" s="72"/>
      <c r="C7" s="71"/>
      <c r="D7" s="72"/>
      <c r="F7" s="73"/>
      <c r="G7" s="75"/>
      <c r="H7" s="74"/>
      <c r="I7" s="72"/>
      <c r="K7" s="76"/>
      <c r="L7" s="72"/>
      <c r="M7" s="75"/>
      <c r="N7" s="26"/>
      <c r="P7" s="76"/>
      <c r="Q7" s="72"/>
      <c r="R7" s="77"/>
      <c r="S7" s="72"/>
      <c r="U7" s="69"/>
      <c r="V7" s="70"/>
      <c r="W7" s="70"/>
      <c r="X7" s="70"/>
      <c r="Y7" s="51"/>
      <c r="Z7" s="51"/>
      <c r="AA7" s="51"/>
      <c r="AB7" s="51"/>
      <c r="AC7" s="51"/>
      <c r="AD7" s="52"/>
      <c r="AE7" s="52"/>
      <c r="AF7" s="52"/>
      <c r="AG7" s="52"/>
      <c r="AH7" s="52"/>
    </row>
    <row r="8" spans="1:34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'[2]ciu_tipv_anx'!I17</f>
        <v>1.76514217</v>
      </c>
      <c r="C8" s="79">
        <f>'[2]ciu_tipv_anx'!G17</f>
        <v>0.05995765</v>
      </c>
      <c r="D8" s="79">
        <f>'[2]ciu_tipv_anx'!H17</f>
        <v>1.76514217</v>
      </c>
      <c r="F8" s="80"/>
      <c r="G8" s="81">
        <f>'[2]ciu_tipv_anx'!M17</f>
        <v>1.99027812</v>
      </c>
      <c r="H8" s="81">
        <f>'[2]ciu_tipv_anx'!K17</f>
        <v>0.18445911</v>
      </c>
      <c r="I8" s="81">
        <f>'[2]ciu_tipv_anx'!L17</f>
        <v>1.99027812</v>
      </c>
      <c r="K8" s="81"/>
      <c r="L8" s="80">
        <f>'[2]ciu_tipv_anx'!Q17</f>
        <v>1.63253102</v>
      </c>
      <c r="M8" s="81">
        <f>'[2]ciu_tipv_anx'!O17</f>
        <v>-0.01356519</v>
      </c>
      <c r="N8" s="81">
        <f>'[2]ciu_tipv_anx'!P17</f>
        <v>1.63253102</v>
      </c>
      <c r="P8" s="81"/>
      <c r="Q8" s="81">
        <f>'[2]ciu_tipv_anx'!U17</f>
        <v>2.12828024</v>
      </c>
      <c r="R8" s="81">
        <f>'[2]ciu_tipv_anx'!S17</f>
        <v>0.16844571</v>
      </c>
      <c r="S8" s="81">
        <f>'[2]ciu_tipv_anx'!T17</f>
        <v>2.12828024</v>
      </c>
      <c r="U8" s="82"/>
      <c r="V8" s="83"/>
      <c r="W8" s="83"/>
      <c r="X8" s="83"/>
      <c r="Y8" s="84"/>
      <c r="Z8" s="84"/>
      <c r="AA8" s="84"/>
      <c r="AB8" s="84"/>
      <c r="AC8" s="84"/>
      <c r="AD8" s="85"/>
      <c r="AE8" s="85"/>
      <c r="AF8" s="85"/>
      <c r="AG8" s="85"/>
      <c r="AH8" s="85"/>
    </row>
    <row r="9" spans="1:34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'[2]ciu_tipv_anx'!I2</f>
        <v>1.02076187</v>
      </c>
      <c r="C9" s="88">
        <f>'[2]ciu_tipv_anx'!G2</f>
        <v>0.03672307</v>
      </c>
      <c r="D9" s="88">
        <f>'[2]ciu_tipv_anx'!H2</f>
        <v>1.02076187</v>
      </c>
      <c r="F9" s="31"/>
      <c r="G9" s="31">
        <f>'[2]ciu_tipv_anx'!M2</f>
        <v>1.30171941</v>
      </c>
      <c r="H9" s="31">
        <f>'[2]ciu_tipv_anx'!K2</f>
        <v>0.02071642</v>
      </c>
      <c r="I9" s="31">
        <f>'[2]ciu_tipv_anx'!L2</f>
        <v>1.30171941</v>
      </c>
      <c r="K9" s="31"/>
      <c r="L9" s="31">
        <f>'[2]ciu_tipv_anx'!Q2</f>
        <v>0.89518143</v>
      </c>
      <c r="M9" s="31">
        <f>'[2]ciu_tipv_anx'!O2</f>
        <v>0.0439081</v>
      </c>
      <c r="N9" s="31">
        <f>'[2]ciu_tipv_anx'!P2</f>
        <v>0.89518143</v>
      </c>
      <c r="P9" s="31"/>
      <c r="Q9" s="31">
        <f>'[2]ciu_tipv_anx'!U2</f>
        <v>1.40294641</v>
      </c>
      <c r="R9" s="31">
        <f>'[2]ciu_tipv_anx'!S2</f>
        <v>0.02171305</v>
      </c>
      <c r="S9" s="31">
        <f>'[2]ciu_tipv_anx'!T2</f>
        <v>1.40294641</v>
      </c>
      <c r="U9" s="69"/>
      <c r="V9" s="70"/>
      <c r="W9" s="70"/>
      <c r="X9" s="70"/>
      <c r="Y9" s="51"/>
      <c r="Z9" s="51"/>
      <c r="AA9" s="51"/>
      <c r="AB9" s="51"/>
      <c r="AC9" s="51"/>
      <c r="AD9" s="52"/>
      <c r="AE9" s="52"/>
      <c r="AF9" s="52"/>
      <c r="AG9" s="52"/>
      <c r="AH9" s="52"/>
    </row>
    <row r="10" spans="1:34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'[2]ciu_tipv_anx'!I3</f>
        <v>1.18344965</v>
      </c>
      <c r="C10" s="88">
        <f>'[2]ciu_tipv_anx'!G3</f>
        <v>-0.0532204</v>
      </c>
      <c r="D10" s="88">
        <f>'[2]ciu_tipv_anx'!H3</f>
        <v>1.18344965</v>
      </c>
      <c r="F10" s="31"/>
      <c r="G10" s="31">
        <f>'[2]ciu_tipv_anx'!M3</f>
        <v>1.39465937</v>
      </c>
      <c r="H10" s="31">
        <f>'[2]ciu_tipv_anx'!K3</f>
        <v>-0.02789861</v>
      </c>
      <c r="I10" s="31">
        <f>'[2]ciu_tipv_anx'!L3</f>
        <v>1.39465937</v>
      </c>
      <c r="K10" s="31"/>
      <c r="L10" s="31">
        <f>'[2]ciu_tipv_anx'!Q3</f>
        <v>1.12257523</v>
      </c>
      <c r="M10" s="31">
        <f>'[2]ciu_tipv_anx'!O3</f>
        <v>-0.06053585</v>
      </c>
      <c r="N10" s="31">
        <f>'[2]ciu_tipv_anx'!P3</f>
        <v>1.12257523</v>
      </c>
      <c r="P10" s="31"/>
      <c r="Q10" s="31">
        <f>'[2]ciu_tipv_anx'!U3</f>
        <v>1.41672891</v>
      </c>
      <c r="R10" s="31">
        <f>'[2]ciu_tipv_anx'!S3</f>
        <v>-0.03285427</v>
      </c>
      <c r="S10" s="31">
        <f>'[2]ciu_tipv_anx'!T3</f>
        <v>1.41672891</v>
      </c>
      <c r="U10" s="69"/>
      <c r="V10" s="70"/>
      <c r="W10" s="70"/>
      <c r="X10" s="70"/>
      <c r="Y10" s="51"/>
      <c r="Z10" s="51"/>
      <c r="AA10" s="51"/>
      <c r="AB10" s="51"/>
      <c r="AC10" s="51"/>
      <c r="AD10" s="52"/>
      <c r="AE10" s="52"/>
      <c r="AF10" s="52"/>
      <c r="AG10" s="52"/>
      <c r="AH10" s="52"/>
    </row>
    <row r="11" spans="1:34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'[2]ciu_tipv_anx'!I4</f>
        <v>1.88983714</v>
      </c>
      <c r="C11" s="88">
        <f>'[2]ciu_tipv_anx'!G4</f>
        <v>-0.09272798</v>
      </c>
      <c r="D11" s="88">
        <f>'[2]ciu_tipv_anx'!H4</f>
        <v>1.88983714</v>
      </c>
      <c r="F11" s="31"/>
      <c r="G11" s="31">
        <f>'[2]ciu_tipv_anx'!M4</f>
        <v>2.13231754</v>
      </c>
      <c r="H11" s="31">
        <f>'[2]ciu_tipv_anx'!K4</f>
        <v>-0.13187677</v>
      </c>
      <c r="I11" s="31">
        <f>'[2]ciu_tipv_anx'!L4</f>
        <v>2.13231754</v>
      </c>
      <c r="K11" s="31"/>
      <c r="L11" s="31">
        <f>'[2]ciu_tipv_anx'!Q4</f>
        <v>1.79883778</v>
      </c>
      <c r="M11" s="31">
        <f>'[2]ciu_tipv_anx'!O4</f>
        <v>-0.07797992</v>
      </c>
      <c r="N11" s="31">
        <f>'[2]ciu_tipv_anx'!P4</f>
        <v>1.79883778</v>
      </c>
      <c r="P11" s="31"/>
      <c r="Q11" s="31">
        <f>'[2]ciu_tipv_anx'!U4</f>
        <v>2.23148993</v>
      </c>
      <c r="R11" s="31">
        <f>'[2]ciu_tipv_anx'!S4</f>
        <v>-0.11078245</v>
      </c>
      <c r="S11" s="31">
        <f>'[2]ciu_tipv_anx'!T4</f>
        <v>2.23148993</v>
      </c>
      <c r="U11" s="82"/>
      <c r="V11" s="70"/>
      <c r="W11" s="70"/>
      <c r="X11" s="70"/>
      <c r="Y11" s="51"/>
      <c r="Z11" s="51"/>
      <c r="AA11" s="51"/>
      <c r="AB11" s="51"/>
      <c r="AC11" s="51"/>
      <c r="AD11" s="52"/>
      <c r="AE11" s="52"/>
      <c r="AF11" s="52"/>
      <c r="AG11" s="52"/>
      <c r="AH11" s="52"/>
    </row>
    <row r="12" spans="1:34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'[2]ciu_tipv_anx'!I5</f>
        <v>1.10514937</v>
      </c>
      <c r="C12" s="88">
        <f>'[2]ciu_tipv_anx'!G5</f>
        <v>-0.01663105</v>
      </c>
      <c r="D12" s="88">
        <f>'[2]ciu_tipv_anx'!H5</f>
        <v>1.10514937</v>
      </c>
      <c r="F12" s="31"/>
      <c r="G12" s="31">
        <f>'[2]ciu_tipv_anx'!M5</f>
        <v>1.31581319</v>
      </c>
      <c r="H12" s="31">
        <f>'[2]ciu_tipv_anx'!K5</f>
        <v>-0.01010093</v>
      </c>
      <c r="I12" s="31">
        <f>'[2]ciu_tipv_anx'!L5</f>
        <v>1.31581319</v>
      </c>
      <c r="K12" s="31"/>
      <c r="L12" s="31">
        <f>'[2]ciu_tipv_anx'!Q5</f>
        <v>0.97552578</v>
      </c>
      <c r="M12" s="31">
        <f>'[2]ciu_tipv_anx'!O5</f>
        <v>-0.0206622</v>
      </c>
      <c r="N12" s="31">
        <f>'[2]ciu_tipv_anx'!P5</f>
        <v>0.97552578</v>
      </c>
      <c r="P12" s="31"/>
      <c r="Q12" s="31">
        <f>'[2]ciu_tipv_anx'!U5</f>
        <v>1.0877953</v>
      </c>
      <c r="R12" s="31">
        <f>'[2]ciu_tipv_anx'!S5</f>
        <v>-0.01055959</v>
      </c>
      <c r="S12" s="31">
        <f>'[2]ciu_tipv_anx'!T5</f>
        <v>1.0877953</v>
      </c>
      <c r="U12" s="82"/>
      <c r="V12" s="70"/>
      <c r="W12" s="70"/>
      <c r="X12" s="70"/>
      <c r="Y12" s="51"/>
      <c r="Z12" s="51"/>
      <c r="AA12" s="51"/>
      <c r="AB12" s="51"/>
      <c r="AC12" s="51"/>
      <c r="AD12" s="52"/>
      <c r="AE12" s="52"/>
      <c r="AF12" s="52"/>
      <c r="AG12" s="52"/>
      <c r="AH12" s="52"/>
    </row>
    <row r="13" spans="1:34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'[2]ciu_tipv_anx'!I6</f>
        <v>3.2099671</v>
      </c>
      <c r="C13" s="88">
        <f>'[2]ciu_tipv_anx'!G6</f>
        <v>-0.14408926</v>
      </c>
      <c r="D13" s="88">
        <f>'[2]ciu_tipv_anx'!H6</f>
        <v>3.2099671</v>
      </c>
      <c r="F13" s="31"/>
      <c r="G13" s="31">
        <f>'[2]ciu_tipv_anx'!M6</f>
        <v>3.23457179</v>
      </c>
      <c r="H13" s="31">
        <f>'[2]ciu_tipv_anx'!K6</f>
        <v>-0.12966231</v>
      </c>
      <c r="I13" s="31">
        <f>'[2]ciu_tipv_anx'!L6</f>
        <v>3.23457179</v>
      </c>
      <c r="K13" s="31"/>
      <c r="L13" s="31">
        <f>'[2]ciu_tipv_anx'!Q6</f>
        <v>3.19130082</v>
      </c>
      <c r="M13" s="31">
        <f>'[2]ciu_tipv_anx'!O6</f>
        <v>-0.15503604</v>
      </c>
      <c r="N13" s="31">
        <f>'[2]ciu_tipv_anx'!P6</f>
        <v>3.19130082</v>
      </c>
      <c r="P13" s="31"/>
      <c r="Q13" s="31">
        <f>'[2]ciu_tipv_anx'!U6</f>
        <v>3.48094556</v>
      </c>
      <c r="R13" s="31">
        <f>'[2]ciu_tipv_anx'!S6</f>
        <v>-0.13915156</v>
      </c>
      <c r="S13" s="31">
        <f>'[2]ciu_tipv_anx'!T6</f>
        <v>3.48094556</v>
      </c>
      <c r="U13" s="82"/>
      <c r="V13" s="70"/>
      <c r="W13" s="70"/>
      <c r="X13" s="70"/>
      <c r="Y13" s="51"/>
      <c r="Z13" s="51"/>
      <c r="AA13" s="51"/>
      <c r="AB13" s="51"/>
      <c r="AC13" s="51"/>
      <c r="AD13" s="52"/>
      <c r="AE13" s="52"/>
      <c r="AF13" s="52"/>
      <c r="AG13" s="52"/>
      <c r="AH13" s="52"/>
    </row>
    <row r="14" spans="1:34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'[2]ciu_tipv_anx'!I7</f>
        <v>2.45565465</v>
      </c>
      <c r="C14" s="88">
        <f>'[2]ciu_tipv_anx'!G7</f>
        <v>-0.09400871</v>
      </c>
      <c r="D14" s="88">
        <f>'[2]ciu_tipv_anx'!H7</f>
        <v>2.45565465</v>
      </c>
      <c r="F14" s="31"/>
      <c r="G14" s="31">
        <f>'[2]ciu_tipv_anx'!M7</f>
        <v>2.45597603</v>
      </c>
      <c r="H14" s="31">
        <f>'[2]ciu_tipv_anx'!K7</f>
        <v>-0.09306126</v>
      </c>
      <c r="I14" s="31">
        <f>'[2]ciu_tipv_anx'!L7</f>
        <v>2.45597603</v>
      </c>
      <c r="K14" s="31"/>
      <c r="L14" s="31">
        <f>'[2]ciu_tipv_anx'!Q7</f>
        <v>2.44221573</v>
      </c>
      <c r="M14" s="31">
        <f>'[2]ciu_tipv_anx'!O7</f>
        <v>-0.13363532</v>
      </c>
      <c r="N14" s="31">
        <f>'[2]ciu_tipv_anx'!P7</f>
        <v>2.44221573</v>
      </c>
      <c r="P14" s="31"/>
      <c r="Q14" s="31">
        <f>'[2]ciu_tipv_anx'!U7</f>
        <v>2.78501532</v>
      </c>
      <c r="R14" s="31">
        <f>'[2]ciu_tipv_anx'!S7</f>
        <v>-0.11371613</v>
      </c>
      <c r="S14" s="31">
        <f>'[2]ciu_tipv_anx'!T7</f>
        <v>2.78501532</v>
      </c>
      <c r="U14" s="82"/>
      <c r="V14" s="70"/>
      <c r="W14" s="70"/>
      <c r="X14" s="70"/>
      <c r="Y14" s="51"/>
      <c r="Z14" s="51"/>
      <c r="AA14" s="51"/>
      <c r="AB14" s="51"/>
      <c r="AC14" s="51"/>
      <c r="AD14" s="52"/>
      <c r="AE14" s="52"/>
      <c r="AF14" s="52"/>
      <c r="AG14" s="52"/>
      <c r="AH14" s="52"/>
    </row>
    <row r="15" spans="1:34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'[2]ciu_tipv_anx'!I8</f>
        <v>2.40086909</v>
      </c>
      <c r="C15" s="88">
        <f>'[2]ciu_tipv_anx'!G8</f>
        <v>0.35842171</v>
      </c>
      <c r="D15" s="88">
        <f>'[2]ciu_tipv_anx'!H8</f>
        <v>2.40086909</v>
      </c>
      <c r="F15" s="31"/>
      <c r="G15" s="31">
        <f>'[2]ciu_tipv_anx'!M8</f>
        <v>2.43068867</v>
      </c>
      <c r="H15" s="31">
        <f>'[2]ciu_tipv_anx'!K8</f>
        <v>0.39965997</v>
      </c>
      <c r="I15" s="31">
        <f>'[2]ciu_tipv_anx'!L8</f>
        <v>2.43068867</v>
      </c>
      <c r="K15" s="31"/>
      <c r="L15" s="31">
        <f>'[2]ciu_tipv_anx'!Q8</f>
        <v>2.26591414</v>
      </c>
      <c r="M15" s="31">
        <f>'[2]ciu_tipv_anx'!O8</f>
        <v>0.17191287</v>
      </c>
      <c r="N15" s="31">
        <f>'[2]ciu_tipv_anx'!P8</f>
        <v>2.26591414</v>
      </c>
      <c r="P15" s="31"/>
      <c r="Q15" s="31">
        <f>'[2]ciu_tipv_anx'!U8</f>
        <v>2.50446312</v>
      </c>
      <c r="R15" s="31">
        <f>'[2]ciu_tipv_anx'!S8</f>
        <v>0.22135236</v>
      </c>
      <c r="S15" s="31">
        <f>'[2]ciu_tipv_anx'!T8</f>
        <v>2.50446312</v>
      </c>
      <c r="U15" s="82"/>
      <c r="V15" s="70"/>
      <c r="W15" s="70"/>
      <c r="X15" s="70"/>
      <c r="Y15" s="51"/>
      <c r="Z15" s="51"/>
      <c r="AA15" s="51"/>
      <c r="AB15" s="51"/>
      <c r="AC15" s="51"/>
      <c r="AD15" s="52"/>
      <c r="AE15" s="52"/>
      <c r="AF15" s="52"/>
      <c r="AG15" s="52"/>
      <c r="AH15" s="52"/>
    </row>
    <row r="16" spans="1:34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'[2]ciu_tipv_anx'!I9</f>
        <v>2.35810624</v>
      </c>
      <c r="C16" s="88">
        <f>'[2]ciu_tipv_anx'!G9</f>
        <v>0.10559463</v>
      </c>
      <c r="D16" s="88">
        <f>'[2]ciu_tipv_anx'!H9</f>
        <v>2.35810624</v>
      </c>
      <c r="F16" s="31"/>
      <c r="G16" s="31">
        <f>'[2]ciu_tipv_anx'!M9</f>
        <v>3.13977501</v>
      </c>
      <c r="H16" s="31">
        <f>'[2]ciu_tipv_anx'!K9</f>
        <v>0.22334038</v>
      </c>
      <c r="I16" s="31">
        <f>'[2]ciu_tipv_anx'!L9</f>
        <v>3.13977501</v>
      </c>
      <c r="K16" s="31"/>
      <c r="L16" s="31">
        <f>'[2]ciu_tipv_anx'!Q9</f>
        <v>1.79583467</v>
      </c>
      <c r="M16" s="31">
        <f>'[2]ciu_tipv_anx'!O9</f>
        <v>0.01995345</v>
      </c>
      <c r="N16" s="31">
        <f>'[2]ciu_tipv_anx'!P9</f>
        <v>1.79583467</v>
      </c>
      <c r="P16" s="31"/>
      <c r="Q16" s="31">
        <f>'[2]ciu_tipv_anx'!U9</f>
        <v>2.79094549</v>
      </c>
      <c r="R16" s="31">
        <f>'[2]ciu_tipv_anx'!S9</f>
        <v>0.13820642</v>
      </c>
      <c r="S16" s="31">
        <f>'[2]ciu_tipv_anx'!T9</f>
        <v>2.79094549</v>
      </c>
      <c r="U16" s="82"/>
      <c r="V16" s="70"/>
      <c r="W16" s="70"/>
      <c r="X16" s="70"/>
      <c r="Y16" s="51"/>
      <c r="Z16" s="51"/>
      <c r="AA16" s="51"/>
      <c r="AB16" s="51"/>
      <c r="AC16" s="51"/>
      <c r="AD16" s="52"/>
      <c r="AE16" s="52"/>
      <c r="AF16" s="52"/>
      <c r="AG16" s="52"/>
      <c r="AH16" s="52"/>
    </row>
    <row r="17" spans="1:34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'[2]ciu_tipv_anx'!I10</f>
        <v>1.60191032</v>
      </c>
      <c r="C17" s="88">
        <f>'[2]ciu_tipv_anx'!G10</f>
        <v>0.04419305</v>
      </c>
      <c r="D17" s="88">
        <f>'[2]ciu_tipv_anx'!H10</f>
        <v>1.60191032</v>
      </c>
      <c r="F17" s="31"/>
      <c r="G17" s="31">
        <f>'[2]ciu_tipv_anx'!M10</f>
        <v>1.63722991</v>
      </c>
      <c r="H17" s="31">
        <f>'[2]ciu_tipv_anx'!K10</f>
        <v>0.0431087</v>
      </c>
      <c r="I17" s="31">
        <f>'[2]ciu_tipv_anx'!L10</f>
        <v>1.63722991</v>
      </c>
      <c r="K17" s="31"/>
      <c r="L17" s="31">
        <f>'[2]ciu_tipv_anx'!Q10</f>
        <v>1.51544951</v>
      </c>
      <c r="M17" s="31">
        <f>'[2]ciu_tipv_anx'!O10</f>
        <v>0.0468507</v>
      </c>
      <c r="N17" s="31">
        <f>'[2]ciu_tipv_anx'!P10</f>
        <v>1.51544951</v>
      </c>
      <c r="P17" s="31"/>
      <c r="Q17" s="31">
        <f>'[2]ciu_tipv_anx'!U10</f>
        <v>1.73777418</v>
      </c>
      <c r="R17" s="31">
        <f>'[2]ciu_tipv_anx'!S10</f>
        <v>0.04170325</v>
      </c>
      <c r="S17" s="31">
        <f>'[2]ciu_tipv_anx'!T10</f>
        <v>1.73777418</v>
      </c>
      <c r="U17" s="82"/>
      <c r="V17" s="70"/>
      <c r="W17" s="70"/>
      <c r="X17" s="70"/>
      <c r="Y17" s="51"/>
      <c r="Z17" s="51"/>
      <c r="AA17" s="51"/>
      <c r="AB17" s="51"/>
      <c r="AC17" s="51"/>
      <c r="AD17" s="52"/>
      <c r="AE17" s="52"/>
      <c r="AF17" s="52"/>
      <c r="AG17" s="52"/>
      <c r="AH17" s="52"/>
    </row>
    <row r="18" spans="1:34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'[2]ciu_tipv_anx'!I11</f>
        <v>2.27680495</v>
      </c>
      <c r="C18" s="88">
        <f>'[2]ciu_tipv_anx'!G11</f>
        <v>5.19935915</v>
      </c>
      <c r="D18" s="88">
        <f>'[2]ciu_tipv_anx'!H11</f>
        <v>2.27680495</v>
      </c>
      <c r="F18" s="31"/>
      <c r="G18" s="31">
        <f>'[2]ciu_tipv_anx'!M11</f>
        <v>2.39026601</v>
      </c>
      <c r="H18" s="31">
        <f>'[2]ciu_tipv_anx'!K11</f>
        <v>5.16854775</v>
      </c>
      <c r="I18" s="31">
        <f>'[2]ciu_tipv_anx'!L11</f>
        <v>2.39026601</v>
      </c>
      <c r="K18" s="31"/>
      <c r="L18" s="31">
        <f>'[2]ciu_tipv_anx'!Q11</f>
        <v>1.69739445</v>
      </c>
      <c r="M18" s="31">
        <f>'[2]ciu_tipv_anx'!O11</f>
        <v>5.3580609</v>
      </c>
      <c r="N18" s="31">
        <f>'[2]ciu_tipv_anx'!P11</f>
        <v>1.69739445</v>
      </c>
      <c r="P18" s="31"/>
      <c r="Q18" s="31">
        <f>'[2]ciu_tipv_anx'!U11</f>
        <v>2.41142756</v>
      </c>
      <c r="R18" s="31">
        <f>'[2]ciu_tipv_anx'!S11</f>
        <v>4.9013121</v>
      </c>
      <c r="S18" s="31">
        <f>'[2]ciu_tipv_anx'!T11</f>
        <v>2.41142756</v>
      </c>
      <c r="U18" s="82"/>
      <c r="V18" s="70"/>
      <c r="W18" s="70"/>
      <c r="X18" s="70"/>
      <c r="Y18" s="51"/>
      <c r="Z18" s="51"/>
      <c r="AA18" s="51"/>
      <c r="AB18" s="51"/>
      <c r="AC18" s="51"/>
      <c r="AD18" s="52"/>
      <c r="AE18" s="52"/>
      <c r="AF18" s="52"/>
      <c r="AG18" s="52"/>
      <c r="AH18" s="52"/>
    </row>
    <row r="19" spans="1:34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'[2]ciu_tipv_anx'!I12</f>
        <v>3.13214999</v>
      </c>
      <c r="C19" s="88">
        <f>'[2]ciu_tipv_anx'!G12</f>
        <v>-0.01713347</v>
      </c>
      <c r="D19" s="88">
        <f>'[2]ciu_tipv_anx'!H12</f>
        <v>3.13214999</v>
      </c>
      <c r="F19" s="31"/>
      <c r="G19" s="31">
        <f>'[2]ciu_tipv_anx'!M12</f>
        <v>3.4242872</v>
      </c>
      <c r="H19" s="31">
        <f>'[2]ciu_tipv_anx'!K12</f>
        <v>-0.00014267</v>
      </c>
      <c r="I19" s="31">
        <f>'[2]ciu_tipv_anx'!L12</f>
        <v>3.4242872</v>
      </c>
      <c r="K19" s="31"/>
      <c r="L19" s="31">
        <f>'[2]ciu_tipv_anx'!Q12</f>
        <v>2.80935329</v>
      </c>
      <c r="M19" s="31">
        <f>'[2]ciu_tipv_anx'!O12</f>
        <v>-0.03601298</v>
      </c>
      <c r="N19" s="31">
        <f>'[2]ciu_tipv_anx'!P12</f>
        <v>2.80935329</v>
      </c>
      <c r="P19" s="31"/>
      <c r="Q19" s="31">
        <f>'[2]ciu_tipv_anx'!U12</f>
        <v>3.36716857</v>
      </c>
      <c r="R19" s="31">
        <f>'[2]ciu_tipv_anx'!S12</f>
        <v>-0.00069845</v>
      </c>
      <c r="S19" s="31">
        <f>'[2]ciu_tipv_anx'!T12</f>
        <v>3.36716857</v>
      </c>
      <c r="U19" s="82"/>
      <c r="V19" s="70"/>
      <c r="W19" s="70"/>
      <c r="X19" s="70"/>
      <c r="Y19" s="51"/>
      <c r="Z19" s="51"/>
      <c r="AA19" s="51"/>
      <c r="AB19" s="51"/>
      <c r="AC19" s="51"/>
      <c r="AD19" s="52"/>
      <c r="AE19" s="52"/>
      <c r="AF19" s="52"/>
      <c r="AG19" s="52"/>
      <c r="AH19" s="52"/>
    </row>
    <row r="20" spans="1:34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'[2]ciu_tipv_anx'!I13</f>
        <v>1.6401361</v>
      </c>
      <c r="C20" s="88">
        <f>'[2]ciu_tipv_anx'!G13</f>
        <v>-0.02257322</v>
      </c>
      <c r="D20" s="88">
        <f>'[2]ciu_tipv_anx'!H13</f>
        <v>1.6401361</v>
      </c>
      <c r="F20" s="31"/>
      <c r="G20" s="31">
        <f>'[2]ciu_tipv_anx'!M13</f>
        <v>1.60406742</v>
      </c>
      <c r="H20" s="31">
        <f>'[2]ciu_tipv_anx'!K13</f>
        <v>0.00293165</v>
      </c>
      <c r="I20" s="31">
        <f>'[2]ciu_tipv_anx'!L13</f>
        <v>1.60406742</v>
      </c>
      <c r="K20" s="31"/>
      <c r="L20" s="31">
        <f>'[2]ciu_tipv_anx'!Q13</f>
        <v>1.68366056</v>
      </c>
      <c r="M20" s="31">
        <f>'[2]ciu_tipv_anx'!O13</f>
        <v>-0.05330865</v>
      </c>
      <c r="N20" s="31">
        <f>'[2]ciu_tipv_anx'!P13</f>
        <v>1.68366056</v>
      </c>
      <c r="P20" s="31"/>
      <c r="Q20" s="31">
        <f>'[2]ciu_tipv_anx'!U13</f>
        <v>1.74077459</v>
      </c>
      <c r="R20" s="31">
        <f>'[2]ciu_tipv_anx'!S13</f>
        <v>-0.03226049</v>
      </c>
      <c r="S20" s="31">
        <f>'[2]ciu_tipv_anx'!T13</f>
        <v>1.74077459</v>
      </c>
      <c r="U20" s="82"/>
      <c r="V20" s="70"/>
      <c r="W20" s="70"/>
      <c r="X20" s="70"/>
      <c r="Y20" s="51"/>
      <c r="Z20" s="51"/>
      <c r="AA20" s="51"/>
      <c r="AB20" s="51"/>
      <c r="AC20" s="51"/>
      <c r="AD20" s="52"/>
      <c r="AE20" s="52"/>
      <c r="AF20" s="52"/>
      <c r="AG20" s="52"/>
      <c r="AH20" s="52"/>
    </row>
    <row r="21" spans="1:34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'[2]ciu_tipv_anx'!I14</f>
        <v>1.73527393</v>
      </c>
      <c r="C21" s="88">
        <f>'[2]ciu_tipv_anx'!G14</f>
        <v>0.05223303</v>
      </c>
      <c r="D21" s="88">
        <f>'[2]ciu_tipv_anx'!H14</f>
        <v>1.73527393</v>
      </c>
      <c r="F21" s="31"/>
      <c r="G21" s="31">
        <f>'[2]ciu_tipv_anx'!M14</f>
        <v>2.08342588</v>
      </c>
      <c r="H21" s="31">
        <f>'[2]ciu_tipv_anx'!K14</f>
        <v>0.04113308</v>
      </c>
      <c r="I21" s="31">
        <f>'[2]ciu_tipv_anx'!L14</f>
        <v>2.08342588</v>
      </c>
      <c r="K21" s="31"/>
      <c r="L21" s="31">
        <f>'[2]ciu_tipv_anx'!Q14</f>
        <v>1.60078572</v>
      </c>
      <c r="M21" s="31">
        <f>'[2]ciu_tipv_anx'!O14</f>
        <v>0.0565419</v>
      </c>
      <c r="N21" s="31">
        <f>'[2]ciu_tipv_anx'!P14</f>
        <v>1.60078572</v>
      </c>
      <c r="P21" s="31"/>
      <c r="Q21" s="31">
        <f>'[2]ciu_tipv_anx'!U14</f>
        <v>2.05779681</v>
      </c>
      <c r="R21" s="31">
        <f>'[2]ciu_tipv_anx'!S14</f>
        <v>0.035047</v>
      </c>
      <c r="S21" s="31">
        <f>'[2]ciu_tipv_anx'!T14</f>
        <v>2.05779681</v>
      </c>
      <c r="U21" s="82"/>
      <c r="V21" s="70"/>
      <c r="W21" s="70"/>
      <c r="X21" s="70"/>
      <c r="Y21" s="51"/>
      <c r="Z21" s="51"/>
      <c r="AA21" s="51"/>
      <c r="AB21" s="51"/>
      <c r="AC21" s="51"/>
      <c r="AD21" s="52"/>
      <c r="AE21" s="52"/>
      <c r="AF21" s="52"/>
      <c r="AG21" s="52"/>
      <c r="AH21" s="52"/>
    </row>
    <row r="22" spans="1:34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'[2]ciu_tipv_anx'!I15</f>
        <v>0.86037771</v>
      </c>
      <c r="C22" s="88">
        <f>'[2]ciu_tipv_anx'!G15</f>
        <v>0.1355462</v>
      </c>
      <c r="D22" s="88">
        <f>'[2]ciu_tipv_anx'!H15</f>
        <v>0.86037771</v>
      </c>
      <c r="F22" s="31"/>
      <c r="G22" s="31">
        <f>'[2]ciu_tipv_anx'!M15</f>
        <v>0.88227811</v>
      </c>
      <c r="H22" s="31">
        <f>'[2]ciu_tipv_anx'!K15</f>
        <v>0.12940781</v>
      </c>
      <c r="I22" s="31">
        <f>'[2]ciu_tipv_anx'!L15</f>
        <v>0.88227811</v>
      </c>
      <c r="K22" s="31"/>
      <c r="L22" s="31">
        <f>'[2]ciu_tipv_anx'!Q15</f>
        <v>0.81468529</v>
      </c>
      <c r="M22" s="31">
        <f>'[2]ciu_tipv_anx'!O15</f>
        <v>0.14836429</v>
      </c>
      <c r="N22" s="31">
        <f>'[2]ciu_tipv_anx'!P15</f>
        <v>0.81468529</v>
      </c>
      <c r="P22" s="31"/>
      <c r="Q22" s="31">
        <f>'[2]ciu_tipv_anx'!U15</f>
        <v>0.86888545</v>
      </c>
      <c r="R22" s="31">
        <f>'[2]ciu_tipv_anx'!S15</f>
        <v>0.1287154</v>
      </c>
      <c r="S22" s="31">
        <f>'[2]ciu_tipv_anx'!T15</f>
        <v>0.86888545</v>
      </c>
      <c r="U22" s="82"/>
      <c r="V22" s="70"/>
      <c r="W22" s="70"/>
      <c r="X22" s="70"/>
      <c r="Y22" s="51"/>
      <c r="Z22" s="51"/>
      <c r="AA22" s="51"/>
      <c r="AB22" s="51"/>
      <c r="AC22" s="51"/>
      <c r="AD22" s="52"/>
      <c r="AE22" s="52"/>
      <c r="AF22" s="52"/>
      <c r="AG22" s="52"/>
      <c r="AH22" s="52"/>
    </row>
    <row r="23" spans="1:34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'[2]ciu_tipv_anx'!I16</f>
        <v>1.58270869</v>
      </c>
      <c r="C23" s="88">
        <f>'[2]ciu_tipv_anx'!G16</f>
        <v>-0.00467647</v>
      </c>
      <c r="D23" s="88">
        <f>'[2]ciu_tipv_anx'!H16</f>
        <v>1.58270869</v>
      </c>
      <c r="F23" s="31"/>
      <c r="G23" s="31">
        <f>'[2]ciu_tipv_anx'!M16</f>
        <v>1.71902297</v>
      </c>
      <c r="H23" s="31">
        <f>'[2]ciu_tipv_anx'!K16</f>
        <v>-0.00604069</v>
      </c>
      <c r="I23" s="31">
        <f>'[2]ciu_tipv_anx'!L16</f>
        <v>1.71902297</v>
      </c>
      <c r="K23" s="31"/>
      <c r="L23" s="31">
        <f>'[2]ciu_tipv_anx'!Q16</f>
        <v>1.47545836</v>
      </c>
      <c r="M23" s="31">
        <f>'[2]ciu_tipv_anx'!O16</f>
        <v>-0.00360051</v>
      </c>
      <c r="N23" s="31">
        <f>'[2]ciu_tipv_anx'!P16</f>
        <v>1.47545836</v>
      </c>
      <c r="P23" s="31"/>
      <c r="Q23" s="31">
        <f>'[2]ciu_tipv_anx'!U16</f>
        <v>1.78986163</v>
      </c>
      <c r="R23" s="31">
        <f>'[2]ciu_tipv_anx'!S16</f>
        <v>-0.01244526</v>
      </c>
      <c r="S23" s="31">
        <f>'[2]ciu_tipv_anx'!T16</f>
        <v>1.78986163</v>
      </c>
      <c r="U23" s="82"/>
      <c r="V23" s="70"/>
      <c r="W23" s="70"/>
      <c r="X23" s="70"/>
      <c r="Y23" s="51"/>
      <c r="Z23" s="51"/>
      <c r="AA23" s="51"/>
      <c r="AB23" s="51"/>
      <c r="AC23" s="51"/>
      <c r="AD23" s="52"/>
      <c r="AE23" s="52"/>
      <c r="AF23" s="52"/>
      <c r="AG23" s="52"/>
      <c r="AH23" s="52"/>
    </row>
    <row r="24" spans="1:34" s="95" customFormat="1" ht="11.25">
      <c r="A24" s="89" t="s">
        <v>7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92"/>
      <c r="W24" s="92"/>
      <c r="X24" s="92"/>
      <c r="Y24" s="93"/>
      <c r="Z24" s="93"/>
      <c r="AA24" s="93"/>
      <c r="AB24" s="93"/>
      <c r="AC24" s="93"/>
      <c r="AD24" s="94"/>
      <c r="AE24" s="94"/>
      <c r="AF24" s="94"/>
      <c r="AG24" s="94"/>
      <c r="AH24" s="94"/>
    </row>
    <row r="25" spans="1:21" ht="14.25" customHeight="1">
      <c r="A25" s="42">
        <f ca="1">TODAY()</f>
        <v>40555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6"/>
    </row>
    <row r="26" spans="1:21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5"/>
      <c r="Q26" s="45"/>
      <c r="R26" s="45"/>
      <c r="S26" s="45"/>
      <c r="T26" s="45"/>
      <c r="U26" s="46"/>
    </row>
    <row r="27" ht="14.25" customHeight="1"/>
    <row r="28" ht="14.25" customHeight="1"/>
    <row r="29" spans="1:2" ht="14.25" customHeight="1">
      <c r="A29" s="98"/>
      <c r="B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C25"/>
    <mergeCell ref="B5:C5"/>
    <mergeCell ref="G5:H5"/>
    <mergeCell ref="L5:M5"/>
    <mergeCell ref="Q5:R5"/>
    <mergeCell ref="M6:M7"/>
    <mergeCell ref="N6:N7"/>
    <mergeCell ref="L6:L7"/>
    <mergeCell ref="R6:R7"/>
    <mergeCell ref="S6:S7"/>
    <mergeCell ref="Q6:Q7"/>
    <mergeCell ref="C6:C7"/>
    <mergeCell ref="D6:D7"/>
    <mergeCell ref="B6:B7"/>
    <mergeCell ref="H6:H7"/>
    <mergeCell ref="I6:I7"/>
    <mergeCell ref="G6:G7"/>
    <mergeCell ref="A2:T2"/>
    <mergeCell ref="A3:T3"/>
    <mergeCell ref="A4:T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120" zoomScaleNormal="120" zoomScalePageLayoutView="0" workbookViewId="0" topLeftCell="A1">
      <selection activeCell="C19" sqref="C19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3" width="8.140625" style="49" customWidth="1"/>
    <col min="4" max="4" width="8.00390625" style="49" customWidth="1"/>
    <col min="5" max="5" width="8.00390625" style="49" hidden="1" customWidth="1"/>
    <col min="6" max="6" width="7.00390625" style="49" hidden="1" customWidth="1"/>
    <col min="7" max="7" width="1.1484375" style="49" customWidth="1"/>
    <col min="8" max="8" width="8.140625" style="49" customWidth="1"/>
    <col min="9" max="9" width="8.00390625" style="49" customWidth="1"/>
    <col min="10" max="10" width="8.140625" style="49" hidden="1" customWidth="1"/>
    <col min="11" max="11" width="7.00390625" style="49" hidden="1" customWidth="1"/>
    <col min="12" max="12" width="1.1484375" style="49" customWidth="1"/>
    <col min="13" max="13" width="8.140625" style="49" customWidth="1"/>
    <col min="14" max="14" width="8.00390625" style="49" customWidth="1"/>
    <col min="15" max="15" width="8.28125" style="49" hidden="1" customWidth="1"/>
    <col min="16" max="16" width="7.00390625" style="96" hidden="1" customWidth="1"/>
    <col min="17" max="19" width="11.421875" style="49" hidden="1" customWidth="1"/>
    <col min="20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53" customFormat="1" ht="11.25" customHeight="1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9"/>
      <c r="N3" s="99"/>
      <c r="O3" s="99"/>
      <c r="P3" s="99"/>
    </row>
    <row r="4" spans="1:16" s="53" customFormat="1" ht="11.25" customHeight="1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9" s="53" customFormat="1" ht="11.25" customHeight="1">
      <c r="A5" s="99" t="str">
        <f>CONCATENATE(INDEX('[1]Generales'!A2:B15,MATCH('[2]ciu_tipv_anx'!B3/1,'[1]Generales'!A2:A15,),MATCH('[1]Generales'!B2,'[1]Generales'!A2:B2,))," ",'[2]ciu_tipv_anx'!A3)</f>
        <v>Diciembre 2010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6" s="102" customFormat="1" ht="33.75" customHeight="1">
      <c r="A6" s="18" t="s">
        <v>12</v>
      </c>
      <c r="B6" s="17" t="s">
        <v>13</v>
      </c>
      <c r="C6" s="100" t="s">
        <v>14</v>
      </c>
      <c r="D6" s="100"/>
      <c r="E6" s="216"/>
      <c r="F6" s="216"/>
      <c r="G6" s="101"/>
      <c r="H6" s="100" t="s">
        <v>15</v>
      </c>
      <c r="I6" s="100"/>
      <c r="J6" s="216"/>
      <c r="K6" s="216"/>
      <c r="L6" s="101"/>
      <c r="M6" s="100" t="s">
        <v>16</v>
      </c>
      <c r="N6" s="100"/>
      <c r="O6" s="216"/>
      <c r="P6" s="216"/>
    </row>
    <row r="7" spans="1:15" s="53" customFormat="1" ht="12" customHeight="1">
      <c r="A7" s="103"/>
      <c r="B7" s="104"/>
      <c r="C7" s="18" t="s">
        <v>142</v>
      </c>
      <c r="D7" s="17" t="s">
        <v>5</v>
      </c>
      <c r="E7" s="18" t="s">
        <v>6</v>
      </c>
      <c r="G7" s="105"/>
      <c r="H7" s="21" t="s">
        <v>142</v>
      </c>
      <c r="I7" s="17" t="s">
        <v>5</v>
      </c>
      <c r="J7" s="18" t="s">
        <v>6</v>
      </c>
      <c r="L7" s="22"/>
      <c r="M7" s="18" t="s">
        <v>142</v>
      </c>
      <c r="N7" s="17" t="s">
        <v>5</v>
      </c>
      <c r="O7" s="18" t="s">
        <v>6</v>
      </c>
    </row>
    <row r="8" spans="1:15" s="53" customFormat="1" ht="12" customHeight="1">
      <c r="A8" s="26"/>
      <c r="B8" s="29"/>
      <c r="C8" s="26"/>
      <c r="D8" s="29"/>
      <c r="E8" s="26"/>
      <c r="G8" s="106"/>
      <c r="H8" s="75"/>
      <c r="I8" s="29"/>
      <c r="J8" s="26"/>
      <c r="L8" s="27"/>
      <c r="M8" s="26"/>
      <c r="N8" s="29"/>
      <c r="O8" s="26"/>
    </row>
    <row r="9" spans="1:15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'[3]grupanx'!H2</f>
        <v>1.075127</v>
      </c>
      <c r="D9" s="107">
        <f>'[3]grupanx'!F2</f>
        <v>0.09010285</v>
      </c>
      <c r="E9" s="107">
        <f>'[3]grupanx'!G2</f>
        <v>1.075127</v>
      </c>
      <c r="G9" s="108"/>
      <c r="H9" s="109">
        <f>INDEX('[1]Grupos de costo_12m'!$A$2:$I$6,MATCH($A9,'[1]Grupos de costo_12m'!$B$2:$B$6,),MATCH('[1]Grupos de costo_12m'!$I$2,'[1]Grupos de costo_12m'!$A$2:$I$2,))</f>
        <v>0.7</v>
      </c>
      <c r="I9" s="109">
        <f>INDEX('[1]Grupos de costo_mes'!$A$2:$I$6,MATCH($A9,'[1]Grupos de costo_mes'!$B$2:$B$6,),MATCH('[1]Grupos de costo_mes'!$I$2,'[1]Grupos de costo_mes'!$A$2:$I$2,))</f>
        <v>0.06</v>
      </c>
      <c r="J9" s="109">
        <f>INDEX('[1]Grupos de costo_ac'!$A$2:$I$6,MATCH($A9,'[1]Grupos de costo_ac'!$B$2:$B$6,),MATCH('[1]Grupos de costo_ac'!$I$2,'[1]Grupos de costo_ac'!$A$2:$I$2,))</f>
        <v>0.7</v>
      </c>
      <c r="L9" s="110"/>
      <c r="M9" s="31">
        <f>'[3]grupanx'!N2</f>
        <v>39.89450323</v>
      </c>
      <c r="N9" s="31">
        <f>'[3]grupanx'!L2</f>
        <v>97.73303323</v>
      </c>
      <c r="O9" s="31">
        <f>'[3]grupanx'!M2</f>
        <v>39.89450323</v>
      </c>
    </row>
    <row r="10" spans="1:15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'[3]grupanx'!H3</f>
        <v>3.61829342</v>
      </c>
      <c r="D10" s="107">
        <f>'[3]grupanx'!F3</f>
        <v>0</v>
      </c>
      <c r="E10" s="107">
        <f>'[3]grupanx'!G3</f>
        <v>3.61829342</v>
      </c>
      <c r="G10" s="108"/>
      <c r="H10" s="109">
        <f>INDEX('[1]Grupos de costo_12m'!$A$2:$I$6,MATCH($A10,'[1]Grupos de costo_12m'!$B$2:$B$6,),MATCH('[1]Grupos de costo_12m'!$I$2,'[1]Grupos de costo_12m'!$A$2:$I$2,))</f>
        <v>1.05</v>
      </c>
      <c r="I10" s="109">
        <f>INDEX('[1]Grupos de costo_mes'!$A$2:$I$6,MATCH($A10,'[1]Grupos de costo_mes'!$B$2:$B$6,),MATCH('[1]Grupos de costo_mes'!$I$2,'[1]Grupos de costo_mes'!$A$2:$I$2,))</f>
        <v>0</v>
      </c>
      <c r="J10" s="109">
        <f>INDEX('[1]Grupos de costo_ac'!$A$2:$I$6,MATCH($A10,'[1]Grupos de costo_ac'!$B$2:$B$6,),MATCH('[1]Grupos de costo_ac'!$I$2,'[1]Grupos de costo_ac'!$A$2:$I$2,))</f>
        <v>1.05</v>
      </c>
      <c r="L10" s="110"/>
      <c r="M10" s="31">
        <f>'[3]grupanx'!N3</f>
        <v>59.41503341</v>
      </c>
      <c r="N10" s="31">
        <f>'[3]grupanx'!L3</f>
        <v>0</v>
      </c>
      <c r="O10" s="31">
        <f>'[3]grupanx'!M3</f>
        <v>59.41503341</v>
      </c>
    </row>
    <row r="11" spans="1:15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'[3]grupanx'!H4</f>
        <v>0.22093805</v>
      </c>
      <c r="D11" s="107">
        <f>'[3]grupanx'!F4</f>
        <v>0.02501097</v>
      </c>
      <c r="E11" s="107">
        <f>'[3]grupanx'!G4</f>
        <v>0.22093805</v>
      </c>
      <c r="G11" s="108"/>
      <c r="H11" s="109">
        <f>INDEX('[1]Grupos de costo_12m'!$A$2:$I$6,MATCH($A11,'[1]Grupos de costo_12m'!$B$2:$B$6,),MATCH('[1]Grupos de costo_12m'!$I$2,'[1]Grupos de costo_12m'!$A$2:$I$2,))</f>
        <v>0.01</v>
      </c>
      <c r="I11" s="109">
        <f>INDEX('[1]Grupos de costo_mes'!$A$2:$I$6,MATCH($A11,'[1]Grupos de costo_mes'!$B$2:$B$6,),MATCH('[1]Grupos de costo_mes'!$I$2,'[1]Grupos de costo_mes'!$A$2:$I$2,))</f>
        <v>0</v>
      </c>
      <c r="J11" s="109">
        <f>INDEX('[1]Grupos de costo_ac'!$A$2:$I$6,MATCH($A11,'[1]Grupos de costo_ac'!$B$2:$B$6,),MATCH('[1]Grupos de costo_ac'!$I$2,'[1]Grupos de costo_ac'!$A$2:$I$2,))</f>
        <v>0.01</v>
      </c>
      <c r="L11" s="110"/>
      <c r="M11" s="31">
        <f>'[3]grupanx'!N4</f>
        <v>0.69046336</v>
      </c>
      <c r="N11" s="31">
        <f>'[3]grupanx'!L4</f>
        <v>2.26698345</v>
      </c>
      <c r="O11" s="31">
        <f>'[3]grupanx'!M4</f>
        <v>0.69046336</v>
      </c>
    </row>
    <row r="12" spans="1:15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'[3]grupanx'!H5</f>
        <v>1.76514217</v>
      </c>
      <c r="D12" s="79">
        <f>'[3]grupanx'!F5</f>
        <v>0.05995765</v>
      </c>
      <c r="E12" s="79">
        <f>'[3]grupanx'!G5</f>
        <v>1.76514217</v>
      </c>
      <c r="G12" s="111"/>
      <c r="H12" s="112">
        <f>INDEX('[1]Grupos de costo_12m'!$A$2:$I$6,MATCH($A12,'[1]Grupos de costo_12m'!$B$2:$B$6,),MATCH('[1]Grupos de costo_12m'!$I$2,'[1]Grupos de costo_12m'!$A$2:$I$2,))</f>
        <v>1.77</v>
      </c>
      <c r="I12" s="112">
        <f>INDEX('[1]Grupos de costo_mes'!$A$2:$I$6,MATCH($A12,'[1]Grupos de costo_mes'!$B$2:$B$6,),MATCH('[1]Grupos de costo_mes'!$I$2,'[1]Grupos de costo_mes'!$A$2:$I$2,))</f>
        <v>0.06</v>
      </c>
      <c r="J12" s="112">
        <f>INDEX('[1]Grupos de costo_ac'!$A$2:$I$6,MATCH($A12,'[1]Grupos de costo_ac'!$B$2:$B$6,),MATCH('[1]Grupos de costo_ac'!$I$2,'[1]Grupos de costo_ac'!$A$2:$I$2,))</f>
        <v>1.77</v>
      </c>
      <c r="L12" s="113"/>
      <c r="M12" s="114">
        <f>'[3]grupanx'!N5</f>
        <v>100</v>
      </c>
      <c r="N12" s="114">
        <f>'[3]grupanx'!L5</f>
        <v>100</v>
      </c>
      <c r="O12" s="114">
        <f>'[3]grupanx'!M5</f>
        <v>100</v>
      </c>
    </row>
    <row r="13" spans="1:16" s="53" customFormat="1" ht="12">
      <c r="A13" s="115" t="s">
        <v>7</v>
      </c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120" customFormat="1" ht="14.25" customHeight="1">
      <c r="A14" s="116">
        <f ca="1">TODAY()</f>
        <v>40555</v>
      </c>
      <c r="B14" s="117"/>
      <c r="C14" s="215"/>
      <c r="D14" s="118"/>
      <c r="E14" s="118"/>
      <c r="F14" s="118"/>
      <c r="G14" s="118"/>
      <c r="H14" s="118"/>
      <c r="I14" s="119">
        <f>IF(ROUND(D12,2)&lt;&gt;ROUND(I12,2),CONCATENATE("Error ",ROUND(D12-I12,2)),"")</f>
      </c>
      <c r="J14" s="119">
        <f>IF(ROUND(E12,2)&lt;&gt;ROUND(J12,2),CONCATENATE("Error ",ROUND(E12-J12,2)),"")</f>
      </c>
      <c r="K14" s="119">
        <f>IF(ROUND(C12,2)&lt;&gt;ROUND(H12,2),CONCATENATE("Error ",ROUND(C12-H12,2)),"")</f>
      </c>
      <c r="L14" s="118"/>
      <c r="M14" s="118"/>
      <c r="N14" s="119">
        <f>IF(N12/1&lt;&gt;100,CONCATENATE("Error ",ROUND(N12-100,2)),"")</f>
      </c>
      <c r="O14" s="119">
        <f>IF(O12/1&lt;&gt;100,CONCATENATE("Error ",ROUND(O12-100,2)),"")</f>
      </c>
      <c r="P14" s="119">
        <f>IF(M12/1&lt;&gt;100,CONCATENATE("Error ",ROUND(M12-100,2)),"")</f>
      </c>
    </row>
    <row r="15" spans="1:16" s="53" customFormat="1" ht="14.25" customHeight="1">
      <c r="A15" s="95"/>
      <c r="I15" s="121"/>
      <c r="J15" s="121"/>
      <c r="K15" s="121"/>
      <c r="N15" s="122"/>
      <c r="O15" s="122"/>
      <c r="P15" s="122"/>
    </row>
    <row r="16" ht="14.25" customHeight="1"/>
    <row r="17" ht="14.25" customHeight="1"/>
    <row r="18" ht="14.25" customHeight="1"/>
    <row r="19" ht="14.25" customHeight="1">
      <c r="N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7">
    <mergeCell ref="M7:M8"/>
    <mergeCell ref="A14:B14"/>
    <mergeCell ref="C6:D6"/>
    <mergeCell ref="H6:I6"/>
    <mergeCell ref="M6:N6"/>
    <mergeCell ref="C7:C8"/>
    <mergeCell ref="I7:I8"/>
    <mergeCell ref="J7:J8"/>
    <mergeCell ref="H7:H8"/>
    <mergeCell ref="N7:N8"/>
    <mergeCell ref="O7:O8"/>
    <mergeCell ref="A2:P2"/>
    <mergeCell ref="A3:L3"/>
    <mergeCell ref="A6:A8"/>
    <mergeCell ref="B6:B8"/>
    <mergeCell ref="D7:D8"/>
    <mergeCell ref="E7:E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zoomScalePageLayoutView="0" workbookViewId="0" topLeftCell="A1">
      <selection activeCell="A2" sqref="A2:T19"/>
    </sheetView>
  </sheetViews>
  <sheetFormatPr defaultColWidth="11.421875" defaultRowHeight="12.75"/>
  <cols>
    <col min="1" max="1" width="17.28125" style="49" customWidth="1"/>
    <col min="2" max="2" width="6.28125" style="49" customWidth="1"/>
    <col min="3" max="3" width="8.00390625" style="49" customWidth="1"/>
    <col min="4" max="4" width="7.57421875" style="49" hidden="1" customWidth="1"/>
    <col min="5" max="5" width="6.57421875" style="49" hidden="1" customWidth="1"/>
    <col min="6" max="6" width="2.57421875" style="49" customWidth="1"/>
    <col min="7" max="7" width="6.28125" style="49" customWidth="1"/>
    <col min="8" max="8" width="8.57421875" style="49" customWidth="1"/>
    <col min="9" max="10" width="8.57421875" style="49" hidden="1" customWidth="1"/>
    <col min="11" max="11" width="1.1484375" style="49" customWidth="1"/>
    <col min="12" max="12" width="6.28125" style="49" customWidth="1"/>
    <col min="13" max="13" width="8.57421875" style="49" customWidth="1"/>
    <col min="14" max="15" width="8.57421875" style="49" hidden="1" customWidth="1"/>
    <col min="16" max="16" width="1.1484375" style="49" customWidth="1"/>
    <col min="17" max="17" width="6.28125" style="49" customWidth="1"/>
    <col min="18" max="18" width="8.57421875" style="49" customWidth="1"/>
    <col min="19" max="20" width="8.57421875" style="49" hidden="1" customWidth="1"/>
    <col min="21" max="21" width="7.8515625" style="49" customWidth="1"/>
    <col min="22" max="51" width="7.421875" style="49" customWidth="1"/>
    <col min="52" max="16384" width="11.421875" style="49" customWidth="1"/>
  </cols>
  <sheetData>
    <row r="1" spans="1:20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53" customFormat="1" ht="11.25" customHeight="1">
      <c r="A2" s="124" t="s">
        <v>146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s="53" customFormat="1" ht="11.25" customHeight="1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6"/>
      <c r="R3" s="126"/>
      <c r="S3" s="126"/>
      <c r="T3" s="126"/>
    </row>
    <row r="4" spans="1:2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Diciembre 2010</v>
      </c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31" customFormat="1" ht="11.25" customHeight="1" hidden="1">
      <c r="A5" s="17" t="s">
        <v>12</v>
      </c>
      <c r="B5" s="139"/>
      <c r="C5" s="127"/>
      <c r="D5" s="127"/>
      <c r="E5" s="127"/>
      <c r="F5" s="128"/>
      <c r="G5" s="129"/>
      <c r="H5" s="129" t="s">
        <v>17</v>
      </c>
      <c r="I5" s="129"/>
      <c r="J5" s="130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s="102" customFormat="1" ht="33.75" customHeight="1">
      <c r="A6" s="104"/>
      <c r="B6" s="26" t="s">
        <v>0</v>
      </c>
      <c r="C6" s="26"/>
      <c r="D6" s="26"/>
      <c r="E6" s="26"/>
      <c r="F6" s="101"/>
      <c r="G6" s="100" t="s">
        <v>18</v>
      </c>
      <c r="H6" s="100"/>
      <c r="I6" s="132"/>
      <c r="J6" s="132"/>
      <c r="K6" s="101"/>
      <c r="L6" s="100" t="s">
        <v>19</v>
      </c>
      <c r="M6" s="100"/>
      <c r="N6" s="132"/>
      <c r="O6" s="132"/>
      <c r="P6" s="101"/>
      <c r="Q6" s="100" t="s">
        <v>3</v>
      </c>
      <c r="R6" s="100"/>
      <c r="S6" s="132"/>
      <c r="T6" s="132"/>
    </row>
    <row r="7" spans="1:19" s="131" customFormat="1" ht="12" customHeight="1">
      <c r="A7" s="104"/>
      <c r="B7" s="17" t="s">
        <v>142</v>
      </c>
      <c r="C7" s="23" t="s">
        <v>5</v>
      </c>
      <c r="D7" s="18" t="s">
        <v>6</v>
      </c>
      <c r="F7" s="133"/>
      <c r="G7" s="17" t="s">
        <v>142</v>
      </c>
      <c r="H7" s="23" t="s">
        <v>5</v>
      </c>
      <c r="I7" s="18" t="s">
        <v>6</v>
      </c>
      <c r="K7" s="134"/>
      <c r="L7" s="17" t="s">
        <v>142</v>
      </c>
      <c r="M7" s="23" t="s">
        <v>5</v>
      </c>
      <c r="N7" s="18" t="s">
        <v>6</v>
      </c>
      <c r="P7" s="104"/>
      <c r="Q7" s="17" t="s">
        <v>142</v>
      </c>
      <c r="R7" s="17" t="s">
        <v>5</v>
      </c>
      <c r="S7" s="18" t="s">
        <v>6</v>
      </c>
    </row>
    <row r="8" spans="1:19" s="131" customFormat="1" ht="12" customHeight="1">
      <c r="A8" s="29"/>
      <c r="B8" s="29"/>
      <c r="C8" s="25"/>
      <c r="D8" s="26"/>
      <c r="F8" s="136"/>
      <c r="G8" s="29"/>
      <c r="H8" s="25"/>
      <c r="I8" s="137"/>
      <c r="K8" s="138"/>
      <c r="L8" s="29"/>
      <c r="M8" s="138"/>
      <c r="N8" s="26"/>
      <c r="P8" s="29"/>
      <c r="Q8" s="29"/>
      <c r="R8" s="29"/>
      <c r="S8" s="26"/>
    </row>
    <row r="9" spans="1:20" s="131" customFormat="1" ht="12.75">
      <c r="A9" s="139"/>
      <c r="B9" s="139"/>
      <c r="C9" s="139"/>
      <c r="D9" s="139"/>
      <c r="F9" s="139"/>
      <c r="G9" s="139"/>
      <c r="H9" s="140" t="s">
        <v>14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5"/>
    </row>
    <row r="10" spans="1:19" s="53" customFormat="1" ht="16.5" customHeight="1">
      <c r="A10" s="16" t="s">
        <v>20</v>
      </c>
      <c r="B10" s="142">
        <f>'[4]anex_tviv_mac12m'!H14</f>
        <v>1.075127</v>
      </c>
      <c r="C10" s="142">
        <f>'[4]anex_tviv_mac12m'!F14</f>
        <v>0.09010285</v>
      </c>
      <c r="D10" s="142">
        <f>'[4]anex_tviv_mac12m'!G14</f>
        <v>1.075127</v>
      </c>
      <c r="F10" s="143"/>
      <c r="G10" s="142">
        <f>'[4]anex_tviv_mac12m'!H6</f>
        <v>1.34895098</v>
      </c>
      <c r="H10" s="142">
        <f>'[4]anex_tviv_mac12m'!F6</f>
        <v>0.29997405</v>
      </c>
      <c r="I10" s="142">
        <f>'[4]anex_tviv_mac12m'!G6</f>
        <v>1.34895098</v>
      </c>
      <c r="K10" s="109"/>
      <c r="L10" s="142">
        <f>'[4]anex_tviv_mac12m'!H10</f>
        <v>0.92753142</v>
      </c>
      <c r="M10" s="142">
        <f>'[4]anex_tviv_mac12m'!F10</f>
        <v>-0.02319899</v>
      </c>
      <c r="N10" s="142">
        <f>'[4]anex_tviv_mac12m'!G10</f>
        <v>0.92753142</v>
      </c>
      <c r="P10" s="143"/>
      <c r="Q10" s="142">
        <f>'[4]anex_tviv_mac12m'!H2</f>
        <v>1.35143097</v>
      </c>
      <c r="R10" s="142">
        <f>'[4]anex_tviv_mac12m'!F2</f>
        <v>0.29353823</v>
      </c>
      <c r="S10" s="142">
        <f>'[4]anex_tviv_mac12m'!G2</f>
        <v>1.35143097</v>
      </c>
    </row>
    <row r="11" spans="1:19" s="53" customFormat="1" ht="16.5" customHeight="1">
      <c r="A11" s="16" t="s">
        <v>21</v>
      </c>
      <c r="B11" s="142">
        <f>'[4]anex_tviv_mac12m'!H15</f>
        <v>3.61829342</v>
      </c>
      <c r="C11" s="142">
        <f>'[4]anex_tviv_mac12m'!F15</f>
        <v>0</v>
      </c>
      <c r="D11" s="142">
        <f>'[4]anex_tviv_mac12m'!G15</f>
        <v>3.61829342</v>
      </c>
      <c r="F11" s="143"/>
      <c r="G11" s="142">
        <f>'[4]anex_tviv_mac12m'!H7</f>
        <v>3.48788166</v>
      </c>
      <c r="H11" s="142">
        <f>'[4]anex_tviv_mac12m'!F7</f>
        <v>0</v>
      </c>
      <c r="I11" s="142">
        <f>'[4]anex_tviv_mac12m'!G7</f>
        <v>3.48788166</v>
      </c>
      <c r="K11" s="109"/>
      <c r="L11" s="142">
        <f>'[4]anex_tviv_mac12m'!H11</f>
        <v>3.71306128</v>
      </c>
      <c r="M11" s="142">
        <f>'[4]anex_tviv_mac12m'!F11</f>
        <v>0</v>
      </c>
      <c r="N11" s="142">
        <f>'[4]anex_tviv_mac12m'!G11</f>
        <v>3.71306128</v>
      </c>
      <c r="P11" s="143"/>
      <c r="Q11" s="142">
        <f>'[4]anex_tviv_mac12m'!H3</f>
        <v>3.70434648</v>
      </c>
      <c r="R11" s="142">
        <f>'[4]anex_tviv_mac12m'!F3</f>
        <v>0</v>
      </c>
      <c r="S11" s="142">
        <f>'[4]anex_tviv_mac12m'!G3</f>
        <v>3.70434648</v>
      </c>
    </row>
    <row r="12" spans="1:19" s="53" customFormat="1" ht="16.5" customHeight="1">
      <c r="A12" s="16" t="s">
        <v>22</v>
      </c>
      <c r="B12" s="142">
        <f>'[4]anex_tviv_mac12m'!H16</f>
        <v>0.22093805</v>
      </c>
      <c r="C12" s="142">
        <f>'[4]anex_tviv_mac12m'!F16</f>
        <v>0.02501097</v>
      </c>
      <c r="D12" s="142">
        <f>'[4]anex_tviv_mac12m'!G16</f>
        <v>0.22093805</v>
      </c>
      <c r="F12" s="143"/>
      <c r="G12" s="142">
        <f>'[4]anex_tviv_mac12m'!H8</f>
        <v>0.18244548</v>
      </c>
      <c r="H12" s="142">
        <f>'[4]anex_tviv_mac12m'!F8</f>
        <v>0.00463705</v>
      </c>
      <c r="I12" s="142">
        <f>'[4]anex_tviv_mac12m'!G8</f>
        <v>0.18244548</v>
      </c>
      <c r="K12" s="109"/>
      <c r="L12" s="142">
        <f>'[4]anex_tviv_mac12m'!H12</f>
        <v>0.24219397</v>
      </c>
      <c r="M12" s="142">
        <f>'[4]anex_tviv_mac12m'!F12</f>
        <v>0.03616675</v>
      </c>
      <c r="N12" s="142">
        <f>'[4]anex_tviv_mac12m'!G12</f>
        <v>0.24219397</v>
      </c>
      <c r="P12" s="143"/>
      <c r="Q12" s="142">
        <f>'[4]anex_tviv_mac12m'!H4</f>
        <v>-0.11708038</v>
      </c>
      <c r="R12" s="142">
        <f>'[4]anex_tviv_mac12m'!F4</f>
        <v>0.03149342</v>
      </c>
      <c r="S12" s="142">
        <f>'[4]anex_tviv_mac12m'!G4</f>
        <v>-0.11708038</v>
      </c>
    </row>
    <row r="13" spans="1:19" s="148" customFormat="1" ht="16.5" customHeight="1">
      <c r="A13" s="144" t="s">
        <v>23</v>
      </c>
      <c r="B13" s="145">
        <f>'[4]anex_tviv_mac12m'!H17</f>
        <v>1.76514217</v>
      </c>
      <c r="C13" s="145">
        <f>'[4]anex_tviv_mac12m'!F17</f>
        <v>0.05995765</v>
      </c>
      <c r="D13" s="145">
        <f>'[4]anex_tviv_mac12m'!G17</f>
        <v>1.76514217</v>
      </c>
      <c r="F13" s="146"/>
      <c r="G13" s="145">
        <f>'[4]anex_tviv_mac12m'!H9</f>
        <v>1.99027812</v>
      </c>
      <c r="H13" s="145">
        <f>'[4]anex_tviv_mac12m'!F9</f>
        <v>0.18445911</v>
      </c>
      <c r="I13" s="145">
        <f>'[4]anex_tviv_mac12m'!G9</f>
        <v>1.99027812</v>
      </c>
      <c r="K13" s="147"/>
      <c r="L13" s="145">
        <f>'[4]anex_tviv_mac12m'!H13</f>
        <v>1.63253102</v>
      </c>
      <c r="M13" s="145">
        <f>'[4]anex_tviv_mac12m'!F13</f>
        <v>-0.01356519</v>
      </c>
      <c r="N13" s="145">
        <f>'[4]anex_tviv_mac12m'!G13</f>
        <v>1.63253102</v>
      </c>
      <c r="P13" s="146"/>
      <c r="Q13" s="145">
        <f>'[4]anex_tviv_mac12m'!H5</f>
        <v>2.12828024</v>
      </c>
      <c r="R13" s="145">
        <f>'[4]anex_tviv_mac12m'!F5</f>
        <v>0.16844571</v>
      </c>
      <c r="S13" s="145">
        <f>'[4]anex_tviv_mac12m'!G5</f>
        <v>2.12828024</v>
      </c>
    </row>
    <row r="14" spans="1:20" s="155" customFormat="1" ht="24.75" customHeight="1">
      <c r="A14" s="149"/>
      <c r="B14" s="150"/>
      <c r="C14" s="150"/>
      <c r="D14" s="150"/>
      <c r="F14" s="150"/>
      <c r="G14" s="150"/>
      <c r="H14" s="151" t="s">
        <v>24</v>
      </c>
      <c r="I14" s="152"/>
      <c r="J14" s="152"/>
      <c r="K14" s="152"/>
      <c r="L14" s="152"/>
      <c r="M14" s="152"/>
      <c r="N14" s="152"/>
      <c r="O14" s="153"/>
      <c r="P14" s="153"/>
      <c r="Q14" s="153"/>
      <c r="R14" s="153"/>
      <c r="S14" s="153"/>
      <c r="T14" s="154"/>
    </row>
    <row r="15" spans="1:19" s="157" customFormat="1" ht="16.5" customHeight="1">
      <c r="A15" s="16" t="str">
        <f>+A10</f>
        <v>Materiales</v>
      </c>
      <c r="B15" s="143">
        <f>Anexo3!H9</f>
        <v>0.7</v>
      </c>
      <c r="C15" s="143">
        <f>Anexo3!I9</f>
        <v>0.06</v>
      </c>
      <c r="D15" s="143">
        <f>Anexo3!J9</f>
        <v>0.7</v>
      </c>
      <c r="F15" s="156"/>
      <c r="G15" s="142">
        <f>'[4]anex_tviv_mac12m'!K6</f>
        <v>0.83461454</v>
      </c>
      <c r="H15" s="142">
        <f>'[4]anex_tviv_mac12m'!I6</f>
        <v>0.1842186</v>
      </c>
      <c r="I15" s="142">
        <f>'[4]anex_tviv_mac12m'!J6</f>
        <v>0.83461454</v>
      </c>
      <c r="K15" s="143"/>
      <c r="L15" s="142">
        <f>'[4]anex_tviv_mac12m'!K10</f>
        <v>0.6273504</v>
      </c>
      <c r="M15" s="142">
        <f>'[4]anex_tviv_mac12m'!I10</f>
        <v>-0.01558365</v>
      </c>
      <c r="N15" s="142">
        <f>'[4]anex_tviv_mac12m'!J10</f>
        <v>0.6273504</v>
      </c>
      <c r="P15" s="143"/>
      <c r="Q15" s="143">
        <f>'[4]anex_tviv_mac12m'!K2</f>
        <v>0.77385778</v>
      </c>
      <c r="R15" s="143">
        <f>'[4]anex_tviv_mac12m'!I2</f>
        <v>0.16659954</v>
      </c>
      <c r="S15" s="143">
        <f>'[4]anex_tviv_mac12m'!J2</f>
        <v>0.77385778</v>
      </c>
    </row>
    <row r="16" spans="1:19" s="53" customFormat="1" ht="16.5" customHeight="1">
      <c r="A16" s="16" t="str">
        <f>+A11</f>
        <v>Mano de obra</v>
      </c>
      <c r="B16" s="143">
        <f>Anexo3!H10</f>
        <v>1.05</v>
      </c>
      <c r="C16" s="143">
        <f>Anexo3!I10</f>
        <v>0</v>
      </c>
      <c r="D16" s="143">
        <f>Anexo3!J10</f>
        <v>1.05</v>
      </c>
      <c r="F16" s="156"/>
      <c r="G16" s="142">
        <f>'[4]anex_tviv_mac12m'!K7</f>
        <v>1.14604753</v>
      </c>
      <c r="H16" s="142">
        <f>'[4]anex_tviv_mac12m'!I7</f>
        <v>0</v>
      </c>
      <c r="I16" s="142">
        <f>'[4]anex_tviv_mac12m'!J7</f>
        <v>1.14604753</v>
      </c>
      <c r="K16" s="143"/>
      <c r="L16" s="142">
        <f>'[4]anex_tviv_mac12m'!K11</f>
        <v>0.99146947</v>
      </c>
      <c r="M16" s="142">
        <f>'[4]anex_tviv_mac12m'!I11</f>
        <v>0</v>
      </c>
      <c r="N16" s="142">
        <f>'[4]anex_tviv_mac12m'!J11</f>
        <v>0.99146947</v>
      </c>
      <c r="P16" s="143"/>
      <c r="Q16" s="143">
        <f>'[4]anex_tviv_mac12m'!K3</f>
        <v>1.36143048</v>
      </c>
      <c r="R16" s="143">
        <f>'[4]anex_tviv_mac12m'!I3</f>
        <v>0</v>
      </c>
      <c r="S16" s="143">
        <f>'[4]anex_tviv_mac12m'!J3</f>
        <v>1.36143048</v>
      </c>
    </row>
    <row r="17" spans="1:19" s="53" customFormat="1" ht="16.5" customHeight="1">
      <c r="A17" s="16" t="str">
        <f>+A12</f>
        <v>Maquinaria y equipo</v>
      </c>
      <c r="B17" s="143">
        <f>Anexo3!H11</f>
        <v>0.01</v>
      </c>
      <c r="C17" s="143">
        <f>Anexo3!I11</f>
        <v>0</v>
      </c>
      <c r="D17" s="143">
        <f>Anexo3!J11</f>
        <v>0.01</v>
      </c>
      <c r="F17" s="156"/>
      <c r="G17" s="142">
        <f>'[4]anex_tviv_mac12m'!K8</f>
        <v>0.00961605</v>
      </c>
      <c r="H17" s="142">
        <f>'[4]anex_tviv_mac12m'!I8</f>
        <v>0.0002405</v>
      </c>
      <c r="I17" s="142">
        <f>'[4]anex_tviv_mac12m'!J8</f>
        <v>0.00961605</v>
      </c>
      <c r="K17" s="143"/>
      <c r="L17" s="142">
        <f>'[4]anex_tviv_mac12m'!K12</f>
        <v>0.01371114</v>
      </c>
      <c r="M17" s="142">
        <f>'[4]anex_tviv_mac12m'!I12</f>
        <v>0.00201847</v>
      </c>
      <c r="N17" s="142">
        <f>'[4]anex_tviv_mac12m'!J12</f>
        <v>0.01371114</v>
      </c>
      <c r="P17" s="143"/>
      <c r="Q17" s="143">
        <f>'[4]anex_tviv_mac12m'!K4</f>
        <v>-0.00700803</v>
      </c>
      <c r="R17" s="143">
        <f>'[4]anex_tviv_mac12m'!I4</f>
        <v>0.00184617</v>
      </c>
      <c r="S17" s="143">
        <f>'[4]anex_tviv_mac12m'!J4</f>
        <v>-0.00700803</v>
      </c>
    </row>
    <row r="18" spans="1:19" s="86" customFormat="1" ht="16.5" customHeight="1">
      <c r="A18" s="144" t="str">
        <f>+A13</f>
        <v>Total</v>
      </c>
      <c r="B18" s="146">
        <f>Anexo3!H12</f>
        <v>1.77</v>
      </c>
      <c r="C18" s="146">
        <f>Anexo3!I12</f>
        <v>0.06</v>
      </c>
      <c r="D18" s="146">
        <f>Anexo3!J12</f>
        <v>1.77</v>
      </c>
      <c r="F18" s="158"/>
      <c r="G18" s="145">
        <f>'[4]anex_tviv_mac12m'!K9</f>
        <v>0.73580592</v>
      </c>
      <c r="H18" s="145">
        <f>'[4]anex_tviv_mac12m'!I9</f>
        <v>0.0684714</v>
      </c>
      <c r="I18" s="145">
        <f>'[4]anex_tviv_mac12m'!J9</f>
        <v>0.73580592</v>
      </c>
      <c r="K18" s="146"/>
      <c r="L18" s="145">
        <f>'[4]anex_tviv_mac12m'!K13</f>
        <v>1.02898422</v>
      </c>
      <c r="M18" s="145">
        <f>'[4]anex_tviv_mac12m'!I13</f>
        <v>-0.00852987</v>
      </c>
      <c r="N18" s="145">
        <f>'[4]anex_tviv_mac12m'!J13</f>
        <v>1.02898422</v>
      </c>
      <c r="P18" s="146"/>
      <c r="Q18" s="146">
        <f>'[4]anex_tviv_mac12m'!K5</f>
        <v>2.12828024</v>
      </c>
      <c r="R18" s="146">
        <f>'[4]anex_tviv_mac12m'!I5</f>
        <v>0.17065405</v>
      </c>
      <c r="S18" s="146">
        <f>'[4]anex_tviv_mac12m'!J5</f>
        <v>2.12828024</v>
      </c>
    </row>
    <row r="19" spans="1:20" s="95" customFormat="1" ht="11.25">
      <c r="A19" s="89" t="s">
        <v>7</v>
      </c>
      <c r="B19" s="89"/>
      <c r="C19" s="89"/>
      <c r="D19" s="89"/>
      <c r="E19" s="89"/>
      <c r="F19" s="89"/>
      <c r="G19" s="8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1:20" ht="14.25" customHeight="1">
      <c r="A20" s="42">
        <f ca="1">TODAY()</f>
        <v>40555</v>
      </c>
      <c r="B20" s="42"/>
      <c r="C20" s="160"/>
      <c r="H20" s="161"/>
      <c r="I20" s="161"/>
      <c r="J20" s="161"/>
      <c r="M20" s="161"/>
      <c r="N20" s="161"/>
      <c r="O20" s="161"/>
      <c r="R20" s="161"/>
      <c r="S20" s="161"/>
      <c r="T20" s="161"/>
    </row>
    <row r="21" spans="8:20" s="162" customFormat="1" ht="14.25" customHeight="1">
      <c r="H21" s="163"/>
      <c r="I21" s="163"/>
      <c r="J21" s="163"/>
      <c r="M21" s="163"/>
      <c r="N21" s="163"/>
      <c r="O21" s="163"/>
      <c r="P21" s="163"/>
      <c r="Q21" s="163"/>
      <c r="R21" s="163"/>
      <c r="S21" s="163">
        <f>IF(ROUND(S13,2)&lt;&gt;ROUND(S18,2),CONCATENATE("Error ",ROUND(S13-S18,2)),"")</f>
      </c>
      <c r="T21" s="163">
        <f>IF(ROUND(Q13,2)&lt;&gt;ROUND(Q18,2),CONCATENATE("Error ",ROUND(Q13-Q18,2)),"")</f>
      </c>
    </row>
    <row r="22" spans="1:2" ht="14.25" customHeight="1">
      <c r="A22" s="164"/>
      <c r="B22" s="16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24">
    <mergeCell ref="A20:C20"/>
    <mergeCell ref="B7:B8"/>
    <mergeCell ref="G7:G8"/>
    <mergeCell ref="L7:L8"/>
    <mergeCell ref="Q7:Q8"/>
    <mergeCell ref="G6:H6"/>
    <mergeCell ref="L6:M6"/>
    <mergeCell ref="Q6:R6"/>
    <mergeCell ref="B6:E6"/>
    <mergeCell ref="N7:N8"/>
    <mergeCell ref="P7:P8"/>
    <mergeCell ref="R7:R8"/>
    <mergeCell ref="S7:S8"/>
    <mergeCell ref="H9:S9"/>
    <mergeCell ref="H14:S14"/>
    <mergeCell ref="A3:O3"/>
    <mergeCell ref="A4:T4"/>
    <mergeCell ref="A5:A8"/>
    <mergeCell ref="C7:C8"/>
    <mergeCell ref="D7:D8"/>
    <mergeCell ref="H7:H8"/>
    <mergeCell ref="I7:I8"/>
    <mergeCell ref="K7:K8"/>
    <mergeCell ref="M7:M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="90" zoomScaleNormal="90" zoomScalePageLayoutView="0" workbookViewId="0" topLeftCell="A1">
      <selection activeCell="A5" sqref="A5:J21"/>
    </sheetView>
  </sheetViews>
  <sheetFormatPr defaultColWidth="11.28125" defaultRowHeight="12.75"/>
  <cols>
    <col min="1" max="1" width="10.421875" style="2" bestFit="1" customWidth="1"/>
    <col min="2" max="5" width="8.7109375" style="2" customWidth="1"/>
    <col min="6" max="6" width="0.85546875" style="2" customWidth="1"/>
    <col min="7" max="10" width="8.7109375" style="2" customWidth="1"/>
    <col min="11" max="11" width="0.9921875" style="2" customWidth="1"/>
    <col min="12" max="15" width="7.00390625" style="2" hidden="1" customWidth="1"/>
    <col min="16" max="16" width="0.9921875" style="2" hidden="1" customWidth="1"/>
    <col min="17" max="20" width="7.00390625" style="2" hidden="1" customWidth="1"/>
    <col min="21" max="16384" width="11.28125" style="2" customWidth="1"/>
  </cols>
  <sheetData>
    <row r="1" spans="1:6" ht="11.25">
      <c r="A1" s="165" t="str">
        <f>'[1]Graf_generales'!D4</f>
        <v>Diciembre</v>
      </c>
      <c r="B1" s="165"/>
      <c r="C1" s="165"/>
      <c r="D1" s="165"/>
      <c r="E1" s="165"/>
      <c r="F1" s="165"/>
    </row>
    <row r="2" spans="17:21" ht="11.25">
      <c r="Q2" s="166"/>
      <c r="R2" s="166"/>
      <c r="S2" s="166"/>
      <c r="T2" s="166"/>
      <c r="U2" s="166"/>
    </row>
    <row r="3" spans="1:21" ht="11.25">
      <c r="A3" s="167"/>
      <c r="B3" s="167"/>
      <c r="C3" s="167"/>
      <c r="D3" s="167"/>
      <c r="E3" s="167"/>
      <c r="F3" s="167"/>
      <c r="Q3" s="166"/>
      <c r="R3" s="168"/>
      <c r="S3" s="168"/>
      <c r="T3" s="168"/>
      <c r="U3" s="168"/>
    </row>
    <row r="4" spans="1:21" ht="11.25" customHeight="1" hidden="1">
      <c r="A4" s="167"/>
      <c r="B4" s="167"/>
      <c r="C4" s="167"/>
      <c r="D4" s="167"/>
      <c r="E4" s="167"/>
      <c r="F4" s="167"/>
      <c r="G4" s="1"/>
      <c r="H4" s="1"/>
      <c r="I4" s="1"/>
      <c r="J4" s="1"/>
      <c r="K4" s="1"/>
      <c r="L4" s="1"/>
      <c r="M4" s="1"/>
      <c r="N4" s="1"/>
      <c r="O4" s="1"/>
      <c r="P4" s="1"/>
      <c r="Q4" s="166"/>
      <c r="R4" s="168"/>
      <c r="S4" s="168"/>
      <c r="T4" s="168"/>
      <c r="U4" s="169"/>
    </row>
    <row r="5" spans="1:21" ht="11.25" customHeight="1">
      <c r="A5" s="167" t="s">
        <v>147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70"/>
      <c r="N5" s="167"/>
      <c r="O5" s="167"/>
      <c r="P5" s="167"/>
      <c r="Q5" s="171"/>
      <c r="R5" s="172"/>
      <c r="S5" s="172"/>
      <c r="T5" s="172"/>
      <c r="U5" s="173"/>
    </row>
    <row r="6" spans="1:21" ht="11.25" customHeight="1">
      <c r="A6" s="167" t="str">
        <f>CONCATENATE(G8," - ",J8,(IF($A$1&lt;&gt;"Enero",CONCATENATE(" (enero"," - ",(LOWER($A$1)),")")," (enero)")))</f>
        <v>2007 - 2010 (enero - diciembre)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74"/>
      <c r="R6" s="173"/>
      <c r="S6" s="175"/>
      <c r="T6" s="175"/>
      <c r="U6" s="175"/>
    </row>
    <row r="7" spans="1:21" s="180" customFormat="1" ht="16.5" customHeight="1">
      <c r="A7" s="176" t="s">
        <v>25</v>
      </c>
      <c r="B7" s="177" t="s">
        <v>142</v>
      </c>
      <c r="C7" s="177"/>
      <c r="D7" s="177"/>
      <c r="E7" s="177"/>
      <c r="F7" s="217"/>
      <c r="G7" s="177" t="s">
        <v>5</v>
      </c>
      <c r="H7" s="177"/>
      <c r="I7" s="177"/>
      <c r="J7" s="177"/>
      <c r="K7" s="178"/>
      <c r="L7" s="177" t="s">
        <v>26</v>
      </c>
      <c r="M7" s="177"/>
      <c r="N7" s="177"/>
      <c r="O7" s="177"/>
      <c r="P7" s="179"/>
      <c r="U7" s="110"/>
    </row>
    <row r="8" spans="1:21" ht="11.25">
      <c r="A8" s="181"/>
      <c r="B8" s="183">
        <f>+C8-1</f>
        <v>2007</v>
      </c>
      <c r="C8" s="182">
        <f>+D8-1</f>
        <v>2008</v>
      </c>
      <c r="D8" s="182">
        <f>+E8-1</f>
        <v>2009</v>
      </c>
      <c r="E8" s="182">
        <v>2010</v>
      </c>
      <c r="F8" s="182"/>
      <c r="G8" s="182">
        <f>+H8-1</f>
        <v>2007</v>
      </c>
      <c r="H8" s="183">
        <f>+I8-1</f>
        <v>2008</v>
      </c>
      <c r="I8" s="183">
        <f>+J8-1</f>
        <v>2009</v>
      </c>
      <c r="J8" s="183">
        <v>2010</v>
      </c>
      <c r="K8" s="184"/>
      <c r="L8" s="183">
        <f>+M8-1</f>
        <v>2007</v>
      </c>
      <c r="M8" s="183">
        <f>+N8-1</f>
        <v>2008</v>
      </c>
      <c r="N8" s="183">
        <f>+O8-1</f>
        <v>2009</v>
      </c>
      <c r="O8" s="183">
        <v>2010</v>
      </c>
      <c r="P8" s="183"/>
      <c r="U8" s="39"/>
    </row>
    <row r="9" spans="1:21" ht="14.25" customHeight="1">
      <c r="A9" s="110" t="s">
        <v>27</v>
      </c>
      <c r="B9" s="109">
        <f>INDEX('[1]Indices'!$A$8:$S$493,MATCH(CONCATENATE(B$8,$A9),'[1]Indices'!$A$8:$A$493,),MATCH('[1]Indices'!$G$8,'[1]Indices'!$A$8:$S$8,))</f>
        <v>5.77929665</v>
      </c>
      <c r="C9" s="109">
        <f>INDEX('[1]Indices'!$A$8:$S$493,MATCH(CONCATENATE(C$8,$A9),'[1]Indices'!$A$8:$A$493,),MATCH('[1]Indices'!$G$8,'[1]Indices'!$A$8:$S$8,))</f>
        <v>4.96902695</v>
      </c>
      <c r="D9" s="109">
        <f>INDEX('[1]Indices'!$A$8:$S$493,MATCH(CONCATENATE(D$8,$A9),'[1]Indices'!$A$8:$A$493,),MATCH('[1]Indices'!$G$8,'[1]Indices'!$A$8:$S$8,))</f>
        <v>4.35308671</v>
      </c>
      <c r="E9" s="185">
        <f>INDEX('[1]Indices'!$A$8:$S$493,MATCH(CONCATENATE(E$8,$A9),'[1]Indices'!$A$8:$A$493,),MATCH('[1]Indices'!$G$8,'[1]Indices'!$A$8:$S$8,))</f>
        <v>-1.05739357</v>
      </c>
      <c r="F9" s="185"/>
      <c r="G9" s="109">
        <f>INDEX('[1]Indices'!$A$8:$S$493,MATCH(CONCATENATE(G$8,$A9),'[1]Indices'!$A$8:$A$493,),MATCH('[1]Indices'!$E$8,'[1]Indices'!$A$8:$S$8,))</f>
        <v>0.70507624</v>
      </c>
      <c r="H9" s="109">
        <f>INDEX('[1]Indices'!$A$8:$S$493,MATCH(CONCATENATE(H$8,$A9),'[1]Indices'!$A$8:$A$493,),MATCH('[1]Indices'!$E$8,'[1]Indices'!$A$8:$S$8,))</f>
        <v>1.41963284</v>
      </c>
      <c r="I9" s="109">
        <f>INDEX('[1]Indices'!$A$8:$S$493,MATCH(CONCATENATE(I$8,$A9),'[1]Indices'!$A$8:$A$493,),MATCH('[1]Indices'!$E$8,'[1]Indices'!$A$8:$S$8,))</f>
        <v>0.51500527</v>
      </c>
      <c r="J9" s="185">
        <f>INDEX('[1]Indices'!$A$8:$S$493,MATCH(CONCATENATE(J$8,$A9),'[1]Indices'!$A$8:$A$493,),MATCH('[1]Indices'!$E$8,'[1]Indices'!$A$8:$S$8,))</f>
        <v>0.57897216</v>
      </c>
      <c r="K9" s="109"/>
      <c r="L9" s="109">
        <f>INDEX('[1]Indices'!$A$8:$S$493,MATCH(CONCATENATE(L$8,$A9),'[1]Indices'!$A$8:$A$493,),MATCH('[1]Indices'!$F$8,'[1]Indices'!$A$8:$S$8,))</f>
        <v>0.70507624</v>
      </c>
      <c r="M9" s="109">
        <f>INDEX('[1]Indices'!$A$8:$S$493,MATCH(CONCATENATE(M$8,$A9),'[1]Indices'!$A$8:$A$493,),MATCH('[1]Indices'!$F$8,'[1]Indices'!$A$8:$S$8,))</f>
        <v>1.41963284</v>
      </c>
      <c r="N9" s="109">
        <f>INDEX('[1]Indices'!$A$8:$S$493,MATCH(CONCATENATE(N$8,$A9),'[1]Indices'!$A$8:$A$493,),MATCH('[1]Indices'!$F$8,'[1]Indices'!$A$8:$S$8,))</f>
        <v>0.51500527</v>
      </c>
      <c r="O9" s="185">
        <f>INDEX('[1]Indices'!$A$8:$S$493,MATCH(CONCATENATE(O$8,$A9),'[1]Indices'!$A$8:$A$493,),MATCH('[1]Indices'!$F$8,'[1]Indices'!$A$8:$S$8,))</f>
        <v>0.57897216</v>
      </c>
      <c r="P9" s="109"/>
      <c r="U9" s="39"/>
    </row>
    <row r="10" spans="1:21" ht="14.25" customHeight="1">
      <c r="A10" s="110" t="s">
        <v>28</v>
      </c>
      <c r="B10" s="109">
        <f>INDEX('[1]Indices'!$A$8:$S$493,MATCH(CONCATENATE(B$8,$A10),'[1]Indices'!$A$8:$A$493,),MATCH('[1]Indices'!$G$8,'[1]Indices'!$A$8:$S$8,))</f>
        <v>6.28911822</v>
      </c>
      <c r="C10" s="109">
        <f>INDEX('[1]Indices'!$A$8:$S$493,MATCH(CONCATENATE(C$8,$A10),'[1]Indices'!$A$8:$A$493,),MATCH('[1]Indices'!$G$8,'[1]Indices'!$A$8:$S$8,))</f>
        <v>5.55580373</v>
      </c>
      <c r="D10" s="109">
        <f>INDEX('[1]Indices'!$A$8:$S$493,MATCH(CONCATENATE(D$8,$A10),'[1]Indices'!$A$8:$A$493,),MATCH('[1]Indices'!$G$8,'[1]Indices'!$A$8:$S$8,))</f>
        <v>3.1996438</v>
      </c>
      <c r="E10" s="185">
        <f>INDEX('[1]Indices'!$A$8:$S$493,MATCH(CONCATENATE(E$8,$A10),'[1]Indices'!$A$8:$A$493,),MATCH('[1]Indices'!$G$8,'[1]Indices'!$A$8:$S$8,))</f>
        <v>-1.1429575</v>
      </c>
      <c r="F10" s="185"/>
      <c r="G10" s="109">
        <f>INDEX('[1]Indices'!$A$8:$S$493,MATCH(CONCATENATE(G$8,$A10),'[1]Indices'!$A$8:$A$493,),MATCH('[1]Indices'!$E$8,'[1]Indices'!$A$8:$S$8,))</f>
        <v>0.99387437</v>
      </c>
      <c r="H10" s="109">
        <f>INDEX('[1]Indices'!$A$8:$S$493,MATCH(CONCATENATE(H$8,$A10),'[1]Indices'!$A$8:$A$493,),MATCH('[1]Indices'!$E$8,'[1]Indices'!$A$8:$S$8,))</f>
        <v>1.55843004</v>
      </c>
      <c r="I10" s="109">
        <f>INDEX('[1]Indices'!$A$8:$S$493,MATCH(CONCATENATE(I$8,$A10),'[1]Indices'!$A$8:$A$493,),MATCH('[1]Indices'!$E$8,'[1]Indices'!$A$8:$S$8,))</f>
        <v>0.43587723</v>
      </c>
      <c r="J10" s="185">
        <f>INDEX('[1]Indices'!$A$8:$S$493,MATCH(CONCATENATE(J$8,$A10),'[1]Indices'!$A$8:$A$493,),MATCH('[1]Indices'!$E$8,'[1]Indices'!$A$8:$S$8,))</f>
        <v>0.34902194</v>
      </c>
      <c r="K10" s="109"/>
      <c r="L10" s="109">
        <f>INDEX('[1]Indices'!$A$8:$S$493,MATCH(CONCATENATE(L$8,$A10),'[1]Indices'!$A$8:$A$493,),MATCH('[1]Indices'!$F$8,'[1]Indices'!$A$8:$S$8,))</f>
        <v>1.70595818</v>
      </c>
      <c r="M10" s="109">
        <f>INDEX('[1]Indices'!$A$8:$S$493,MATCH(CONCATENATE(M$8,$A10),'[1]Indices'!$A$8:$A$493,),MATCH('[1]Indices'!$F$8,'[1]Indices'!$A$8:$S$8,))</f>
        <v>3.00018687</v>
      </c>
      <c r="N10" s="109">
        <f>INDEX('[1]Indices'!$A$8:$S$493,MATCH(CONCATENATE(N$8,$A10),'[1]Indices'!$A$8:$A$493,),MATCH('[1]Indices'!$F$8,'[1]Indices'!$A$8:$S$8,))</f>
        <v>0.95312728</v>
      </c>
      <c r="O10" s="185">
        <f>INDEX('[1]Indices'!$A$8:$S$493,MATCH(CONCATENATE(O$8,$A10),'[1]Indices'!$A$8:$A$493,),MATCH('[1]Indices'!$F$8,'[1]Indices'!$A$8:$S$8,))</f>
        <v>0.93001484</v>
      </c>
      <c r="P10" s="109"/>
      <c r="U10" s="39"/>
    </row>
    <row r="11" spans="1:21" ht="14.25" customHeight="1">
      <c r="A11" s="110" t="s">
        <v>29</v>
      </c>
      <c r="B11" s="109">
        <f>INDEX('[1]Indices'!$A$8:$S$493,MATCH(CONCATENATE(B$8,$A11),'[1]Indices'!$A$8:$A$493,),MATCH('[1]Indices'!$G$8,'[1]Indices'!$A$8:$S$8,))</f>
        <v>6.53559009</v>
      </c>
      <c r="C11" s="109">
        <f>INDEX('[1]Indices'!$A$8:$S$493,MATCH(CONCATENATE(C$8,$A11),'[1]Indices'!$A$8:$A$493,),MATCH('[1]Indices'!$G$8,'[1]Indices'!$A$8:$S$8,))</f>
        <v>5.49821859</v>
      </c>
      <c r="D11" s="109">
        <f>INDEX('[1]Indices'!$A$8:$S$493,MATCH(CONCATENATE(D$8,$A11),'[1]Indices'!$A$8:$A$493,),MATCH('[1]Indices'!$G$8,'[1]Indices'!$A$8:$S$8,))</f>
        <v>2.41296803</v>
      </c>
      <c r="E11" s="185">
        <f>INDEX('[1]Indices'!$A$8:$S$493,MATCH(CONCATENATE(E$8,$A11),'[1]Indices'!$A$8:$A$493,),MATCH('[1]Indices'!$G$8,'[1]Indices'!$A$8:$S$8,))</f>
        <v>-0.6707885</v>
      </c>
      <c r="F11" s="185"/>
      <c r="G11" s="109">
        <f>INDEX('[1]Indices'!$A$8:$S$493,MATCH(CONCATENATE(G$8,$A11),'[1]Indices'!$A$8:$A$493,),MATCH('[1]Indices'!$E$8,'[1]Indices'!$A$8:$S$8,))</f>
        <v>0.80429857</v>
      </c>
      <c r="H11" s="109">
        <f>INDEX('[1]Indices'!$A$8:$S$493,MATCH(CONCATENATE(H$8,$A11),'[1]Indices'!$A$8:$A$493,),MATCH('[1]Indices'!$E$8,'[1]Indices'!$A$8:$S$8,))</f>
        <v>0.74930558</v>
      </c>
      <c r="I11" s="109">
        <f>INDEX('[1]Indices'!$A$8:$S$493,MATCH(CONCATENATE(I$8,$A11),'[1]Indices'!$A$8:$A$493,),MATCH('[1]Indices'!$E$8,'[1]Indices'!$A$8:$S$8,))</f>
        <v>-0.01869162</v>
      </c>
      <c r="J11" s="185">
        <f>INDEX('[1]Indices'!$A$8:$S$493,MATCH(CONCATENATE(J$8,$A11),'[1]Indices'!$A$8:$A$493,),MATCH('[1]Indices'!$E$8,'[1]Indices'!$A$8:$S$8,))</f>
        <v>0.45884719</v>
      </c>
      <c r="K11" s="185"/>
      <c r="L11" s="109">
        <f>INDEX('[1]Indices'!$A$8:$S$493,MATCH(CONCATENATE(L$8,$A11),'[1]Indices'!$A$8:$A$493,),MATCH('[1]Indices'!$F$8,'[1]Indices'!$A$8:$S$8,))</f>
        <v>2.52397775</v>
      </c>
      <c r="M11" s="109">
        <f>INDEX('[1]Indices'!$A$8:$S$493,MATCH(CONCATENATE(M$8,$A11),'[1]Indices'!$A$8:$A$493,),MATCH('[1]Indices'!$F$8,'[1]Indices'!$A$8:$S$8,))</f>
        <v>3.77197301</v>
      </c>
      <c r="N11" s="109">
        <f>INDEX('[1]Indices'!$A$8:$S$493,MATCH(CONCATENATE(N$8,$A11),'[1]Indices'!$A$8:$A$493,),MATCH('[1]Indices'!$F$8,'[1]Indices'!$A$8:$S$8,))</f>
        <v>0.93425751</v>
      </c>
      <c r="O11" s="185">
        <f>INDEX('[1]Indices'!$A$8:$S$493,MATCH(CONCATENATE(O$8,$A11),'[1]Indices'!$A$8:$A$493,),MATCH('[1]Indices'!$F$8,'[1]Indices'!$A$8:$S$8,))</f>
        <v>1.39312938</v>
      </c>
      <c r="P11" s="185"/>
      <c r="U11" s="186"/>
    </row>
    <row r="12" spans="1:21" ht="14.25" customHeight="1">
      <c r="A12" s="110" t="s">
        <v>30</v>
      </c>
      <c r="B12" s="109">
        <f>INDEX('[1]Indices'!$A$8:$S$493,MATCH(CONCATENATE(B$8,$A12),'[1]Indices'!$A$8:$A$493,),MATCH('[1]Indices'!$G$8,'[1]Indices'!$A$8:$S$8,))</f>
        <v>6.4735575</v>
      </c>
      <c r="C12" s="109">
        <f>INDEX('[1]Indices'!$A$8:$S$493,MATCH(CONCATENATE(C$8,$A12),'[1]Indices'!$A$8:$A$493,),MATCH('[1]Indices'!$G$8,'[1]Indices'!$A$8:$S$8,))</f>
        <v>5.52370277</v>
      </c>
      <c r="D12" s="109">
        <f>INDEX('[1]Indices'!$A$8:$S$493,MATCH(CONCATENATE(D$8,$A12),'[1]Indices'!$A$8:$A$493,),MATCH('[1]Indices'!$G$8,'[1]Indices'!$A$8:$S$8,))</f>
        <v>1.72139609</v>
      </c>
      <c r="E12" s="185">
        <f>INDEX('[1]Indices'!$A$8:$S$493,MATCH(CONCATENATE(E$8,$A12),'[1]Indices'!$A$8:$A$493,),MATCH('[1]Indices'!$G$8,'[1]Indices'!$A$8:$S$8,))</f>
        <v>-0.05498724</v>
      </c>
      <c r="F12" s="185"/>
      <c r="G12" s="109">
        <f>INDEX('[1]Indices'!$A$8:$S$493,MATCH(CONCATENATE(G$8,$A12),'[1]Indices'!$A$8:$A$493,),MATCH('[1]Indices'!$E$8,'[1]Indices'!$A$8:$S$8,))</f>
        <v>0.47926463</v>
      </c>
      <c r="H12" s="109">
        <f>INDEX('[1]Indices'!$A$8:$S$493,MATCH(CONCATENATE(H$8,$A12),'[1]Indices'!$A$8:$A$493,),MATCH('[1]Indices'!$E$8,'[1]Indices'!$A$8:$S$8,))</f>
        <v>0.50353644</v>
      </c>
      <c r="I12" s="109">
        <f>INDEX('[1]Indices'!$A$8:$S$493,MATCH(CONCATENATE(I$8,$A12),'[1]Indices'!$A$8:$A$493,),MATCH('[1]Indices'!$E$8,'[1]Indices'!$A$8:$S$8,))</f>
        <v>-0.17514153</v>
      </c>
      <c r="J12" s="185">
        <f>INDEX('[1]Indices'!$A$8:$S$493,MATCH(CONCATENATE(J$8,$A12),'[1]Indices'!$A$8:$A$493,),MATCH('[1]Indices'!$E$8,'[1]Indices'!$A$8:$S$8,))</f>
        <v>0.44373254</v>
      </c>
      <c r="K12" s="109"/>
      <c r="L12" s="109">
        <f>INDEX('[1]Indices'!$A$8:$S$493,MATCH(CONCATENATE(L$8,$A12),'[1]Indices'!$A$8:$A$493,),MATCH('[1]Indices'!$F$8,'[1]Indices'!$A$8:$S$8,))</f>
        <v>3.01533891</v>
      </c>
      <c r="M12" s="109">
        <f>INDEX('[1]Indices'!$A$8:$S$493,MATCH(CONCATENATE(M$8,$A12),'[1]Indices'!$A$8:$A$493,),MATCH('[1]Indices'!$F$8,'[1]Indices'!$A$8:$S$8,))</f>
        <v>4.29450271</v>
      </c>
      <c r="N12" s="109">
        <f>INDEX('[1]Indices'!$A$8:$S$493,MATCH(CONCATENATE(N$8,$A12),'[1]Indices'!$A$8:$A$493,),MATCH('[1]Indices'!$F$8,'[1]Indices'!$A$8:$S$8,))</f>
        <v>0.7574797</v>
      </c>
      <c r="O12" s="185">
        <f>INDEX('[1]Indices'!$A$8:$S$493,MATCH(CONCATENATE(O$8,$A12),'[1]Indices'!$A$8:$A$493,),MATCH('[1]Indices'!$F$8,'[1]Indices'!$A$8:$S$8,))</f>
        <v>1.84304369</v>
      </c>
      <c r="P12" s="109"/>
      <c r="U12" s="39"/>
    </row>
    <row r="13" spans="1:21" ht="14.25" customHeight="1">
      <c r="A13" s="110" t="s">
        <v>31</v>
      </c>
      <c r="B13" s="109">
        <f>INDEX('[1]Indices'!$A$8:$S$493,MATCH(CONCATENATE(B$8,$A13),'[1]Indices'!$A$8:$A$493,),MATCH('[1]Indices'!$G$8,'[1]Indices'!$A$8:$S$8,))</f>
        <v>5.92291187</v>
      </c>
      <c r="C13" s="109">
        <f>INDEX('[1]Indices'!$A$8:$S$493,MATCH(CONCATENATE(C$8,$A13),'[1]Indices'!$A$8:$A$493,),MATCH('[1]Indices'!$G$8,'[1]Indices'!$A$8:$S$8,))</f>
        <v>5.6800208</v>
      </c>
      <c r="D13" s="109">
        <f>INDEX('[1]Indices'!$A$8:$S$493,MATCH(CONCATENATE(D$8,$A13),'[1]Indices'!$A$8:$A$493,),MATCH('[1]Indices'!$G$8,'[1]Indices'!$A$8:$S$8,))</f>
        <v>1.19256228</v>
      </c>
      <c r="E13" s="185">
        <f>INDEX('[1]Indices'!$A$8:$S$493,MATCH(CONCATENATE(E$8,$A13),'[1]Indices'!$A$8:$A$493,),MATCH('[1]Indices'!$G$8,'[1]Indices'!$A$8:$S$8,))</f>
        <v>0.68556323</v>
      </c>
      <c r="F13" s="185"/>
      <c r="G13" s="109">
        <f>INDEX('[1]Indices'!$A$8:$S$493,MATCH(CONCATENATE(G$8,$A13),'[1]Indices'!$A$8:$A$493,),MATCH('[1]Indices'!$E$8,'[1]Indices'!$A$8:$S$8,))</f>
        <v>0.16801499</v>
      </c>
      <c r="H13" s="109">
        <f>INDEX('[1]Indices'!$A$8:$S$493,MATCH(CONCATENATE(H$8,$A13),'[1]Indices'!$A$8:$A$493,),MATCH('[1]Indices'!$E$8,'[1]Indices'!$A$8:$S$8,))</f>
        <v>0.31639935</v>
      </c>
      <c r="I13" s="109">
        <f>INDEX('[1]Indices'!$A$8:$S$493,MATCH(CONCATENATE(I$8,$A13),'[1]Indices'!$A$8:$A$493,),MATCH('[1]Indices'!$E$8,'[1]Indices'!$A$8:$S$8,))</f>
        <v>-0.20513011</v>
      </c>
      <c r="J13" s="185">
        <f>INDEX('[1]Indices'!$A$8:$S$493,MATCH(CONCATENATE(J$8,$A13),'[1]Indices'!$A$8:$A$493,),MATCH('[1]Indices'!$E$8,'[1]Indices'!$A$8:$S$8,))</f>
        <v>0.53430786</v>
      </c>
      <c r="K13" s="109"/>
      <c r="L13" s="109">
        <f>INDEX('[1]Indices'!$A$8:$S$493,MATCH(CONCATENATE(L$8,$A13),'[1]Indices'!$A$8:$A$493,),MATCH('[1]Indices'!$F$8,'[1]Indices'!$A$8:$S$8,))</f>
        <v>3.18842013</v>
      </c>
      <c r="M13" s="109">
        <f>INDEX('[1]Indices'!$A$8:$S$493,MATCH(CONCATENATE(M$8,$A13),'[1]Indices'!$A$8:$A$493,),MATCH('[1]Indices'!$F$8,'[1]Indices'!$A$8:$S$8,))</f>
        <v>4.62448984</v>
      </c>
      <c r="N13" s="109">
        <f>INDEX('[1]Indices'!$A$8:$S$493,MATCH(CONCATENATE(N$8,$A13),'[1]Indices'!$A$8:$A$493,),MATCH('[1]Indices'!$F$8,'[1]Indices'!$A$8:$S$8,))</f>
        <v>0.55079578</v>
      </c>
      <c r="O13" s="185">
        <f>INDEX('[1]Indices'!$A$8:$S$493,MATCH(CONCATENATE(O$8,$A13),'[1]Indices'!$A$8:$A$493,),MATCH('[1]Indices'!$F$8,'[1]Indices'!$A$8:$S$8,))</f>
        <v>2.38719908</v>
      </c>
      <c r="P13" s="109"/>
      <c r="U13" s="170"/>
    </row>
    <row r="14" spans="1:21" ht="14.25" customHeight="1">
      <c r="A14" s="110" t="s">
        <v>32</v>
      </c>
      <c r="B14" s="109">
        <f>INDEX('[1]Indices'!$A$8:$S$493,MATCH(CONCATENATE(B$8,$A14),'[1]Indices'!$A$8:$A$493,),MATCH('[1]Indices'!$G$8,'[1]Indices'!$A$8:$S$8,))</f>
        <v>5.08846747</v>
      </c>
      <c r="C14" s="109">
        <f>INDEX('[1]Indices'!$A$8:$S$493,MATCH(CONCATENATE(C$8,$A14),'[1]Indices'!$A$8:$A$493,),MATCH('[1]Indices'!$G$8,'[1]Indices'!$A$8:$S$8,))</f>
        <v>6.67303599</v>
      </c>
      <c r="D14" s="109">
        <f>INDEX('[1]Indices'!$A$8:$S$493,MATCH(CONCATENATE(D$8,$A14),'[1]Indices'!$A$8:$A$493,),MATCH('[1]Indices'!$G$8,'[1]Indices'!$A$8:$S$8,))</f>
        <v>-0.0895365</v>
      </c>
      <c r="E14" s="185">
        <f>INDEX('[1]Indices'!$A$8:$S$493,MATCH(CONCATENATE(E$8,$A14),'[1]Indices'!$A$8:$A$493,),MATCH('[1]Indices'!$G$8,'[1]Indices'!$A$8:$S$8,))</f>
        <v>1.31649971</v>
      </c>
      <c r="F14" s="185"/>
      <c r="G14" s="109">
        <f>INDEX('[1]Indices'!$A$8:$S$493,MATCH(CONCATENATE(G$8,$A14),'[1]Indices'!$A$8:$A$493,),MATCH('[1]Indices'!$E$8,'[1]Indices'!$A$8:$S$8,))</f>
        <v>-0.03031491</v>
      </c>
      <c r="H14" s="109">
        <f>INDEX('[1]Indices'!$A$8:$S$493,MATCH(CONCATENATE(H$8,$A14),'[1]Indices'!$A$8:$A$493,),MATCH('[1]Indices'!$E$8,'[1]Indices'!$A$8:$S$8,))</f>
        <v>0.9090435</v>
      </c>
      <c r="I14" s="109">
        <f>INDEX('[1]Indices'!$A$8:$S$493,MATCH(CONCATENATE(I$8,$A14),'[1]Indices'!$A$8:$A$493,),MATCH('[1]Indices'!$E$8,'[1]Indices'!$A$8:$S$8,))</f>
        <v>-0.36946313</v>
      </c>
      <c r="J14" s="185">
        <f>INDEX('[1]Indices'!$A$8:$S$493,MATCH(CONCATENATE(J$8,$A14),'[1]Indices'!$A$8:$A$493,),MATCH('[1]Indices'!$E$8,'[1]Indices'!$A$8:$S$8,))</f>
        <v>0.25486213</v>
      </c>
      <c r="K14" s="185"/>
      <c r="L14" s="109">
        <f>INDEX('[1]Indices'!$A$8:$S$493,MATCH(CONCATENATE(L$8,$A14),'[1]Indices'!$A$8:$A$493,),MATCH('[1]Indices'!$F$8,'[1]Indices'!$A$8:$S$8,))</f>
        <v>3.15713865</v>
      </c>
      <c r="M14" s="109">
        <f>INDEX('[1]Indices'!$A$8:$S$493,MATCH(CONCATENATE(M$8,$A14),'[1]Indices'!$A$8:$A$493,),MATCH('[1]Indices'!$F$8,'[1]Indices'!$A$8:$S$8,))</f>
        <v>5.57557196</v>
      </c>
      <c r="N14" s="109">
        <f>INDEX('[1]Indices'!$A$8:$S$493,MATCH(CONCATENATE(N$8,$A14),'[1]Indices'!$A$8:$A$493,),MATCH('[1]Indices'!$F$8,'[1]Indices'!$A$8:$S$8,))</f>
        <v>0.17929766</v>
      </c>
      <c r="O14" s="185">
        <f>INDEX('[1]Indices'!$A$8:$S$493,MATCH(CONCATENATE(O$8,$A14),'[1]Indices'!$A$8:$A$493,),MATCH('[1]Indices'!$F$8,'[1]Indices'!$A$8:$S$8,))</f>
        <v>2.64814528</v>
      </c>
      <c r="P14" s="185"/>
      <c r="U14" s="39"/>
    </row>
    <row r="15" spans="1:21" ht="14.25" customHeight="1">
      <c r="A15" s="110" t="s">
        <v>33</v>
      </c>
      <c r="B15" s="109">
        <f>INDEX('[1]Indices'!$A$8:$S$493,MATCH(CONCATENATE(B$8,$A15),'[1]Indices'!$A$8:$A$493,),MATCH('[1]Indices'!$G$8,'[1]Indices'!$A$8:$S$8,))</f>
        <v>3.80783721</v>
      </c>
      <c r="C15" s="109">
        <f>INDEX('[1]Indices'!$A$8:$S$493,MATCH(CONCATENATE(C$8,$A15),'[1]Indices'!$A$8:$A$493,),MATCH('[1]Indices'!$G$8,'[1]Indices'!$A$8:$S$8,))</f>
        <v>7.12979777</v>
      </c>
      <c r="D15" s="109">
        <f>INDEX('[1]Indices'!$A$8:$S$493,MATCH(CONCATENATE(D$8,$A15),'[1]Indices'!$A$8:$A$493,),MATCH('[1]Indices'!$G$8,'[1]Indices'!$A$8:$S$8,))</f>
        <v>-0.42828211</v>
      </c>
      <c r="E15" s="185">
        <f>INDEX('[1]Indices'!$A$8:$S$493,MATCH(CONCATENATE(E$8,$A15),'[1]Indices'!$A$8:$A$493,),MATCH('[1]Indices'!$G$8,'[1]Indices'!$A$8:$S$8,))</f>
        <v>1.25702089</v>
      </c>
      <c r="F15" s="185"/>
      <c r="G15" s="109">
        <f>INDEX('[1]Indices'!$A$8:$S$493,MATCH(CONCATENATE(G$8,$A15),'[1]Indices'!$A$8:$A$493,),MATCH('[1]Indices'!$E$8,'[1]Indices'!$A$8:$S$8,))</f>
        <v>-0.10317849</v>
      </c>
      <c r="H15" s="109">
        <f>INDEX('[1]Indices'!$A$8:$S$493,MATCH(CONCATENATE(H$8,$A15),'[1]Indices'!$A$8:$A$493,),MATCH('[1]Indices'!$E$8,'[1]Indices'!$A$8:$S$8,))</f>
        <v>0.32456832</v>
      </c>
      <c r="I15" s="109">
        <f>INDEX('[1]Indices'!$A$8:$S$493,MATCH(CONCATENATE(I$8,$A15),'[1]Indices'!$A$8:$A$493,),MATCH('[1]Indices'!$E$8,'[1]Indices'!$A$8:$S$8,))</f>
        <v>-0.01558131</v>
      </c>
      <c r="J15" s="185">
        <f>INDEX('[1]Indices'!$A$8:$S$493,MATCH(CONCATENATE(J$8,$A15),'[1]Indices'!$A$8:$A$493,),MATCH('[1]Indices'!$E$8,'[1]Indices'!$A$8:$S$8,))</f>
        <v>-0.07427812</v>
      </c>
      <c r="K15" s="109"/>
      <c r="L15" s="109">
        <f>INDEX('[1]Indices'!$A$8:$S$493,MATCH(CONCATENATE(L$8,$A15),'[1]Indices'!$A$8:$A$493,),MATCH('[1]Indices'!$F$8,'[1]Indices'!$A$8:$S$8,))</f>
        <v>3.05070268</v>
      </c>
      <c r="M15" s="109">
        <f>INDEX('[1]Indices'!$A$8:$S$493,MATCH(CONCATENATE(M$8,$A15),'[1]Indices'!$A$8:$A$493,),MATCH('[1]Indices'!$F$8,'[1]Indices'!$A$8:$S$8,))</f>
        <v>5.91823682</v>
      </c>
      <c r="N15" s="109">
        <f>INDEX('[1]Indices'!$A$8:$S$493,MATCH(CONCATENATE(N$8,$A15),'[1]Indices'!$A$8:$A$493,),MATCH('[1]Indices'!$F$8,'[1]Indices'!$A$8:$S$8,))</f>
        <v>0.16368841</v>
      </c>
      <c r="O15" s="185">
        <f>INDEX('[1]Indices'!$A$8:$S$493,MATCH(CONCATENATE(O$8,$A15),'[1]Indices'!$A$8:$A$493,),MATCH('[1]Indices'!$F$8,'[1]Indices'!$A$8:$S$8,))</f>
        <v>2.57190016</v>
      </c>
      <c r="P15" s="109"/>
      <c r="U15" s="39"/>
    </row>
    <row r="16" spans="1:21" ht="14.25" customHeight="1">
      <c r="A16" s="110" t="s">
        <v>34</v>
      </c>
      <c r="B16" s="109">
        <f>INDEX('[1]Indices'!$A$8:$S$493,MATCH(CONCATENATE(B$8,$A16),'[1]Indices'!$A$8:$A$493,),MATCH('[1]Indices'!$G$8,'[1]Indices'!$A$8:$S$8,))</f>
        <v>3.56215023</v>
      </c>
      <c r="C16" s="109">
        <f>INDEX('[1]Indices'!$A$8:$S$493,MATCH(CONCATENATE(C$8,$A16),'[1]Indices'!$A$8:$A$493,),MATCH('[1]Indices'!$G$8,'[1]Indices'!$A$8:$S$8,))</f>
        <v>7.1112687</v>
      </c>
      <c r="D16" s="109">
        <f>INDEX('[1]Indices'!$A$8:$S$493,MATCH(CONCATENATE(D$8,$A16),'[1]Indices'!$A$8:$A$493,),MATCH('[1]Indices'!$G$8,'[1]Indices'!$A$8:$S$8,))</f>
        <v>-0.91148065</v>
      </c>
      <c r="E16" s="185">
        <f>INDEX('[1]Indices'!$A$8:$S$493,MATCH(CONCATENATE(E$8,$A16),'[1]Indices'!$A$8:$A$493,),MATCH('[1]Indices'!$G$8,'[1]Indices'!$A$8:$S$8,))</f>
        <v>1.19834851</v>
      </c>
      <c r="F16" s="185"/>
      <c r="G16" s="109">
        <f>INDEX('[1]Indices'!$A$8:$S$493,MATCH(CONCATENATE(G$8,$A16),'[1]Indices'!$A$8:$A$493,),MATCH('[1]Indices'!$E$8,'[1]Indices'!$A$8:$S$8,))</f>
        <v>0.21787831</v>
      </c>
      <c r="H16" s="109">
        <f>INDEX('[1]Indices'!$A$8:$S$493,MATCH(CONCATENATE(H$8,$A16),'[1]Indices'!$A$8:$A$493,),MATCH('[1]Indices'!$E$8,'[1]Indices'!$A$8:$S$8,))</f>
        <v>0.20054472</v>
      </c>
      <c r="I16" s="109">
        <f>INDEX('[1]Indices'!$A$8:$S$493,MATCH(CONCATENATE(I$8,$A16),'[1]Indices'!$A$8:$A$493,),MATCH('[1]Indices'!$E$8,'[1]Indices'!$A$8:$S$8,))</f>
        <v>-0.28570537</v>
      </c>
      <c r="J16" s="185">
        <f>INDEX('[1]Indices'!$A$8:$S$493,MATCH(CONCATENATE(J$8,$A16),'[1]Indices'!$A$8:$A$493,),MATCH('[1]Indices'!$E$8,'[1]Indices'!$A$8:$S$8,))</f>
        <v>-0.34348383</v>
      </c>
      <c r="K16" s="109"/>
      <c r="L16" s="109">
        <f>INDEX('[1]Indices'!$A$8:$S$493,MATCH(CONCATENATE(L$8,$A16),'[1]Indices'!$A$8:$A$493,),MATCH('[1]Indices'!$F$8,'[1]Indices'!$A$8:$S$8,))</f>
        <v>3.27522781</v>
      </c>
      <c r="M16" s="109">
        <f>INDEX('[1]Indices'!$A$8:$S$493,MATCH(CONCATENATE(M$8,$A16),'[1]Indices'!$A$8:$A$493,),MATCH('[1]Indices'!$F$8,'[1]Indices'!$A$8:$S$8,))</f>
        <v>6.13065024</v>
      </c>
      <c r="N16" s="109">
        <f>INDEX('[1]Indices'!$A$8:$S$493,MATCH(CONCATENATE(N$8,$A16),'[1]Indices'!$A$8:$A$493,),MATCH('[1]Indices'!$F$8,'[1]Indices'!$A$8:$S$8,))</f>
        <v>-0.12248463</v>
      </c>
      <c r="O16" s="185">
        <f>INDEX('[1]Indices'!$A$8:$S$493,MATCH(CONCATENATE(O$8,$A16),'[1]Indices'!$A$8:$A$493,),MATCH('[1]Indices'!$F$8,'[1]Indices'!$A$8:$S$8,))</f>
        <v>2.21958227</v>
      </c>
      <c r="P16" s="109"/>
      <c r="U16" s="186"/>
    </row>
    <row r="17" spans="1:21" ht="14.25" customHeight="1">
      <c r="A17" s="110" t="s">
        <v>35</v>
      </c>
      <c r="B17" s="109">
        <f>INDEX('[1]Indices'!$A$8:$S$493,MATCH(CONCATENATE(B$8,$A17),'[1]Indices'!$A$8:$A$493,),MATCH('[1]Indices'!$G$8,'[1]Indices'!$A$8:$S$8,))</f>
        <v>3.39740189</v>
      </c>
      <c r="C17" s="109">
        <f>INDEX('[1]Indices'!$A$8:$S$493,MATCH(CONCATENATE(C$8,$A17),'[1]Indices'!$A$8:$A$493,),MATCH('[1]Indices'!$G$8,'[1]Indices'!$A$8:$S$8,))</f>
        <v>6.93315572</v>
      </c>
      <c r="D17" s="109">
        <f>INDEX('[1]Indices'!$A$8:$S$493,MATCH(CONCATENATE(D$8,$A17),'[1]Indices'!$A$8:$A$493,),MATCH('[1]Indices'!$G$8,'[1]Indices'!$A$8:$S$8,))</f>
        <v>-0.84762605</v>
      </c>
      <c r="E17" s="185">
        <f>INDEX('[1]Indices'!$A$8:$S$493,MATCH(CONCATENATE(E$8,$A17),'[1]Indices'!$A$8:$A$493,),MATCH('[1]Indices'!$G$8,'[1]Indices'!$A$8:$S$8,))</f>
        <v>0.80447358</v>
      </c>
      <c r="F17" s="185"/>
      <c r="G17" s="109">
        <f>INDEX('[1]Indices'!$A$8:$S$493,MATCH(CONCATENATE(G$8,$A17),'[1]Indices'!$A$8:$A$493,),MATCH('[1]Indices'!$E$8,'[1]Indices'!$A$8:$S$8,))</f>
        <v>0.15707367</v>
      </c>
      <c r="H17" s="109">
        <f>INDEX('[1]Indices'!$A$8:$S$493,MATCH(CONCATENATE(H$8,$A17),'[1]Indices'!$A$8:$A$493,),MATCH('[1]Indices'!$E$8,'[1]Indices'!$A$8:$S$8,))</f>
        <v>-0.00947533</v>
      </c>
      <c r="I17" s="109">
        <f>INDEX('[1]Indices'!$A$8:$S$493,MATCH(CONCATENATE(I$8,$A17),'[1]Indices'!$A$8:$A$493,),MATCH('[1]Indices'!$E$8,'[1]Indices'!$A$8:$S$8,))</f>
        <v>0.05496053</v>
      </c>
      <c r="J17" s="185">
        <f>INDEX('[1]Indices'!$A$8:$S$493,MATCH(CONCATENATE(J$8,$A17),'[1]Indices'!$A$8:$A$493,),MATCH('[1]Indices'!$E$8,'[1]Indices'!$A$8:$S$8,))</f>
        <v>-0.3344642</v>
      </c>
      <c r="K17" s="109"/>
      <c r="L17" s="109">
        <f>INDEX('[1]Indices'!$A$8:$S$493,MATCH(CONCATENATE(L$8,$A17),'[1]Indices'!$A$8:$A$493,),MATCH('[1]Indices'!$F$8,'[1]Indices'!$A$8:$S$8,))</f>
        <v>3.437446</v>
      </c>
      <c r="M17" s="109">
        <f>INDEX('[1]Indices'!$A$8:$S$493,MATCH(CONCATENATE(M$8,$A17),'[1]Indices'!$A$8:$A$493,),MATCH('[1]Indices'!$F$8,'[1]Indices'!$A$8:$S$8,))</f>
        <v>6.12059401</v>
      </c>
      <c r="N17" s="109">
        <f>INDEX('[1]Indices'!$A$8:$S$493,MATCH(CONCATENATE(N$8,$A17),'[1]Indices'!$A$8:$A$493,),MATCH('[1]Indices'!$F$8,'[1]Indices'!$A$8:$S$8,))</f>
        <v>-0.06759141</v>
      </c>
      <c r="O17" s="185">
        <f>INDEX('[1]Indices'!$A$8:$S$493,MATCH(CONCATENATE(O$8,$A17),'[1]Indices'!$A$8:$A$493,),MATCH('[1]Indices'!$F$8,'[1]Indices'!$A$8:$S$8,))</f>
        <v>1.87769436</v>
      </c>
      <c r="P17" s="109"/>
      <c r="U17" s="39"/>
    </row>
    <row r="18" spans="1:21" ht="14.25" customHeight="1">
      <c r="A18" s="110" t="s">
        <v>36</v>
      </c>
      <c r="B18" s="109">
        <f>INDEX('[1]Indices'!$A$8:$S$493,MATCH(CONCATENATE(B$8,$A18),'[1]Indices'!$A$8:$A$493,),MATCH('[1]Indices'!$G$8,'[1]Indices'!$A$8:$S$8,))</f>
        <v>3.50693496</v>
      </c>
      <c r="C18" s="109">
        <f>INDEX('[1]Indices'!$A$8:$S$493,MATCH(CONCATENATE(C$8,$A18),'[1]Indices'!$A$8:$A$493,),MATCH('[1]Indices'!$G$8,'[1]Indices'!$A$8:$S$8,))</f>
        <v>6.30392519</v>
      </c>
      <c r="D18" s="109">
        <f>INDEX('[1]Indices'!$A$8:$S$493,MATCH(CONCATENATE(D$8,$A18),'[1]Indices'!$A$8:$A$493,),MATCH('[1]Indices'!$G$8,'[1]Indices'!$A$8:$S$8,))</f>
        <v>-0.77319216</v>
      </c>
      <c r="E18" s="185">
        <f>INDEX('[1]Indices'!$A$8:$S$493,MATCH(CONCATENATE(E$8,$A18),'[1]Indices'!$A$8:$A$493,),MATCH('[1]Indices'!$G$8,'[1]Indices'!$A$8:$S$8,))</f>
        <v>0.89460734</v>
      </c>
      <c r="F18" s="185"/>
      <c r="G18" s="109">
        <f>INDEX('[1]Indices'!$A$8:$S$493,MATCH(CONCATENATE(G$8,$A18),'[1]Indices'!$A$8:$A$493,),MATCH('[1]Indices'!$E$8,'[1]Indices'!$A$8:$S$8,))</f>
        <v>0.30237291</v>
      </c>
      <c r="H18" s="109">
        <f>INDEX('[1]Indices'!$A$8:$S$493,MATCH(CONCATENATE(H$8,$A18),'[1]Indices'!$A$8:$A$493,),MATCH('[1]Indices'!$E$8,'[1]Indices'!$A$8:$S$8,))</f>
        <v>-0.28783987</v>
      </c>
      <c r="I18" s="109">
        <f>INDEX('[1]Indices'!$A$8:$S$493,MATCH(CONCATENATE(I$8,$A18),'[1]Indices'!$A$8:$A$493,),MATCH('[1]Indices'!$E$8,'[1]Indices'!$A$8:$S$8,))</f>
        <v>-0.21298574</v>
      </c>
      <c r="J18" s="185">
        <f>INDEX('[1]Indices'!$A$8:$S$493,MATCH(CONCATENATE(J$8,$A18),'[1]Indices'!$A$8:$A$493,),MATCH('[1]Indices'!$E$8,'[1]Indices'!$A$8:$S$8,))</f>
        <v>-0.12376174</v>
      </c>
      <c r="K18" s="185"/>
      <c r="L18" s="109">
        <f>INDEX('[1]Indices'!$A$8:$S$493,MATCH(CONCATENATE(L$8,$A18),'[1]Indices'!$A$8:$A$493,),MATCH('[1]Indices'!$F$8,'[1]Indices'!$A$8:$S$8,))</f>
        <v>3.75021281</v>
      </c>
      <c r="M18" s="109">
        <f>INDEX('[1]Indices'!$A$8:$S$493,MATCH(CONCATENATE(M$8,$A18),'[1]Indices'!$A$8:$A$493,),MATCH('[1]Indices'!$F$8,'[1]Indices'!$A$8:$S$8,))</f>
        <v>5.81513663</v>
      </c>
      <c r="N18" s="109">
        <f>INDEX('[1]Indices'!$A$8:$S$493,MATCH(CONCATENATE(N$8,$A18),'[1]Indices'!$A$8:$A$493,),MATCH('[1]Indices'!$F$8,'[1]Indices'!$A$8:$S$8,))</f>
        <v>-0.28043319</v>
      </c>
      <c r="O18" s="185">
        <f>INDEX('[1]Indices'!$A$8:$S$493,MATCH(CONCATENATE(O$8,$A18),'[1]Indices'!$A$8:$A$493,),MATCH('[1]Indices'!$F$8,'[1]Indices'!$A$8:$S$8,))</f>
        <v>1.75160875</v>
      </c>
      <c r="P18" s="185"/>
      <c r="U18" s="39"/>
    </row>
    <row r="19" spans="1:21" ht="14.25" customHeight="1">
      <c r="A19" s="110" t="s">
        <v>37</v>
      </c>
      <c r="B19" s="109">
        <f>INDEX('[1]Indices'!$A$8:$S$493,MATCH(CONCATENATE(B$8,$A19),'[1]Indices'!$A$8:$A$493,),MATCH('[1]Indices'!$G$8,'[1]Indices'!$A$8:$S$8,))</f>
        <v>3.75579756</v>
      </c>
      <c r="C19" s="109">
        <f>INDEX('[1]Indices'!$A$8:$S$493,MATCH(CONCATENATE(C$8,$A19),'[1]Indices'!$A$8:$A$493,),MATCH('[1]Indices'!$G$8,'[1]Indices'!$A$8:$S$8,))</f>
        <v>5.83904357</v>
      </c>
      <c r="D19" s="109">
        <f>INDEX('[1]Indices'!$A$8:$S$493,MATCH(CONCATENATE(D$8,$A19),'[1]Indices'!$A$8:$A$493,),MATCH('[1]Indices'!$G$8,'[1]Indices'!$A$8:$S$8,))</f>
        <v>-1.02712935</v>
      </c>
      <c r="E19" s="185">
        <f>INDEX('[1]Indices'!$A$8:$S$493,MATCH(CONCATENATE(E$8,$A19),'[1]Indices'!$A$8:$A$493,),MATCH('[1]Indices'!$G$8,'[1]Indices'!$A$8:$S$8,))</f>
        <v>1.4198263</v>
      </c>
      <c r="F19" s="185"/>
      <c r="G19" s="109">
        <f>INDEX('[1]Indices'!$A$8:$S$493,MATCH(CONCATENATE(G$8,$A19),'[1]Indices'!$A$8:$A$493,),MATCH('[1]Indices'!$E$8,'[1]Indices'!$A$8:$S$8,))</f>
        <v>0.12874759</v>
      </c>
      <c r="H19" s="109">
        <f>INDEX('[1]Indices'!$A$8:$S$493,MATCH(CONCATENATE(H$8,$A19),'[1]Indices'!$A$8:$A$493,),MATCH('[1]Indices'!$E$8,'[1]Indices'!$A$8:$S$8,))</f>
        <v>-0.30912913</v>
      </c>
      <c r="I19" s="109">
        <f>INDEX('[1]Indices'!$A$8:$S$493,MATCH(CONCATENATE(I$8,$A19),'[1]Indices'!$A$8:$A$493,),MATCH('[1]Indices'!$E$8,'[1]Indices'!$A$8:$S$8,))</f>
        <v>-0.56425393</v>
      </c>
      <c r="J19" s="185">
        <f>INDEX('[1]Indices'!$A$8:$S$493,MATCH(CONCATENATE(J$8,$A19),'[1]Indices'!$A$8:$A$493,),MATCH('[1]Indices'!$E$8,'[1]Indices'!$A$8:$S$8,))</f>
        <v>-0.04662925</v>
      </c>
      <c r="K19" s="185"/>
      <c r="L19" s="109">
        <f>INDEX('[1]Indices'!$A$8:$S$493,MATCH(CONCATENATE(L$8,$A19),'[1]Indices'!$A$8:$A$493,),MATCH('[1]Indices'!$F$8,'[1]Indices'!$A$8:$S$8,))</f>
        <v>3.88378872</v>
      </c>
      <c r="M19" s="109">
        <f>INDEX('[1]Indices'!$A$8:$S$493,MATCH(CONCATENATE(M$8,$A19),'[1]Indices'!$A$8:$A$493,),MATCH('[1]Indices'!$F$8,'[1]Indices'!$A$8:$S$8,))</f>
        <v>5.48803122</v>
      </c>
      <c r="N19" s="109">
        <f>INDEX('[1]Indices'!$A$8:$S$493,MATCH(CONCATENATE(N$8,$A19),'[1]Indices'!$A$8:$A$493,),MATCH('[1]Indices'!$F$8,'[1]Indices'!$A$8:$S$8,))</f>
        <v>-0.84310477</v>
      </c>
      <c r="O19" s="185">
        <f>INDEX('[1]Indices'!$A$8:$S$493,MATCH(CONCATENATE(O$8,$A19),'[1]Indices'!$A$8:$A$493,),MATCH('[1]Indices'!$F$8,'[1]Indices'!$A$8:$S$8,))</f>
        <v>1.70416274</v>
      </c>
      <c r="P19" s="185"/>
      <c r="U19" s="39"/>
    </row>
    <row r="20" spans="1:21" ht="14.25" customHeight="1">
      <c r="A20" s="110" t="s">
        <v>38</v>
      </c>
      <c r="B20" s="109">
        <f>INDEX('[1]Indices'!$A$8:$S$493,MATCH(CONCATENATE(B$8,$A20),'[1]Indices'!$A$8:$A$493,),MATCH('[1]Indices'!$G$8,'[1]Indices'!$A$8:$S$8,))</f>
        <v>4.22946294</v>
      </c>
      <c r="C20" s="109">
        <f>INDEX('[1]Indices'!$A$8:$S$493,MATCH(CONCATENATE(C$8,$A20),'[1]Indices'!$A$8:$A$493,),MATCH('[1]Indices'!$G$8,'[1]Indices'!$A$8:$S$8,))</f>
        <v>5.29225673</v>
      </c>
      <c r="D20" s="109">
        <f>INDEX('[1]Indices'!$A$8:$S$493,MATCH(CONCATENATE(D$8,$A20),'[1]Indices'!$A$8:$A$493,),MATCH('[1]Indices'!$G$8,'[1]Indices'!$A$8:$S$8,))</f>
        <v>-1.12031976</v>
      </c>
      <c r="E20" s="112">
        <f>INDEX('[1]Indices'!$A$8:$S$493,MATCH(CONCATENATE(E$8,$A20),'[1]Indices'!$A$8:$A$493,),MATCH('[1]Indices'!$G$8,'[1]Indices'!$A$8:$S$8,))</f>
        <v>1.76514217</v>
      </c>
      <c r="F20" s="112"/>
      <c r="G20" s="109">
        <f>INDEX('[1]Indices'!$A$8:$S$493,MATCH(CONCATENATE(G$8,$A20),'[1]Indices'!$A$8:$A$493,),MATCH('[1]Indices'!$E$8,'[1]Indices'!$A$8:$S$8,))</f>
        <v>0.33275088</v>
      </c>
      <c r="H20" s="109">
        <f>INDEX('[1]Indices'!$A$8:$S$493,MATCH(CONCATENATE(H$8,$A20),'[1]Indices'!$A$8:$A$493,),MATCH('[1]Indices'!$E$8,'[1]Indices'!$A$8:$S$8,))</f>
        <v>-0.18558929</v>
      </c>
      <c r="I20" s="109">
        <f>INDEX('[1]Indices'!$A$8:$S$493,MATCH(CONCATENATE(I$8,$A20),'[1]Indices'!$A$8:$A$493,),MATCH('[1]Indices'!$E$8,'[1]Indices'!$A$8:$S$8,))</f>
        <v>-0.27957207</v>
      </c>
      <c r="J20" s="112">
        <f>INDEX('[1]Indices'!$A$8:$S$493,MATCH(CONCATENATE(J$8,$A20),'[1]Indices'!$A$8:$A$493,),MATCH('[1]Indices'!$E$8,'[1]Indices'!$A$8:$S$8,))</f>
        <v>0.05995765</v>
      </c>
      <c r="K20" s="109"/>
      <c r="L20" s="109">
        <f>INDEX('[1]Indices'!$A$8:$S$493,MATCH(CONCATENATE(L$8,$A20),'[1]Indices'!$A$8:$A$493,),MATCH('[1]Indices'!$F$8,'[1]Indices'!$A$8:$S$8,))</f>
        <v>4.22946294</v>
      </c>
      <c r="M20" s="109">
        <f>INDEX('[1]Indices'!$A$8:$S$493,MATCH(CONCATENATE(M$8,$A20),'[1]Indices'!$A$8:$A$493,),MATCH('[1]Indices'!$F$8,'[1]Indices'!$A$8:$S$8,))</f>
        <v>5.29225673</v>
      </c>
      <c r="N20" s="109">
        <f>INDEX('[1]Indices'!$A$8:$S$493,MATCH(CONCATENATE(N$8,$A20),'[1]Indices'!$A$8:$A$493,),MATCH('[1]Indices'!$F$8,'[1]Indices'!$A$8:$S$8,))</f>
        <v>-1.12031976</v>
      </c>
      <c r="O20" s="112">
        <f>INDEX('[1]Indices'!$A$8:$S$493,MATCH(CONCATENATE(O$8,$A20),'[1]Indices'!$A$8:$A$493,),MATCH('[1]Indices'!$F$8,'[1]Indices'!$A$8:$S$8,))</f>
        <v>1.76514217</v>
      </c>
      <c r="P20" s="109"/>
      <c r="U20" s="39"/>
    </row>
    <row r="21" spans="1:21" ht="11.25">
      <c r="A21" s="89" t="s">
        <v>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39"/>
    </row>
    <row r="22" spans="1:21" ht="11.25">
      <c r="A22" s="42">
        <f ca="1">TODAY()</f>
        <v>40555</v>
      </c>
      <c r="B22" s="42"/>
      <c r="C22" s="42"/>
      <c r="D22" s="42"/>
      <c r="E22" s="42"/>
      <c r="F22" s="42"/>
      <c r="G22" s="16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</sheetData>
  <sheetProtection/>
  <mergeCells count="5">
    <mergeCell ref="A7:A8"/>
    <mergeCell ref="G7:J7"/>
    <mergeCell ref="L7:O7"/>
    <mergeCell ref="B7:E7"/>
    <mergeCell ref="A22:G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60"/>
  <sheetViews>
    <sheetView showGridLines="0" zoomScalePageLayoutView="0" workbookViewId="0" topLeftCell="A11">
      <selection activeCell="S39" sqref="S39"/>
    </sheetView>
  </sheetViews>
  <sheetFormatPr defaultColWidth="11.421875" defaultRowHeight="12.75"/>
  <cols>
    <col min="1" max="1" width="24.00390625" style="0" customWidth="1"/>
    <col min="2" max="2" width="15.57421875" style="0" bestFit="1" customWidth="1"/>
    <col min="3" max="3" width="8.7109375" style="0" customWidth="1"/>
    <col min="4" max="4" width="8.00390625" style="0" hidden="1" customWidth="1"/>
    <col min="5" max="5" width="8.7109375" style="0" hidden="1" customWidth="1"/>
    <col min="6" max="6" width="1.57421875" style="0" customWidth="1"/>
    <col min="7" max="7" width="26.8515625" style="0" bestFit="1" customWidth="1"/>
    <col min="8" max="8" width="15.57421875" style="0" bestFit="1" customWidth="1"/>
    <col min="9" max="9" width="8.7109375" style="0" customWidth="1"/>
    <col min="10" max="10" width="7.421875" style="0" hidden="1" customWidth="1"/>
    <col min="11" max="11" width="8.7109375" style="0" hidden="1" customWidth="1"/>
    <col min="14" max="14" width="11.421875" style="0" hidden="1" customWidth="1"/>
    <col min="15" max="18" width="0" style="0" hidden="1" customWidth="1"/>
  </cols>
  <sheetData>
    <row r="2" spans="1:11" ht="12.75">
      <c r="A2" s="187" t="s">
        <v>148</v>
      </c>
      <c r="B2" s="187"/>
      <c r="C2" s="188"/>
      <c r="D2" s="188"/>
      <c r="E2" s="188"/>
      <c r="F2" s="189"/>
      <c r="G2" s="189"/>
      <c r="H2" s="189"/>
      <c r="I2" s="190"/>
      <c r="J2" s="190"/>
      <c r="K2" s="190"/>
    </row>
    <row r="3" spans="1:11" ht="12.75">
      <c r="A3" s="191" t="s">
        <v>149</v>
      </c>
      <c r="B3" s="191"/>
      <c r="C3" s="188"/>
      <c r="D3" s="188"/>
      <c r="E3" s="188"/>
      <c r="F3" s="189"/>
      <c r="G3" s="189"/>
      <c r="H3" s="189"/>
      <c r="I3" s="190"/>
      <c r="J3" s="190"/>
      <c r="K3" s="190"/>
    </row>
    <row r="4" spans="1:11" ht="12.75">
      <c r="A4" s="192" t="s">
        <v>39</v>
      </c>
      <c r="B4" s="219" t="s">
        <v>40</v>
      </c>
      <c r="C4" s="219"/>
      <c r="D4" s="218"/>
      <c r="E4" s="218"/>
      <c r="F4" s="193"/>
      <c r="G4" s="192" t="s">
        <v>39</v>
      </c>
      <c r="H4" s="221" t="s">
        <v>40</v>
      </c>
      <c r="I4" s="221"/>
      <c r="J4" s="220"/>
      <c r="K4" s="220"/>
    </row>
    <row r="5" spans="1:10" ht="22.5">
      <c r="A5" s="194"/>
      <c r="B5" s="195" t="s">
        <v>142</v>
      </c>
      <c r="C5" s="195" t="s">
        <v>5</v>
      </c>
      <c r="D5" s="195" t="s">
        <v>6</v>
      </c>
      <c r="F5" s="195"/>
      <c r="G5" s="194"/>
      <c r="H5" s="195" t="s">
        <v>142</v>
      </c>
      <c r="I5" s="195" t="s">
        <v>5</v>
      </c>
      <c r="J5" s="195" t="s">
        <v>6</v>
      </c>
    </row>
    <row r="6" spans="1:18" ht="12.75">
      <c r="A6" s="187" t="s">
        <v>20</v>
      </c>
      <c r="B6" s="196">
        <v>0.58</v>
      </c>
      <c r="C6" s="196">
        <v>-0.09</v>
      </c>
      <c r="D6" s="196">
        <v>0.98</v>
      </c>
      <c r="F6" s="197"/>
      <c r="G6" t="s">
        <v>41</v>
      </c>
      <c r="H6" s="198">
        <v>0.03</v>
      </c>
      <c r="I6" s="198">
        <v>0.02</v>
      </c>
      <c r="J6" s="198">
        <v>0.07</v>
      </c>
      <c r="P6" s="199"/>
      <c r="Q6" s="199"/>
      <c r="R6" s="199"/>
    </row>
    <row r="7" spans="1:14" ht="12.75">
      <c r="A7" t="s">
        <v>42</v>
      </c>
      <c r="B7" s="198">
        <v>13.71</v>
      </c>
      <c r="C7" s="198">
        <v>0.35</v>
      </c>
      <c r="D7" s="198">
        <v>12.04</v>
      </c>
      <c r="F7" s="200"/>
      <c r="G7" s="201" t="s">
        <v>43</v>
      </c>
      <c r="H7" s="198">
        <v>0.01</v>
      </c>
      <c r="I7" s="198">
        <v>0.65</v>
      </c>
      <c r="J7" s="198">
        <v>0.38</v>
      </c>
      <c r="L7" s="202"/>
      <c r="M7" s="203"/>
      <c r="N7" s="203"/>
    </row>
    <row r="8" spans="1:14" ht="12.75">
      <c r="A8" t="s">
        <v>44</v>
      </c>
      <c r="B8" s="198">
        <v>7.24</v>
      </c>
      <c r="C8" s="198">
        <v>-0.63</v>
      </c>
      <c r="D8" s="198">
        <v>7.18</v>
      </c>
      <c r="F8" s="200"/>
      <c r="G8" s="201" t="s">
        <v>45</v>
      </c>
      <c r="H8" s="198">
        <v>-0.11</v>
      </c>
      <c r="I8" s="198">
        <v>-0.51</v>
      </c>
      <c r="J8" s="198">
        <v>0.25</v>
      </c>
      <c r="L8" s="203"/>
      <c r="M8" s="203"/>
      <c r="N8" s="203"/>
    </row>
    <row r="9" spans="1:10" ht="12.75">
      <c r="A9" t="s">
        <v>46</v>
      </c>
      <c r="B9" s="198">
        <v>6.66</v>
      </c>
      <c r="C9" s="198">
        <v>0.05</v>
      </c>
      <c r="D9" s="198">
        <v>6.93</v>
      </c>
      <c r="F9" s="204"/>
      <c r="G9" t="s">
        <v>47</v>
      </c>
      <c r="H9" s="198">
        <v>-0.22</v>
      </c>
      <c r="I9" s="198">
        <v>0.06</v>
      </c>
      <c r="J9" s="198">
        <v>-0.32</v>
      </c>
    </row>
    <row r="10" spans="1:10" ht="12.75">
      <c r="A10" t="s">
        <v>48</v>
      </c>
      <c r="B10" s="198">
        <v>6.58</v>
      </c>
      <c r="C10" s="198">
        <v>0.01</v>
      </c>
      <c r="D10" s="198">
        <v>5.23</v>
      </c>
      <c r="F10" s="204"/>
      <c r="G10" t="s">
        <v>49</v>
      </c>
      <c r="H10" s="198">
        <v>-0.26</v>
      </c>
      <c r="I10" s="198">
        <v>0.16</v>
      </c>
      <c r="J10" s="198">
        <v>-0.71</v>
      </c>
    </row>
    <row r="11" spans="1:10" ht="12.75">
      <c r="A11" t="s">
        <v>50</v>
      </c>
      <c r="B11" s="198">
        <v>6.18</v>
      </c>
      <c r="C11" s="198">
        <v>1.05</v>
      </c>
      <c r="D11" s="198">
        <v>5.99</v>
      </c>
      <c r="F11" s="204"/>
      <c r="G11" t="s">
        <v>51</v>
      </c>
      <c r="H11" s="198">
        <v>-0.34</v>
      </c>
      <c r="I11" s="198">
        <v>-0.52</v>
      </c>
      <c r="J11" s="198">
        <v>-0.42</v>
      </c>
    </row>
    <row r="12" spans="1:10" ht="12.75">
      <c r="A12" t="s">
        <v>52</v>
      </c>
      <c r="B12" s="198">
        <v>6.1</v>
      </c>
      <c r="C12" s="198">
        <v>-0.13</v>
      </c>
      <c r="D12" s="198">
        <v>5.84</v>
      </c>
      <c r="F12" s="204"/>
      <c r="G12" t="s">
        <v>53</v>
      </c>
      <c r="H12" s="198">
        <v>-0.34</v>
      </c>
      <c r="I12" s="198">
        <v>-0.29</v>
      </c>
      <c r="J12" s="198">
        <v>-0.13</v>
      </c>
    </row>
    <row r="13" spans="1:10" ht="12.75">
      <c r="A13" t="s">
        <v>54</v>
      </c>
      <c r="B13" s="198">
        <v>5.16</v>
      </c>
      <c r="C13" s="198">
        <v>-0.08</v>
      </c>
      <c r="D13" s="198">
        <v>5.14</v>
      </c>
      <c r="F13" s="204"/>
      <c r="G13" t="s">
        <v>55</v>
      </c>
      <c r="H13" s="198">
        <v>-0.75</v>
      </c>
      <c r="I13" s="198">
        <v>-0.05</v>
      </c>
      <c r="J13" s="198">
        <v>-0.5</v>
      </c>
    </row>
    <row r="14" spans="1:10" ht="12.75">
      <c r="A14" t="s">
        <v>56</v>
      </c>
      <c r="B14" s="198">
        <v>4.89</v>
      </c>
      <c r="C14" s="198">
        <v>0.13</v>
      </c>
      <c r="D14" s="198">
        <v>5.01</v>
      </c>
      <c r="F14" s="204"/>
      <c r="G14" t="s">
        <v>57</v>
      </c>
      <c r="H14" s="198">
        <v>-0.76</v>
      </c>
      <c r="I14" s="198">
        <v>0</v>
      </c>
      <c r="J14" s="198">
        <v>-0.52</v>
      </c>
    </row>
    <row r="15" spans="1:10" ht="12.75">
      <c r="A15" t="s">
        <v>58</v>
      </c>
      <c r="B15" s="198">
        <v>4.6</v>
      </c>
      <c r="C15" s="198">
        <v>-0.16</v>
      </c>
      <c r="D15" s="198">
        <v>4.28</v>
      </c>
      <c r="F15" s="204"/>
      <c r="G15" t="s">
        <v>59</v>
      </c>
      <c r="H15" s="198">
        <v>-0.79</v>
      </c>
      <c r="I15" s="198">
        <v>0.03</v>
      </c>
      <c r="J15" s="198">
        <v>-0.89</v>
      </c>
    </row>
    <row r="16" spans="1:10" ht="12.75">
      <c r="A16" t="s">
        <v>60</v>
      </c>
      <c r="B16" s="198">
        <v>4.06</v>
      </c>
      <c r="C16" s="198">
        <v>0.03</v>
      </c>
      <c r="D16" s="198">
        <v>4.06</v>
      </c>
      <c r="F16" s="204"/>
      <c r="G16" t="s">
        <v>61</v>
      </c>
      <c r="H16" s="198">
        <v>-0.81</v>
      </c>
      <c r="I16" s="198">
        <v>-1.06</v>
      </c>
      <c r="J16" s="198">
        <v>-0.9</v>
      </c>
    </row>
    <row r="17" spans="1:10" ht="12.75">
      <c r="A17" t="s">
        <v>62</v>
      </c>
      <c r="B17" s="198">
        <v>4.03</v>
      </c>
      <c r="C17" s="198">
        <v>0.19</v>
      </c>
      <c r="D17" s="198">
        <v>3.94</v>
      </c>
      <c r="F17" s="204"/>
      <c r="G17" t="s">
        <v>63</v>
      </c>
      <c r="H17" s="198">
        <v>-0.94</v>
      </c>
      <c r="I17" s="198">
        <v>0.01</v>
      </c>
      <c r="J17" s="198">
        <v>-0.31</v>
      </c>
    </row>
    <row r="18" spans="1:10" ht="12.75">
      <c r="A18" t="s">
        <v>64</v>
      </c>
      <c r="B18" s="198">
        <v>3.97</v>
      </c>
      <c r="C18" s="198">
        <v>2</v>
      </c>
      <c r="D18" s="198">
        <v>4.49</v>
      </c>
      <c r="F18" s="204"/>
      <c r="G18" t="s">
        <v>65</v>
      </c>
      <c r="H18" s="198">
        <v>-0.99</v>
      </c>
      <c r="I18" s="198">
        <v>0.02</v>
      </c>
      <c r="J18" s="198">
        <v>-0.46</v>
      </c>
    </row>
    <row r="19" spans="1:10" ht="12.75">
      <c r="A19" t="s">
        <v>66</v>
      </c>
      <c r="B19" s="198">
        <v>3.88</v>
      </c>
      <c r="C19" s="198">
        <v>0</v>
      </c>
      <c r="D19" s="198">
        <v>3.88</v>
      </c>
      <c r="F19" s="204"/>
      <c r="G19" t="s">
        <v>67</v>
      </c>
      <c r="H19" s="198">
        <v>-1.01</v>
      </c>
      <c r="I19" s="198">
        <v>0.2</v>
      </c>
      <c r="J19" s="198">
        <v>-1.02</v>
      </c>
    </row>
    <row r="20" spans="1:10" ht="12.75">
      <c r="A20" t="s">
        <v>68</v>
      </c>
      <c r="B20" s="198">
        <v>3.5</v>
      </c>
      <c r="C20" s="198">
        <v>0</v>
      </c>
      <c r="D20" s="198">
        <v>3.5</v>
      </c>
      <c r="F20" s="204"/>
      <c r="G20" t="s">
        <v>69</v>
      </c>
      <c r="H20" s="198">
        <v>-1.02</v>
      </c>
      <c r="I20" s="198">
        <v>0.12</v>
      </c>
      <c r="J20" s="198">
        <v>-1.46</v>
      </c>
    </row>
    <row r="21" spans="1:10" ht="12.75">
      <c r="A21" t="s">
        <v>70</v>
      </c>
      <c r="B21" s="198">
        <v>3.1</v>
      </c>
      <c r="C21" s="198">
        <v>0.23</v>
      </c>
      <c r="D21" s="198">
        <v>3.28</v>
      </c>
      <c r="F21" s="204"/>
      <c r="G21" t="s">
        <v>71</v>
      </c>
      <c r="H21" s="198">
        <v>-1.02</v>
      </c>
      <c r="I21" s="198">
        <v>0.09</v>
      </c>
      <c r="J21" s="198">
        <v>-1.05</v>
      </c>
    </row>
    <row r="22" spans="1:10" ht="12.75">
      <c r="A22" t="s">
        <v>72</v>
      </c>
      <c r="B22" s="198">
        <v>3.02</v>
      </c>
      <c r="C22" s="198">
        <v>-0.77</v>
      </c>
      <c r="D22" s="198">
        <v>3.79</v>
      </c>
      <c r="F22" s="204"/>
      <c r="G22" t="s">
        <v>73</v>
      </c>
      <c r="H22" s="198">
        <v>-1.44</v>
      </c>
      <c r="I22" s="198">
        <v>-0.07</v>
      </c>
      <c r="J22" s="198">
        <v>-1.44</v>
      </c>
    </row>
    <row r="23" spans="1:10" ht="12.75">
      <c r="A23" t="s">
        <v>74</v>
      </c>
      <c r="B23" s="198">
        <v>2.9</v>
      </c>
      <c r="C23" s="198">
        <v>-0.04</v>
      </c>
      <c r="D23" s="198">
        <v>3.58</v>
      </c>
      <c r="F23" s="204"/>
      <c r="G23" t="s">
        <v>75</v>
      </c>
      <c r="H23" s="198">
        <v>-1.44</v>
      </c>
      <c r="I23" s="198">
        <v>0.08</v>
      </c>
      <c r="J23" s="198">
        <v>-1.45</v>
      </c>
    </row>
    <row r="24" spans="1:10" ht="12.75">
      <c r="A24" t="s">
        <v>76</v>
      </c>
      <c r="B24" s="198">
        <v>2.63</v>
      </c>
      <c r="C24" s="198">
        <v>0.31</v>
      </c>
      <c r="D24" s="198">
        <v>2.67</v>
      </c>
      <c r="F24" s="204"/>
      <c r="G24" t="s">
        <v>77</v>
      </c>
      <c r="H24" s="198">
        <v>-1.59</v>
      </c>
      <c r="I24" s="198">
        <v>-0.08</v>
      </c>
      <c r="J24" s="198">
        <v>-1.55</v>
      </c>
    </row>
    <row r="25" spans="1:10" ht="12.75">
      <c r="A25" t="s">
        <v>78</v>
      </c>
      <c r="B25" s="198">
        <v>2.52</v>
      </c>
      <c r="C25" s="198">
        <v>0</v>
      </c>
      <c r="D25" s="198">
        <v>3.27</v>
      </c>
      <c r="F25" s="204"/>
      <c r="G25" t="s">
        <v>79</v>
      </c>
      <c r="H25" s="198">
        <v>-1.64</v>
      </c>
      <c r="I25" s="198">
        <v>0.09</v>
      </c>
      <c r="J25" s="198">
        <v>-1.37</v>
      </c>
    </row>
    <row r="26" spans="1:10" ht="12.75">
      <c r="A26" t="s">
        <v>80</v>
      </c>
      <c r="B26" s="198">
        <v>2.39</v>
      </c>
      <c r="C26" s="198">
        <v>0.46</v>
      </c>
      <c r="D26" s="198">
        <v>2.38</v>
      </c>
      <c r="F26" s="204"/>
      <c r="G26" t="s">
        <v>81</v>
      </c>
      <c r="H26" s="198">
        <v>-1.69</v>
      </c>
      <c r="I26" s="198">
        <v>0.01</v>
      </c>
      <c r="J26" s="198">
        <v>-1.69</v>
      </c>
    </row>
    <row r="27" spans="1:10" ht="12.75">
      <c r="A27" t="s">
        <v>82</v>
      </c>
      <c r="B27" s="198">
        <v>2.35</v>
      </c>
      <c r="C27" s="198">
        <v>0.13</v>
      </c>
      <c r="D27" s="198">
        <v>2.36</v>
      </c>
      <c r="F27" s="204"/>
      <c r="G27" t="s">
        <v>83</v>
      </c>
      <c r="H27" s="198">
        <v>-1.74</v>
      </c>
      <c r="I27" s="198">
        <v>0.27</v>
      </c>
      <c r="J27" s="198">
        <v>-1.6</v>
      </c>
    </row>
    <row r="28" spans="1:10" ht="12.75">
      <c r="A28" t="s">
        <v>84</v>
      </c>
      <c r="B28" s="198">
        <v>2.27</v>
      </c>
      <c r="C28" s="198">
        <v>-0.09</v>
      </c>
      <c r="D28" s="198">
        <v>4.46</v>
      </c>
      <c r="F28" s="204"/>
      <c r="G28" t="s">
        <v>85</v>
      </c>
      <c r="H28" s="198">
        <v>-1.95</v>
      </c>
      <c r="I28" s="198">
        <v>0.03</v>
      </c>
      <c r="J28" s="198">
        <v>-3.09</v>
      </c>
    </row>
    <row r="29" spans="1:10" ht="12.75">
      <c r="A29" t="s">
        <v>86</v>
      </c>
      <c r="B29" s="198">
        <v>2.26</v>
      </c>
      <c r="C29" s="198">
        <v>0.08</v>
      </c>
      <c r="D29" s="198">
        <v>1.77</v>
      </c>
      <c r="F29" s="204"/>
      <c r="G29" t="s">
        <v>87</v>
      </c>
      <c r="H29" s="198">
        <v>-2.12</v>
      </c>
      <c r="I29" s="198">
        <v>-0.01</v>
      </c>
      <c r="J29" s="198">
        <v>-2.1</v>
      </c>
    </row>
    <row r="30" spans="1:10" ht="12.75">
      <c r="A30" t="s">
        <v>88</v>
      </c>
      <c r="B30" s="198">
        <v>2.25</v>
      </c>
      <c r="C30" s="198">
        <v>-0.06</v>
      </c>
      <c r="D30" s="198">
        <v>2.29</v>
      </c>
      <c r="F30" s="204"/>
      <c r="G30" t="s">
        <v>89</v>
      </c>
      <c r="H30" s="198">
        <v>-2.13</v>
      </c>
      <c r="I30" s="198">
        <v>-2.02</v>
      </c>
      <c r="J30" s="198">
        <v>-1.13</v>
      </c>
    </row>
    <row r="31" spans="1:10" ht="12.75">
      <c r="A31" t="s">
        <v>90</v>
      </c>
      <c r="B31" s="198">
        <v>2.09</v>
      </c>
      <c r="C31" s="198">
        <v>0.05</v>
      </c>
      <c r="D31" s="198">
        <v>1.87</v>
      </c>
      <c r="F31" s="204"/>
      <c r="G31" t="s">
        <v>91</v>
      </c>
      <c r="H31" s="198">
        <v>-2.26</v>
      </c>
      <c r="I31" s="198">
        <v>-0.05</v>
      </c>
      <c r="J31" s="198">
        <v>-2.32</v>
      </c>
    </row>
    <row r="32" spans="1:10" ht="12.75">
      <c r="A32" t="s">
        <v>92</v>
      </c>
      <c r="B32" s="198">
        <v>1.77</v>
      </c>
      <c r="C32" s="198">
        <v>0.28</v>
      </c>
      <c r="D32" s="198">
        <v>1.76</v>
      </c>
      <c r="F32" s="204"/>
      <c r="G32" t="s">
        <v>93</v>
      </c>
      <c r="H32" s="198">
        <v>-3.15</v>
      </c>
      <c r="I32" s="198">
        <v>-0.61</v>
      </c>
      <c r="J32" s="198">
        <v>-2.85</v>
      </c>
    </row>
    <row r="33" spans="1:10" ht="12.75">
      <c r="A33" t="s">
        <v>94</v>
      </c>
      <c r="B33" s="198">
        <v>1.72</v>
      </c>
      <c r="C33" s="198">
        <v>-0.41</v>
      </c>
      <c r="D33" s="198">
        <v>2.94</v>
      </c>
      <c r="F33" s="204"/>
      <c r="G33" t="s">
        <v>95</v>
      </c>
      <c r="H33" s="198">
        <v>-3.39</v>
      </c>
      <c r="I33" s="198">
        <v>-1.11</v>
      </c>
      <c r="J33" s="198">
        <v>-1.13</v>
      </c>
    </row>
    <row r="34" spans="1:10" ht="12.75">
      <c r="A34" t="s">
        <v>96</v>
      </c>
      <c r="B34" s="198">
        <v>1.58</v>
      </c>
      <c r="C34" s="198">
        <v>0.19</v>
      </c>
      <c r="D34" s="198">
        <v>1.5</v>
      </c>
      <c r="F34" s="204"/>
      <c r="G34" t="s">
        <v>97</v>
      </c>
      <c r="H34" s="198">
        <v>-3.54</v>
      </c>
      <c r="I34" s="198">
        <v>-0.58</v>
      </c>
      <c r="J34" s="198">
        <v>-2.99</v>
      </c>
    </row>
    <row r="35" spans="1:10" ht="12.75">
      <c r="A35" t="s">
        <v>98</v>
      </c>
      <c r="B35" s="198">
        <v>1.46</v>
      </c>
      <c r="C35" s="198">
        <v>1.38</v>
      </c>
      <c r="D35" s="198">
        <v>1.46</v>
      </c>
      <c r="F35" s="204"/>
      <c r="G35" t="s">
        <v>99</v>
      </c>
      <c r="H35" s="198">
        <v>-4.3</v>
      </c>
      <c r="I35" s="198">
        <v>-0.82</v>
      </c>
      <c r="J35" s="198">
        <v>-2.91</v>
      </c>
    </row>
    <row r="36" spans="1:10" ht="12.75">
      <c r="A36" t="s">
        <v>100</v>
      </c>
      <c r="B36" s="198">
        <v>1.43</v>
      </c>
      <c r="C36" s="198">
        <v>0.14</v>
      </c>
      <c r="D36" s="198">
        <v>1.54</v>
      </c>
      <c r="F36" s="204"/>
      <c r="G36" t="s">
        <v>101</v>
      </c>
      <c r="H36" s="198">
        <v>-4.99</v>
      </c>
      <c r="I36" s="198">
        <v>-2.29</v>
      </c>
      <c r="J36" s="198">
        <v>-3.24</v>
      </c>
    </row>
    <row r="37" spans="1:10" ht="12.75">
      <c r="A37" t="s">
        <v>102</v>
      </c>
      <c r="B37" s="198">
        <v>1.36</v>
      </c>
      <c r="C37" s="198">
        <v>0.06</v>
      </c>
      <c r="D37" s="198">
        <v>1.29</v>
      </c>
      <c r="F37" s="204"/>
      <c r="G37" t="s">
        <v>103</v>
      </c>
      <c r="H37" s="198">
        <v>-6.33</v>
      </c>
      <c r="I37" s="198">
        <v>-0.08</v>
      </c>
      <c r="J37" s="198">
        <v>-6.63</v>
      </c>
    </row>
    <row r="38" spans="1:6" ht="12.75">
      <c r="A38" t="s">
        <v>104</v>
      </c>
      <c r="B38" s="198">
        <v>1.31</v>
      </c>
      <c r="C38" s="198">
        <v>0.01</v>
      </c>
      <c r="D38" s="198">
        <v>1.31</v>
      </c>
      <c r="F38" s="204"/>
    </row>
    <row r="39" spans="1:6" ht="12.75">
      <c r="A39" t="s">
        <v>105</v>
      </c>
      <c r="B39" s="198">
        <v>1.11</v>
      </c>
      <c r="C39" s="198">
        <v>-0.16</v>
      </c>
      <c r="D39" s="198">
        <v>1.16</v>
      </c>
      <c r="F39" s="204"/>
    </row>
    <row r="40" spans="1:10" ht="12.75">
      <c r="A40" t="s">
        <v>106</v>
      </c>
      <c r="B40" s="198">
        <v>1.06</v>
      </c>
      <c r="C40" s="198">
        <v>0.13</v>
      </c>
      <c r="D40" s="198">
        <v>1.17</v>
      </c>
      <c r="F40" s="204"/>
      <c r="G40" s="187" t="s">
        <v>21</v>
      </c>
      <c r="H40" s="205">
        <v>3.62</v>
      </c>
      <c r="I40" s="205">
        <v>0</v>
      </c>
      <c r="J40" s="205">
        <v>3.62</v>
      </c>
    </row>
    <row r="41" spans="1:10" ht="12.75">
      <c r="A41" t="s">
        <v>107</v>
      </c>
      <c r="B41" s="198">
        <v>1.03</v>
      </c>
      <c r="C41" s="198">
        <v>-0.06</v>
      </c>
      <c r="D41" s="198">
        <v>1.52</v>
      </c>
      <c r="F41" s="204"/>
      <c r="G41" t="s">
        <v>108</v>
      </c>
      <c r="H41" s="198">
        <v>3.8</v>
      </c>
      <c r="I41" s="198">
        <v>0</v>
      </c>
      <c r="J41" s="198">
        <v>3.8</v>
      </c>
    </row>
    <row r="42" spans="1:10" ht="12.75">
      <c r="A42" t="s">
        <v>109</v>
      </c>
      <c r="B42" s="198">
        <v>0.99</v>
      </c>
      <c r="C42" s="198">
        <v>0.14</v>
      </c>
      <c r="D42" s="198">
        <v>2.08</v>
      </c>
      <c r="F42" s="204"/>
      <c r="G42" t="s">
        <v>110</v>
      </c>
      <c r="H42" s="198">
        <v>3.51</v>
      </c>
      <c r="I42" s="198">
        <v>0</v>
      </c>
      <c r="J42" s="198">
        <v>3.5</v>
      </c>
    </row>
    <row r="43" spans="1:10" ht="12.75">
      <c r="A43" t="s">
        <v>111</v>
      </c>
      <c r="B43" s="198">
        <v>0.87</v>
      </c>
      <c r="C43" s="198">
        <v>0.09</v>
      </c>
      <c r="D43" s="198">
        <v>0.91</v>
      </c>
      <c r="F43" s="204"/>
      <c r="G43" t="s">
        <v>112</v>
      </c>
      <c r="H43" s="198">
        <v>2.62</v>
      </c>
      <c r="I43" s="198">
        <v>0</v>
      </c>
      <c r="J43" s="198">
        <v>2.62</v>
      </c>
    </row>
    <row r="44" spans="1:10" ht="12.75">
      <c r="A44" t="s">
        <v>113</v>
      </c>
      <c r="B44" s="198">
        <v>0.86</v>
      </c>
      <c r="C44" s="198">
        <v>0.59</v>
      </c>
      <c r="D44" s="198">
        <v>1.16</v>
      </c>
      <c r="F44" s="204"/>
      <c r="G44" s="204"/>
      <c r="H44" s="206"/>
      <c r="I44" s="206"/>
      <c r="J44" s="206"/>
    </row>
    <row r="45" spans="1:10" ht="12.75">
      <c r="A45" t="s">
        <v>114</v>
      </c>
      <c r="B45" s="198">
        <v>0.85</v>
      </c>
      <c r="C45" s="198">
        <v>0.3</v>
      </c>
      <c r="D45" s="198">
        <v>0.89</v>
      </c>
      <c r="F45" s="204"/>
      <c r="G45" s="187" t="s">
        <v>22</v>
      </c>
      <c r="H45" s="196">
        <v>-0.14</v>
      </c>
      <c r="I45" s="196">
        <v>0.17</v>
      </c>
      <c r="J45" s="196">
        <v>0.2</v>
      </c>
    </row>
    <row r="46" spans="1:10" ht="12.75">
      <c r="A46" t="s">
        <v>115</v>
      </c>
      <c r="B46" s="198">
        <v>0.84</v>
      </c>
      <c r="C46" s="198">
        <v>-1.85</v>
      </c>
      <c r="D46" s="198">
        <v>2.62</v>
      </c>
      <c r="F46" s="207"/>
      <c r="G46" t="s">
        <v>116</v>
      </c>
      <c r="H46" s="198">
        <v>3.04</v>
      </c>
      <c r="I46" s="198">
        <v>2.4</v>
      </c>
      <c r="J46" s="198">
        <v>2.9</v>
      </c>
    </row>
    <row r="47" spans="1:10" ht="12.75">
      <c r="A47" t="s">
        <v>117</v>
      </c>
      <c r="B47" s="198">
        <v>0.8</v>
      </c>
      <c r="C47" s="198">
        <v>0.29</v>
      </c>
      <c r="D47" s="198">
        <v>0.94</v>
      </c>
      <c r="F47" s="207"/>
      <c r="G47" t="s">
        <v>118</v>
      </c>
      <c r="H47" s="198">
        <v>2.73</v>
      </c>
      <c r="I47" s="198">
        <v>0</v>
      </c>
      <c r="J47" s="198">
        <v>2.73</v>
      </c>
    </row>
    <row r="48" spans="1:10" ht="12.75">
      <c r="A48" t="s">
        <v>119</v>
      </c>
      <c r="B48" s="198">
        <v>0.79</v>
      </c>
      <c r="C48" s="198">
        <v>-0.07</v>
      </c>
      <c r="D48" s="198">
        <v>0.53</v>
      </c>
      <c r="F48" s="207"/>
      <c r="G48" t="s">
        <v>120</v>
      </c>
      <c r="H48" s="198">
        <v>2.36</v>
      </c>
      <c r="I48" s="198">
        <v>0</v>
      </c>
      <c r="J48" s="198">
        <v>2.29</v>
      </c>
    </row>
    <row r="49" spans="1:10" ht="12.75">
      <c r="A49" t="s">
        <v>121</v>
      </c>
      <c r="B49" s="198">
        <v>0.78</v>
      </c>
      <c r="C49" s="198">
        <v>0.21</v>
      </c>
      <c r="D49" s="198">
        <v>-0.21</v>
      </c>
      <c r="F49" s="207"/>
      <c r="G49" t="s">
        <v>122</v>
      </c>
      <c r="H49" s="198">
        <v>1.69</v>
      </c>
      <c r="I49" s="198">
        <v>0</v>
      </c>
      <c r="J49" s="198">
        <v>1.69</v>
      </c>
    </row>
    <row r="50" spans="1:10" ht="12.75">
      <c r="A50" t="s">
        <v>123</v>
      </c>
      <c r="B50" s="198">
        <v>0.62</v>
      </c>
      <c r="C50" s="198">
        <v>0.1</v>
      </c>
      <c r="D50" s="198">
        <v>0.63</v>
      </c>
      <c r="F50" s="207"/>
      <c r="G50" t="s">
        <v>124</v>
      </c>
      <c r="H50" s="198">
        <v>1.36</v>
      </c>
      <c r="I50" s="198">
        <v>0</v>
      </c>
      <c r="J50" s="198">
        <v>1.35</v>
      </c>
    </row>
    <row r="51" spans="1:10" ht="12.75">
      <c r="A51" t="s">
        <v>125</v>
      </c>
      <c r="B51" s="198">
        <v>0.48</v>
      </c>
      <c r="C51" s="198">
        <v>0.03</v>
      </c>
      <c r="D51" s="198">
        <v>0.48</v>
      </c>
      <c r="F51" s="207"/>
      <c r="G51" t="s">
        <v>126</v>
      </c>
      <c r="H51" s="198">
        <v>0.2</v>
      </c>
      <c r="I51" s="198">
        <v>0.06</v>
      </c>
      <c r="J51" s="198">
        <v>0.11</v>
      </c>
    </row>
    <row r="52" spans="1:10" ht="12.75">
      <c r="A52" t="s">
        <v>127</v>
      </c>
      <c r="B52" s="198">
        <v>0.43</v>
      </c>
      <c r="C52" s="198">
        <v>-0.15</v>
      </c>
      <c r="D52" s="198">
        <v>0.44</v>
      </c>
      <c r="F52" s="207"/>
      <c r="G52" t="s">
        <v>128</v>
      </c>
      <c r="H52" s="198">
        <v>0.1</v>
      </c>
      <c r="I52" s="198">
        <v>-0.16</v>
      </c>
      <c r="J52" s="198">
        <v>0.11</v>
      </c>
    </row>
    <row r="53" spans="1:10" ht="12.75">
      <c r="A53" t="s">
        <v>129</v>
      </c>
      <c r="B53" s="198">
        <v>0.29</v>
      </c>
      <c r="C53" s="198">
        <v>-0.09</v>
      </c>
      <c r="D53" s="198">
        <v>0.4</v>
      </c>
      <c r="F53" s="207"/>
      <c r="G53" t="s">
        <v>130</v>
      </c>
      <c r="H53" s="198">
        <v>-0.14</v>
      </c>
      <c r="I53" s="198">
        <v>0</v>
      </c>
      <c r="J53" s="198">
        <v>-0.17</v>
      </c>
    </row>
    <row r="54" spans="1:10" ht="12.75">
      <c r="A54" t="s">
        <v>131</v>
      </c>
      <c r="B54" s="198">
        <v>0.25</v>
      </c>
      <c r="C54" s="198">
        <v>-0.69</v>
      </c>
      <c r="D54" s="198">
        <v>1.75</v>
      </c>
      <c r="F54" s="207"/>
      <c r="G54" t="s">
        <v>132</v>
      </c>
      <c r="H54" s="198">
        <v>-1.06</v>
      </c>
      <c r="I54" s="198">
        <v>0.03</v>
      </c>
      <c r="J54" s="198">
        <v>-0.85</v>
      </c>
    </row>
    <row r="55" spans="1:10" ht="12.75">
      <c r="A55" t="s">
        <v>133</v>
      </c>
      <c r="B55" s="198">
        <v>0.11</v>
      </c>
      <c r="C55" s="198">
        <v>-0.17</v>
      </c>
      <c r="D55" s="198">
        <v>0.49</v>
      </c>
      <c r="F55" s="207"/>
      <c r="G55" t="s">
        <v>134</v>
      </c>
      <c r="H55" s="198">
        <v>-2.01</v>
      </c>
      <c r="I55" s="198">
        <v>-0.03</v>
      </c>
      <c r="J55" s="198">
        <v>-2.26</v>
      </c>
    </row>
    <row r="56" spans="1:10" ht="12.75">
      <c r="A56" t="s">
        <v>135</v>
      </c>
      <c r="B56" s="198">
        <v>0.11</v>
      </c>
      <c r="C56" s="198">
        <v>0.56</v>
      </c>
      <c r="D56" s="198">
        <v>0.72</v>
      </c>
      <c r="F56" s="207"/>
      <c r="G56" t="s">
        <v>136</v>
      </c>
      <c r="H56" s="198">
        <v>-2.03</v>
      </c>
      <c r="I56" s="198">
        <v>-0.01</v>
      </c>
      <c r="J56" s="198">
        <v>-2.12</v>
      </c>
    </row>
    <row r="57" spans="1:10" ht="12.75">
      <c r="A57" t="s">
        <v>137</v>
      </c>
      <c r="B57" s="198">
        <v>0.06</v>
      </c>
      <c r="C57" s="198">
        <v>-0.21</v>
      </c>
      <c r="D57" s="198">
        <v>-0.09</v>
      </c>
      <c r="F57" s="207"/>
      <c r="G57" t="s">
        <v>138</v>
      </c>
      <c r="H57" s="198">
        <v>-2.14</v>
      </c>
      <c r="I57" s="198">
        <v>0</v>
      </c>
      <c r="J57" s="198">
        <v>-2.17</v>
      </c>
    </row>
    <row r="58" spans="1:10" ht="12.75">
      <c r="A58" s="208" t="s">
        <v>139</v>
      </c>
      <c r="B58" s="209">
        <v>0.06</v>
      </c>
      <c r="C58" s="209">
        <v>0.02</v>
      </c>
      <c r="D58" s="209">
        <v>-0.17</v>
      </c>
      <c r="F58" s="210"/>
      <c r="G58" s="208" t="s">
        <v>140</v>
      </c>
      <c r="H58" s="209">
        <v>-4.92</v>
      </c>
      <c r="I58" s="209">
        <v>0.66</v>
      </c>
      <c r="J58" s="209">
        <v>-0.99</v>
      </c>
    </row>
    <row r="59" spans="1:11" ht="12.75">
      <c r="A59" s="211" t="s">
        <v>7</v>
      </c>
      <c r="B59" s="211"/>
      <c r="C59" s="190"/>
      <c r="D59" s="190"/>
      <c r="E59" s="190"/>
      <c r="F59" s="189"/>
      <c r="G59" s="189"/>
      <c r="H59" s="189"/>
      <c r="I59" s="190"/>
      <c r="J59" s="190"/>
      <c r="K59" s="190"/>
    </row>
    <row r="60" spans="1:3" ht="12.75">
      <c r="A60" s="42">
        <f ca="1">TODAY()</f>
        <v>40555</v>
      </c>
      <c r="B60" s="42"/>
      <c r="C60" s="160"/>
    </row>
  </sheetData>
  <sheetProtection/>
  <mergeCells count="5">
    <mergeCell ref="H4:I4"/>
    <mergeCell ref="A4:A5"/>
    <mergeCell ref="G4:G5"/>
    <mergeCell ref="A60:C60"/>
    <mergeCell ref="B4:C4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2011-01-12T20:14:44Z</dcterms:created>
  <dcterms:modified xsi:type="dcterms:W3CDTF">2011-01-12T21:51:36Z</dcterms:modified>
  <cp:category/>
  <cp:version/>
  <cp:contentType/>
  <cp:contentStatus/>
</cp:coreProperties>
</file>