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16" windowWidth="18705" windowHeight="8850" tabRatio="906" activeTab="0"/>
  </bookViews>
  <sheets>
    <sheet name="Contenido" sheetId="1" r:id="rId1"/>
    <sheet name="C1 Parte 1" sheetId="2" r:id="rId2"/>
    <sheet name="C1 Parte 2 " sheetId="3" r:id="rId3"/>
    <sheet name="C1 Parte 3" sheetId="4" r:id="rId4"/>
    <sheet name="C1-1 Parte 1" sheetId="5" r:id="rId5"/>
    <sheet name="C1-1 Parte 2" sheetId="6" r:id="rId6"/>
    <sheet name="C1-2" sheetId="7" r:id="rId7"/>
    <sheet name="C1-3" sheetId="8" r:id="rId8"/>
    <sheet name="C1-4" sheetId="9" r:id="rId9"/>
    <sheet name="C2" sheetId="10" r:id="rId10"/>
    <sheet name="C2-1" sheetId="11" r:id="rId11"/>
    <sheet name="C2-2" sheetId="12" r:id="rId12"/>
    <sheet name="C2-3" sheetId="13" r:id="rId13"/>
    <sheet name="C2-4" sheetId="14" r:id="rId14"/>
    <sheet name="Glosario" sheetId="15" r:id="rId15"/>
  </sheets>
  <definedNames>
    <definedName name="_xlnm.Print_Area" localSheetId="1">'C1 Parte 1'!$A$16:$Q$55</definedName>
    <definedName name="_xlnm.Print_Area" localSheetId="2">'C1 Parte 2 '!$A$1:$M$53</definedName>
    <definedName name="_xlnm.Print_Area" localSheetId="3">'C1 Parte 3'!$A$15:$S$54</definedName>
    <definedName name="_xlnm.Print_Area" localSheetId="4">'C1-1 Parte 1'!$A$15:$S$53</definedName>
    <definedName name="_xlnm.Print_Area" localSheetId="5">'C1-1 Parte 2'!$B$15:$Z$55</definedName>
    <definedName name="_xlnm.Print_Area" localSheetId="6">'C1-2'!$B$15:$Q$52</definedName>
    <definedName name="_xlnm.Print_Area" localSheetId="7">'C1-3'!$B$1:$S$53</definedName>
    <definedName name="_xlnm.Print_Area" localSheetId="8">'C1-4'!$B$1:$S$55</definedName>
    <definedName name="_xlnm.Print_Area" localSheetId="9">'C2'!$B$1:$P$53</definedName>
    <definedName name="_xlnm.Print_Area" localSheetId="10">'C2-1'!$B$14:$V$53</definedName>
    <definedName name="_xlnm.Print_Area" localSheetId="11">'C2-2'!$B$15:$V$52</definedName>
    <definedName name="_xlnm.Print_Area" localSheetId="12">'C2-3'!$B$14:$S$52</definedName>
    <definedName name="_xlnm.Print_Area" localSheetId="13">'C2-4'!$B$1:$V$52</definedName>
    <definedName name="IDX" localSheetId="1">'C1 Parte 1'!#REF!</definedName>
    <definedName name="IDX" localSheetId="2">'C1 Parte 2 '!#REF!</definedName>
    <definedName name="IDX" localSheetId="3">'C1 Parte 3'!#REF!</definedName>
    <definedName name="IDX" localSheetId="4">'C1-1 Parte 1'!#REF!</definedName>
    <definedName name="IDX" localSheetId="6">'C1-2'!#REF!</definedName>
    <definedName name="IDX" localSheetId="9">'C2'!#REF!</definedName>
    <definedName name="IDX" localSheetId="10">'C2-1'!#REF!</definedName>
    <definedName name="IDX" localSheetId="11">'C2-2'!#REF!</definedName>
    <definedName name="IDX" localSheetId="12">'C2-3'!#REF!</definedName>
    <definedName name="IDX" localSheetId="13">'C2-4'!#REF!</definedName>
    <definedName name="_xlnm.Print_Titles" localSheetId="1">'C1 Parte 1'!$A:$B,'C1 Parte 1'!$1:$13</definedName>
    <definedName name="_xlnm.Print_Titles" localSheetId="2">'C1 Parte 2 '!$A:$B,'C1 Parte 2 '!$1:$13</definedName>
    <definedName name="_xlnm.Print_Titles" localSheetId="3">'C1 Parte 3'!$A:$B,'C1 Parte 3'!$1:$12</definedName>
    <definedName name="_xlnm.Print_Titles" localSheetId="4">'C1-1 Parte 1'!$B:$B,'C1-1 Parte 1'!$2:$12</definedName>
    <definedName name="_xlnm.Print_Titles" localSheetId="5">'C1-1 Parte 2'!$B:$B,'C1-1 Parte 2'!$2:$12</definedName>
    <definedName name="_xlnm.Print_Titles" localSheetId="6">'C1-2'!$B:$B,'C1-2'!$2:$13</definedName>
    <definedName name="_xlnm.Print_Titles" localSheetId="7">'C1-3'!$B:$B,'C1-3'!$2:$13</definedName>
    <definedName name="_xlnm.Print_Titles" localSheetId="8">'C1-4'!$B:$B,'C1-4'!$2:$13</definedName>
    <definedName name="_xlnm.Print_Titles" localSheetId="9">'C2'!$B:$B,'C2'!$2:$13</definedName>
    <definedName name="_xlnm.Print_Titles" localSheetId="10">'C2-1'!$B:$B,'C2-1'!$2:$13</definedName>
    <definedName name="_xlnm.Print_Titles" localSheetId="11">'C2-2'!$B:$B,'C2-2'!$2:$13</definedName>
    <definedName name="_xlnm.Print_Titles" localSheetId="12">'C2-3'!$B:$B,'C2-3'!$2:$13</definedName>
    <definedName name="_xlnm.Print_Titles" localSheetId="13">'C2-4'!$B:$B,'C2-4'!$2:$13</definedName>
  </definedNames>
  <calcPr fullCalcOnLoad="1"/>
</workbook>
</file>

<file path=xl/sharedStrings.xml><?xml version="1.0" encoding="utf-8"?>
<sst xmlns="http://schemas.openxmlformats.org/spreadsheetml/2006/main" count="1070" uniqueCount="211">
  <si>
    <t>Incluye cotizaciones patronales obligatorias de salud, pensión, aportes a cajas de compensación, aportes voluntarios de salud y seguros de vida del personal permanente y temporal contratado directamente por la empresa.</t>
  </si>
  <si>
    <t>Prestaciones Causadas</t>
  </si>
  <si>
    <t>Incluye aportes al SENA, ICBF y otros gastos de personal.</t>
  </si>
  <si>
    <t>Otros Gastos de Personal</t>
  </si>
  <si>
    <t>Educación superior privada (8050)</t>
  </si>
  <si>
    <t>Inversión Neta</t>
  </si>
  <si>
    <t>Productividad total (relación) = Ingresos / (consumo intermedio + total gastos de personal).</t>
  </si>
  <si>
    <t>Productividad laboral por persona ocupada = valor agregado / total de personal ocupado. Para este cálculo no se incluye personal contratado a través de agencias especializadas.</t>
  </si>
  <si>
    <t>Educación superior privada (8050)*</t>
  </si>
  <si>
    <r>
      <t>2</t>
    </r>
    <r>
      <rPr>
        <sz val="8"/>
        <rFont val="Arial"/>
        <family val="2"/>
      </rPr>
      <t xml:space="preserve">  </t>
    </r>
    <r>
      <rPr>
        <sz val="9"/>
        <rFont val="Arial"/>
        <family val="2"/>
      </rPr>
      <t>No incluye impuestos indirectos.</t>
    </r>
  </si>
  <si>
    <r>
      <t>Producción Bruta</t>
    </r>
    <r>
      <rPr>
        <b/>
        <vertAlign val="superscript"/>
        <sz val="11"/>
        <rFont val="Arial"/>
        <family val="2"/>
      </rPr>
      <t>2</t>
    </r>
  </si>
  <si>
    <r>
      <t>Consumo Intermedio</t>
    </r>
    <r>
      <rPr>
        <b/>
        <vertAlign val="superscript"/>
        <sz val="11"/>
        <rFont val="Arial"/>
        <family val="2"/>
      </rPr>
      <t>2</t>
    </r>
  </si>
  <si>
    <r>
      <t>Valor Agregado</t>
    </r>
    <r>
      <rPr>
        <b/>
        <vertAlign val="superscript"/>
        <sz val="11"/>
        <rFont val="Arial"/>
        <family val="2"/>
      </rPr>
      <t>2</t>
    </r>
  </si>
  <si>
    <r>
      <t>Total</t>
    </r>
    <r>
      <rPr>
        <b/>
        <sz val="9"/>
        <rFont val="Arial"/>
        <family val="0"/>
      </rPr>
      <t xml:space="preserve"> (Relación)</t>
    </r>
  </si>
  <si>
    <t>Laboral por pesona ocupada</t>
  </si>
  <si>
    <t>Total propietarios socios y familiares sin remuneración</t>
  </si>
  <si>
    <t>Son propietarios y socios quienes trabajan en la empresa sin percibir, por su actividad, un salario determinado y que derivan sus ingresos de las ganancias.</t>
  </si>
  <si>
    <t>Personal permanente son las personas contratadas para desempeñar labores por tiempo indefinido, para desarrollar actividades de servicios, exclusivamente.</t>
  </si>
  <si>
    <t>* El personal ocupado para educación superior privada no esta disponible (Nd), se publicará en la próxima entrega.</t>
  </si>
  <si>
    <t>Total permanente</t>
  </si>
  <si>
    <t>Total temporal en misión</t>
  </si>
  <si>
    <t>Corresponde al personal temporal de las empresas especializadas en este servicio, quienes van a prestar su fuerza de trabajo a entidades usuarias del servicio.</t>
  </si>
  <si>
    <t>Total aprendiz o estudiantes por convenio</t>
  </si>
  <si>
    <t>Total temporal contratado directamente por la empresa</t>
  </si>
  <si>
    <t>Total personal con agencias</t>
  </si>
  <si>
    <t>Remuneraciones del personal aprendiz</t>
  </si>
  <si>
    <t>Comprende los sueldos, salarios y prestaciones del personal aprendiz o estudiantes por convenio.</t>
  </si>
  <si>
    <t>Otros costos y gastos</t>
  </si>
  <si>
    <t>Incluye gastos de arrendamiento de bienes muebles e inmuebles, contribuciones y afiliaciones,  útiles, papelería y fotocopias, publicidad, servicios públicos, gastos de comunicaciones, seguros, mantenimientos, servicios de aseo y vigilancia, entre otros.</t>
  </si>
  <si>
    <r>
      <t xml:space="preserve">3  </t>
    </r>
    <r>
      <rPr>
        <sz val="9"/>
        <rFont val="Arial"/>
        <family val="2"/>
      </rPr>
      <t>En estos gastos no se contempla las remuneraciones del personal contratado a través de agencias especializadas ya que se incluyen en consumo intermedio.</t>
    </r>
  </si>
  <si>
    <r>
      <t xml:space="preserve">Gastos del personal ocupado </t>
    </r>
    <r>
      <rPr>
        <vertAlign val="superscript"/>
        <sz val="10"/>
        <rFont val="Arial"/>
        <family val="2"/>
      </rPr>
      <t>3</t>
    </r>
  </si>
  <si>
    <t>Costo de mercancias vendidas</t>
  </si>
  <si>
    <t>Incluye costos de mercancías vendidas asociadas a la prestación del servicio y otras mercancías</t>
  </si>
  <si>
    <r>
      <t>Otros costos y gastos</t>
    </r>
    <r>
      <rPr>
        <vertAlign val="superscript"/>
        <sz val="10"/>
        <rFont val="Arial"/>
        <family val="2"/>
      </rPr>
      <t>4</t>
    </r>
  </si>
  <si>
    <r>
      <t xml:space="preserve">4  </t>
    </r>
    <r>
      <rPr>
        <sz val="9"/>
        <rFont val="Arial"/>
        <family val="2"/>
      </rPr>
      <t>Incluye gastos en depreciación causada, amortizaciones en intangibles y otros.</t>
    </r>
  </si>
  <si>
    <t xml:space="preserve">Corresponde a la entrada de activos fijos por compras y recibidos por traslado de cuentas. </t>
  </si>
  <si>
    <t>Corresponde al monto de activos fijos que hayan sido retirados o vendidos antes de la fecha de cierre y ciclo contable a 31 de diciembre</t>
  </si>
  <si>
    <t>Inversión Bruta</t>
  </si>
  <si>
    <t>Nd. No disponible</t>
  </si>
  <si>
    <t>Na. No aplica</t>
  </si>
  <si>
    <t>Corresponde al personal temporal de las empresas que prestan sus servicios a la empresa por tiempo definido contractualmente.</t>
  </si>
  <si>
    <r>
      <t>1</t>
    </r>
    <r>
      <rPr>
        <sz val="8"/>
        <rFont val="Arial"/>
        <family val="2"/>
      </rPr>
      <t xml:space="preserve"> Ver alcance temático de la investigación en glosario</t>
    </r>
  </si>
  <si>
    <t>-</t>
  </si>
  <si>
    <t>Gastos personal temporal suministrado por otras empresas</t>
  </si>
  <si>
    <t>Total temporal contratado directamente por la empresa mujeres</t>
  </si>
  <si>
    <t>Total personal con agencias Mujeres</t>
  </si>
  <si>
    <t>SECCION</t>
  </si>
  <si>
    <r>
      <t>1-1. Colombia. Personal ocupado por tipo de contratación y sexo,  de los servicios investigados</t>
    </r>
    <r>
      <rPr>
        <b/>
        <vertAlign val="superscript"/>
        <sz val="11"/>
        <color indexed="63"/>
        <rFont val="Arial"/>
        <family val="2"/>
      </rPr>
      <t>1</t>
    </r>
    <r>
      <rPr>
        <b/>
        <sz val="11"/>
        <color indexed="63"/>
        <rFont val="Arial"/>
        <family val="2"/>
      </rPr>
      <t xml:space="preserve"> </t>
    </r>
  </si>
  <si>
    <t>según actividad económica y organización jurídica</t>
  </si>
  <si>
    <t xml:space="preserve">Total </t>
  </si>
  <si>
    <t>Remuneraciones del personal permanente</t>
  </si>
  <si>
    <t>Sueldos y salarios</t>
  </si>
  <si>
    <t>Prestaciones</t>
  </si>
  <si>
    <t>Remuneraciones personal contratado directamente por la empresa</t>
  </si>
  <si>
    <t>Remuneraciones del personal en misión</t>
  </si>
  <si>
    <t>Adquisiciones y traslados recibidos</t>
  </si>
  <si>
    <t>No depreciables</t>
  </si>
  <si>
    <t>Construcciones y edificaciones</t>
  </si>
  <si>
    <t>Maquinaria y equipo</t>
  </si>
  <si>
    <t>Muebles y equipo de oficina</t>
  </si>
  <si>
    <t>Equipo de computo y comunicación</t>
  </si>
  <si>
    <t>Otros activos fijos depreciables</t>
  </si>
  <si>
    <t>Ventas, retiros y tralados enviados</t>
  </si>
  <si>
    <t>Total no depreciables</t>
  </si>
  <si>
    <t>Construcciones</t>
  </si>
  <si>
    <t>Maquinaria</t>
  </si>
  <si>
    <t>Muebles</t>
  </si>
  <si>
    <t>Equipo de computación</t>
  </si>
  <si>
    <t>Depreciación causada en el año</t>
  </si>
  <si>
    <t>Equipo de computación y comunicación</t>
  </si>
  <si>
    <t>%</t>
  </si>
  <si>
    <t>Total depreciación causada en el año</t>
  </si>
  <si>
    <t>Inversion bruta Otros depreciables</t>
  </si>
  <si>
    <t>Total</t>
  </si>
  <si>
    <t>Empresas</t>
  </si>
  <si>
    <t>Número</t>
  </si>
  <si>
    <t>Productividad</t>
  </si>
  <si>
    <t>Fuente: DANE - Encuesta Anual de Servicios</t>
  </si>
  <si>
    <t>Total mejoras y reformas</t>
  </si>
  <si>
    <t>Propietarios, socios y familiares sin remuneración mujeres</t>
  </si>
  <si>
    <t xml:space="preserve">FUENTE: DANE - Encuesta Anual de Servicios. </t>
  </si>
  <si>
    <t xml:space="preserve">FUENTE: DANE - Encuesta Anual de Servicios.  </t>
  </si>
  <si>
    <t>FUENTE: DANE - Encuesta Anual de Servicios.</t>
  </si>
  <si>
    <t>FUENTE: DANE - Encuesta Anual de Servicios</t>
  </si>
  <si>
    <t>Gastos de personal</t>
  </si>
  <si>
    <t>Valor</t>
  </si>
  <si>
    <r>
      <t>1-2. Colombia. Remuneración de asalariados por tipo de contratación de los servicios investigados</t>
    </r>
    <r>
      <rPr>
        <b/>
        <vertAlign val="superscript"/>
        <sz val="11"/>
        <color indexed="63"/>
        <rFont val="Arial"/>
        <family val="2"/>
      </rPr>
      <t>1</t>
    </r>
    <r>
      <rPr>
        <b/>
        <sz val="11"/>
        <color indexed="63"/>
        <rFont val="Arial"/>
        <family val="2"/>
      </rPr>
      <t xml:space="preserve"> </t>
    </r>
  </si>
  <si>
    <r>
      <t>2. Colombia. Inversión neta en activos fijos de los servicios investigados</t>
    </r>
    <r>
      <rPr>
        <b/>
        <vertAlign val="superscript"/>
        <sz val="11"/>
        <color indexed="63"/>
        <rFont val="Arial"/>
        <family val="2"/>
      </rPr>
      <t>1</t>
    </r>
    <r>
      <rPr>
        <b/>
        <sz val="11"/>
        <color indexed="63"/>
        <rFont val="Arial"/>
        <family val="2"/>
      </rPr>
      <t>,</t>
    </r>
  </si>
  <si>
    <r>
      <t>2-1. Colombia. Adquisiciones y traslados recibidos por clase de activos fijos de los servicios investigados</t>
    </r>
    <r>
      <rPr>
        <b/>
        <vertAlign val="superscript"/>
        <sz val="11"/>
        <color indexed="63"/>
        <rFont val="Arial"/>
        <family val="2"/>
      </rPr>
      <t>1</t>
    </r>
  </si>
  <si>
    <r>
      <t>2-2. Colombia. Ventas, retiros, traslados enviados por clase de activos fijos de los servicios investigados</t>
    </r>
    <r>
      <rPr>
        <b/>
        <vertAlign val="superscript"/>
        <sz val="11"/>
        <color indexed="63"/>
        <rFont val="Arial"/>
        <family val="2"/>
      </rPr>
      <t>1</t>
    </r>
  </si>
  <si>
    <r>
      <t>2-3. Colombia. Valor de la depreciación  por clase de activos fijos de los servicios investigados</t>
    </r>
    <r>
      <rPr>
        <b/>
        <vertAlign val="superscript"/>
        <sz val="11"/>
        <color indexed="63"/>
        <rFont val="Arial"/>
        <family val="2"/>
      </rPr>
      <t>1</t>
    </r>
  </si>
  <si>
    <r>
      <t>2-4. Colombia. Valor de la inversión bruta por clase de activos fijos de los servicios investigados</t>
    </r>
    <r>
      <rPr>
        <b/>
        <vertAlign val="superscript"/>
        <sz val="11"/>
        <color indexed="63"/>
        <rFont val="Arial"/>
        <family val="2"/>
      </rPr>
      <t>1</t>
    </r>
  </si>
  <si>
    <t>Impuestos de industria y comercio</t>
  </si>
  <si>
    <t>Otros impuestos</t>
  </si>
  <si>
    <t>Gastos para provision de cartera y otros</t>
  </si>
  <si>
    <t>Total Consumo intermedio</t>
  </si>
  <si>
    <t>Costos relacionados con la prestación del servicio</t>
  </si>
  <si>
    <t>Gastos causados por servicios prestados por terceros</t>
  </si>
  <si>
    <t>Regalias</t>
  </si>
  <si>
    <t xml:space="preserve">Valor </t>
  </si>
  <si>
    <t>H</t>
  </si>
  <si>
    <t>K</t>
  </si>
  <si>
    <t>Descripción actividad económica</t>
  </si>
  <si>
    <t>Hoteles y restaurantes</t>
  </si>
  <si>
    <t>I</t>
  </si>
  <si>
    <t>O</t>
  </si>
  <si>
    <t>M</t>
  </si>
  <si>
    <t>N</t>
  </si>
  <si>
    <t>Sociedad Anónima</t>
  </si>
  <si>
    <t>Sociedad Limitada</t>
  </si>
  <si>
    <t>Entidades sin ánimo de lucro</t>
  </si>
  <si>
    <r>
      <t>1. Colombia. Variables principales, remuneración promedio y productividad de los servicios investigados</t>
    </r>
    <r>
      <rPr>
        <b/>
        <vertAlign val="superscript"/>
        <sz val="11"/>
        <color indexed="63"/>
        <rFont val="Arial"/>
        <family val="2"/>
      </rPr>
      <t>1</t>
    </r>
    <r>
      <rPr>
        <b/>
        <sz val="11"/>
        <color indexed="63"/>
        <rFont val="Arial"/>
        <family val="2"/>
      </rPr>
      <t xml:space="preserve">, </t>
    </r>
  </si>
  <si>
    <t>Total Remuneración</t>
  </si>
  <si>
    <t>Ingresos</t>
  </si>
  <si>
    <t>Actividades relacionadas con la salud humana - privada (851)</t>
  </si>
  <si>
    <t>Educación superior privada (8050) *</t>
  </si>
  <si>
    <t>Valor  *</t>
  </si>
  <si>
    <t>*  La diferencia entre los valores totales de Remuneraciones de este cuadro con el cuadro 'C1 Parte1', obedecen a redondeos de las cifras.</t>
  </si>
  <si>
    <t>(conclusión)</t>
  </si>
  <si>
    <r>
      <t>1-3. Colombia. Componentes del consumo intermedio en las empresas de servicios</t>
    </r>
    <r>
      <rPr>
        <b/>
        <vertAlign val="superscript"/>
        <sz val="9"/>
        <color indexed="63"/>
        <rFont val="Arial"/>
        <family val="2"/>
      </rPr>
      <t>1</t>
    </r>
  </si>
  <si>
    <t>(Conclusión)</t>
  </si>
  <si>
    <r>
      <t>s</t>
    </r>
    <r>
      <rPr>
        <b/>
        <sz val="11"/>
        <color indexed="63"/>
        <rFont val="Arial"/>
        <family val="2"/>
      </rPr>
      <t>egún actividad económica y organización jurídica</t>
    </r>
  </si>
  <si>
    <t>Personal ocupado</t>
  </si>
  <si>
    <t>Total Mujeres</t>
  </si>
  <si>
    <t>Permanente mujeres</t>
  </si>
  <si>
    <t>Aprendiz o estudiantes por convenio mujeres</t>
  </si>
  <si>
    <t>Temporal en misión mujeres</t>
  </si>
  <si>
    <t>Total nacional 2008</t>
  </si>
  <si>
    <t>Valores en miles de pesos</t>
  </si>
  <si>
    <t>* El personal ocupado para educación superior privada corresponde exclusivamente al personal permanente de la empresa.</t>
  </si>
  <si>
    <t>Nd</t>
  </si>
  <si>
    <t>Na</t>
  </si>
  <si>
    <t>GLOSARIO DE TERMINOS</t>
  </si>
  <si>
    <t>Incluye propietarios, socios y familiares,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</si>
  <si>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Incluye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</si>
  <si>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Personal temporal contratado a través de agencias</t>
  </si>
  <si>
    <t>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Esta categoría de personal no se incluye dentro del total de personal ocupado para evitar la duplicación del dato.</t>
  </si>
  <si>
    <t>Remuneración por persona</t>
  </si>
  <si>
    <t>Almacenamiento, comunicaciones y actividades auxiliares de transporte</t>
  </si>
  <si>
    <t>Actividades inmobiliarias, empresariales y de alquiler</t>
  </si>
  <si>
    <t>Entretenimiento y otros servicios</t>
  </si>
  <si>
    <t>Otro tipo de organización jurídica</t>
  </si>
  <si>
    <t>Remunerado</t>
  </si>
  <si>
    <t>Total remuneración</t>
  </si>
  <si>
    <t>Sueldos y salarios causados</t>
  </si>
  <si>
    <r>
      <t>1</t>
    </r>
    <r>
      <rPr>
        <sz val="9"/>
        <rFont val="Arial"/>
        <family val="2"/>
      </rPr>
      <t xml:space="preserve"> Ver alcance temático de la investigación en ficha metodológica</t>
    </r>
  </si>
  <si>
    <r>
      <t>1</t>
    </r>
    <r>
      <rPr>
        <sz val="8"/>
        <rFont val="Arial"/>
        <family val="2"/>
      </rPr>
      <t xml:space="preserve"> </t>
    </r>
    <r>
      <rPr>
        <sz val="9"/>
        <rFont val="Arial"/>
        <family val="2"/>
      </rPr>
      <t>Ver alcance temático de la investigación en ficha metodológica</t>
    </r>
  </si>
  <si>
    <r>
      <t>1</t>
    </r>
    <r>
      <rPr>
        <sz val="8"/>
        <rFont val="Arial"/>
        <family val="2"/>
      </rPr>
      <t xml:space="preserve"> Ver alcance temático de la investigación en ficha metodológica</t>
    </r>
  </si>
  <si>
    <r>
      <t>1</t>
    </r>
    <r>
      <rPr>
        <sz val="9"/>
        <rFont val="Arial"/>
        <family val="2"/>
      </rPr>
      <t xml:space="preserve">  Ver alcance temático de la investigación en ficha metodológica</t>
    </r>
  </si>
  <si>
    <t>Actividades inmobiliarias, empresariales y de alquiler:</t>
  </si>
  <si>
    <t>Almacenamiento, comunicaciones y actividades auxiliares de transporte:</t>
  </si>
  <si>
    <t>Costo de mercancias vendidas:</t>
  </si>
  <si>
    <t>Entretenimiento y otros servicios:</t>
  </si>
  <si>
    <t>Inversión Bruta:</t>
  </si>
  <si>
    <t>Inversión Neta:</t>
  </si>
  <si>
    <t>Otro tipo de organización jurídica, asociadas a las actividades de Almacenamiento, comunicaciones y actividades auxiliares de transporte:</t>
  </si>
  <si>
    <t>Esta actividad incluye actividades inmobiliarias; alquiler de maquinaria y equipo sin operarios y de efectos personales y enseres domésticos; informática y actividades conexas; actividades de investigación y desarrollo; y otras actividades empresariales.</t>
  </si>
  <si>
    <t>Esta actividad incluye actividades complementarias y auxiliares al transporte, actividades de agencias de viaje y correo y telecomunicaciones.</t>
  </si>
  <si>
    <t>Esta actividad incluye actividades de cinematografía, radio y televisión, agencias de noticias y otras actividades de entretenimiento; y otras actividades de servicios dentro de las que se encuentran lavado y limpieza de prendas de tela y piel, peluquería y otros tratamientos de belleza, pompas fúnebres y actividades conexas, y otras actividades.</t>
  </si>
  <si>
    <t>Corresponde a las adquisiciones más traslados de cuenta recibidos más mejoras y reformas, menos: ventas, retiros, traslados enviados.</t>
  </si>
  <si>
    <t>Corresponde a las adquisiciones más traslados de cuenta recibidos más mejoras y reformas, menos: ventas, retiros, traslados enviados y la depreciación causada.</t>
  </si>
  <si>
    <t>Otro tipo de organización jurídica, asociadas a las actividades de Educación superior privada:</t>
  </si>
  <si>
    <t>Este tipo de organización incluye organizaciones de economía solidaria, sucursales de sociedades extranjeras, sociedades en comandita simple, sociedades de economía mixta, empresas unipersonales, sociedades en comandita por acciones, entidades sin ánimo de lucro, empresas industriales y comerciales del estado y otras.</t>
  </si>
  <si>
    <t>Este tipo de organización incluye organizaciones de economía solidaría, sociedades limitadas, organizaciones de economía solidaria y otras.</t>
  </si>
  <si>
    <t>Este tipo de organización incluye entidades sin ánimo de lucro, organizaciones de economía solidaria, personas naturales, empresas unipersonales, sociedades en comandita simple,  sociedades en comandita por acciones, sociedades de economía mixta, sucursales de sociedades extranjeras, sociedades de hecho y otras. En la sección H no se contemplan entidades sin ánimo de lucro.</t>
  </si>
  <si>
    <t>Este tipo de organización incluye organizaciones de economía solidaria,  empresas unipersonales, sociedades en comandita simple, empresas industriales y comerciales del estado, personas naturales y otras.</t>
  </si>
  <si>
    <t>Otro tipo de organización jurídica, asociadas a las actividades de hoteles y restaurantes; actividades inmobiliarias, empresariales y de alquiler; y Entretenimiento y otros servicos:</t>
  </si>
  <si>
    <t>Otro tipo de organización jurídica, asociadas a las actividades relacionadas con la salud humana - privada:</t>
  </si>
  <si>
    <t>Otros costos y gastos:</t>
  </si>
  <si>
    <t>Otros Gastos de Personal:</t>
  </si>
  <si>
    <t>Personal ocupado:</t>
  </si>
  <si>
    <t>Personal permanente:</t>
  </si>
  <si>
    <t>Personal remunerado:</t>
  </si>
  <si>
    <t>Personal temporal contratado a través de agencias:</t>
  </si>
  <si>
    <t>Personal temporal contratado directamente por la empresa:</t>
  </si>
  <si>
    <t>Prestaciones Causadas:</t>
  </si>
  <si>
    <t>Productividad laboral:</t>
  </si>
  <si>
    <t>Productividad total:</t>
  </si>
  <si>
    <t>Remuneración por persona:</t>
  </si>
  <si>
    <t>Corresponde a sueldos y salarios más prestaciones del personal remunerado. Para el personal permanente, los sueldos y salarios pueden ser en dinero o en especie, horas extras, dominicales, comisiones por ventas, viáticos permanentes; y las prestaciones incluyen vacaciones, primas legales y extralegales, cesantías e intereses sobre cesantías.</t>
  </si>
  <si>
    <t>Remuneraciones:</t>
  </si>
  <si>
    <t>Remuneraciones del personal aprendiz:</t>
  </si>
  <si>
    <t>Sueldos y salarios causados:</t>
  </si>
  <si>
    <t>Corresponde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</si>
  <si>
    <t>Total adquisiciones y traslados recibidos:</t>
  </si>
  <si>
    <t>Total aprendiz o estudiantes por convenio:</t>
  </si>
  <si>
    <t>Corresponde a los empleados vinculados a través de contrato de aprendizaje, por tiempo definido, no mayor a dos años.</t>
  </si>
  <si>
    <t>Total propietarios socios y familiares sin remuneración:</t>
  </si>
  <si>
    <t>Total temporal en misión:</t>
  </si>
  <si>
    <t>Total ventas, retiros y traslados enviados:</t>
  </si>
  <si>
    <t>Remuneración por persona = total remuneración / personal remunerado. En este cálculo no se incluye el personal contratado a través de agencias especializadas.</t>
  </si>
  <si>
    <r>
      <t>1-4. Colombia</t>
    </r>
    <r>
      <rPr>
        <b/>
        <sz val="9"/>
        <color indexed="63"/>
        <rFont val="Arial"/>
        <family val="2"/>
      </rPr>
      <t xml:space="preserve">. </t>
    </r>
    <r>
      <rPr>
        <b/>
        <sz val="11"/>
        <color indexed="63"/>
        <rFont val="Arial"/>
        <family val="2"/>
      </rPr>
      <t>Otros costos y gastos no componentes del consumo intermedio en las empresas de servicios</t>
    </r>
    <r>
      <rPr>
        <b/>
        <vertAlign val="superscript"/>
        <sz val="11"/>
        <color indexed="63"/>
        <rFont val="Arial"/>
        <family val="2"/>
      </rPr>
      <t>1</t>
    </r>
  </si>
  <si>
    <t>Total adquisiciones y traslados recibidos</t>
  </si>
  <si>
    <t>Total ventas, retiros y traslados enviados</t>
  </si>
  <si>
    <t>Cuadro 1 Parte 1. Variables principales, remuneración promedio y productividad de los servicios investigados</t>
  </si>
  <si>
    <t>Cuadro 1 Parte 2. Variables principales, gastos de personal</t>
  </si>
  <si>
    <t>Cuadro 1 Parte 3. Variables principales: producción bruta, consumo intermedio, valor agregado, inversión neta</t>
  </si>
  <si>
    <t>Cuadro 1-1 Parte 1. Variables principales: personal ocupado</t>
  </si>
  <si>
    <t>Cuadro 1-1 Parte 2. Variables principales: personal ocupado (Conclusión)</t>
  </si>
  <si>
    <t>Cuadro 1-2. Variables principales: remuneraciones del personal</t>
  </si>
  <si>
    <t>Cuadro 1-4. Variables principales: Otros costos y gastos no componentes del consumo intermedio</t>
  </si>
  <si>
    <t>Cuadro 1-3. Variables principales: componentes del consumo intermedio</t>
  </si>
  <si>
    <t>Cuadro 2. Variables principales: Inversión neta en activos fijos</t>
  </si>
  <si>
    <t>Cuadro 2-1. Variables principales: Adquisiciones y traslados recibidos por clase de activos fijos</t>
  </si>
  <si>
    <t>Cuadro 2-2. Variables principales: Ventas, retiros, traslados enviados por clase de activos fijos</t>
  </si>
  <si>
    <t>Cuadro 2-3. Variables principales: Valor de la depreciación  por clase de activos fijos</t>
  </si>
  <si>
    <t>Cuadro 2-4. Variables principales: Valor de la inversión bruta por clase de activos fijos</t>
  </si>
  <si>
    <t>Glosario</t>
  </si>
  <si>
    <t>Tabla de contenido</t>
  </si>
  <si>
    <t>Encuesta Anual de Servicios EAS 2008</t>
  </si>
  <si>
    <t>Valores corrientes</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</si>
</sst>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00%"/>
    <numFmt numFmtId="183" formatCode="_ * #,##0.0_ ;_ * \-#,##0.0_ ;_ * &quot;-&quot;??_ ;_ @_ "/>
    <numFmt numFmtId="184" formatCode="_ * #,##0_ ;_ * \-#,##0_ ;_ * &quot;-&quot;??_ ;_ @_ "/>
    <numFmt numFmtId="185" formatCode="_-* #,##0.00\ _p_t_a_-;\-* #,##0.00\ _p_t_a_-;_-* &quot;-&quot;??\ _p_t_a_-;_-@_-"/>
    <numFmt numFmtId="186" formatCode="0.0"/>
    <numFmt numFmtId="187" formatCode="[$-240A]hh:mm:ss\ AM/PM"/>
    <numFmt numFmtId="188" formatCode="[$-240A]dddd\,\ dd&quot; de &quot;mmmm&quot; de &quot;yyyy"/>
    <numFmt numFmtId="189" formatCode="#,##0.0"/>
    <numFmt numFmtId="190" formatCode="0.000000000"/>
  </numFmts>
  <fonts count="52">
    <font>
      <sz val="10"/>
      <name val="Arial"/>
      <family val="0"/>
    </font>
    <font>
      <u val="single"/>
      <sz val="10"/>
      <color indexed="30"/>
      <name val="Arial"/>
      <family val="2"/>
    </font>
    <font>
      <u val="single"/>
      <sz val="10"/>
      <color indexed="56"/>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9"/>
      <color indexed="63"/>
      <name val="Arial"/>
      <family val="2"/>
    </font>
    <font>
      <sz val="9"/>
      <color indexed="63"/>
      <name val="Arial"/>
      <family val="2"/>
    </font>
    <font>
      <sz val="12"/>
      <color indexed="63"/>
      <name val="Arial"/>
      <family val="2"/>
    </font>
    <font>
      <b/>
      <sz val="11"/>
      <color indexed="63"/>
      <name val="Arial"/>
      <family val="2"/>
    </font>
    <font>
      <sz val="8"/>
      <color indexed="63"/>
      <name val="Arial"/>
      <family val="2"/>
    </font>
    <font>
      <sz val="8"/>
      <name val="Arial"/>
      <family val="2"/>
    </font>
    <font>
      <b/>
      <vertAlign val="superscript"/>
      <sz val="11"/>
      <color indexed="63"/>
      <name val="Arial"/>
      <family val="2"/>
    </font>
    <font>
      <b/>
      <sz val="11"/>
      <name val="Arial"/>
      <family val="2"/>
    </font>
    <font>
      <vertAlign val="superscript"/>
      <sz val="8"/>
      <name val="Arial"/>
      <family val="2"/>
    </font>
    <font>
      <vertAlign val="superscript"/>
      <sz val="10"/>
      <name val="Arial"/>
      <family val="2"/>
    </font>
    <font>
      <b/>
      <sz val="10"/>
      <name val="Arial"/>
      <family val="2"/>
    </font>
    <font>
      <sz val="12"/>
      <color indexed="10"/>
      <name val="Arial"/>
      <family val="2"/>
    </font>
    <font>
      <b/>
      <sz val="9"/>
      <color indexed="10"/>
      <name val="Arial"/>
      <family val="2"/>
    </font>
    <font>
      <b/>
      <sz val="12"/>
      <color indexed="18"/>
      <name val="Arial"/>
      <family val="2"/>
    </font>
    <font>
      <b/>
      <vertAlign val="superscript"/>
      <sz val="9"/>
      <color indexed="63"/>
      <name val="Arial"/>
      <family val="2"/>
    </font>
    <font>
      <sz val="9"/>
      <color indexed="10"/>
      <name val="Arial"/>
      <family val="2"/>
    </font>
    <font>
      <b/>
      <vertAlign val="superscript"/>
      <sz val="11"/>
      <name val="Arial"/>
      <family val="2"/>
    </font>
    <font>
      <sz val="12"/>
      <name val="Arial"/>
      <family val="2"/>
    </font>
    <font>
      <b/>
      <sz val="5"/>
      <color indexed="63"/>
      <name val="Arial"/>
      <family val="2"/>
    </font>
    <font>
      <b/>
      <sz val="5"/>
      <name val="Arial"/>
      <family val="2"/>
    </font>
    <font>
      <b/>
      <sz val="5"/>
      <color indexed="18"/>
      <name val="Arial"/>
      <family val="2"/>
    </font>
    <font>
      <b/>
      <sz val="8"/>
      <name val="Arial"/>
      <family val="2"/>
    </font>
    <font>
      <sz val="7"/>
      <name val="Arial"/>
      <family val="2"/>
    </font>
    <font>
      <sz val="9"/>
      <color indexed="18"/>
      <name val="Arial"/>
      <family val="2"/>
    </font>
    <font>
      <b/>
      <sz val="8"/>
      <color indexed="63"/>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u val="single"/>
      <sz val="10"/>
      <name val="Arial"/>
      <family val="2"/>
    </font>
  </fonts>
  <fills count="20">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5"/>
        <bgColor indexed="64"/>
      </patternFill>
    </fill>
    <fill>
      <patternFill patternType="solid">
        <fgColor indexed="52"/>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53"/>
        <bgColor indexed="64"/>
      </patternFill>
    </fill>
    <fill>
      <patternFill patternType="solid">
        <fgColor indexed="61"/>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15"/>
      </bottom>
    </border>
    <border>
      <left>
        <color indexed="63"/>
      </left>
      <right>
        <color indexed="63"/>
      </right>
      <top>
        <color indexed="63"/>
      </top>
      <bottom style="medium">
        <color indexed="41"/>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9" borderId="0" applyNumberFormat="0" applyBorder="0" applyAlignment="0" applyProtection="0"/>
    <xf numFmtId="0" fontId="36" fillId="11" borderId="0" applyNumberFormat="0" applyBorder="0" applyAlignment="0" applyProtection="0"/>
    <xf numFmtId="0" fontId="37" fillId="2" borderId="1" applyNumberFormat="0" applyAlignment="0" applyProtection="0"/>
    <xf numFmtId="0" fontId="38" fillId="1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5" borderId="0" applyNumberFormat="0" applyBorder="0" applyAlignment="0" applyProtection="0"/>
    <xf numFmtId="0" fontId="41" fillId="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2"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1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4" fillId="2"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366">
    <xf numFmtId="0" fontId="0" fillId="0" borderId="0" xfId="0" applyAlignment="1">
      <alignment/>
    </xf>
    <xf numFmtId="0" fontId="3" fillId="18" borderId="0" xfId="0" applyFont="1" applyFill="1" applyAlignment="1">
      <alignment/>
    </xf>
    <xf numFmtId="0" fontId="4" fillId="19" borderId="0" xfId="0" applyFont="1" applyFill="1" applyAlignment="1">
      <alignment/>
    </xf>
    <xf numFmtId="0" fontId="5" fillId="19" borderId="0" xfId="0" applyFont="1" applyFill="1" applyBorder="1" applyAlignment="1">
      <alignment/>
    </xf>
    <xf numFmtId="0" fontId="7" fillId="19" borderId="0" xfId="0" applyFont="1" applyFill="1" applyAlignment="1">
      <alignment/>
    </xf>
    <xf numFmtId="0" fontId="5" fillId="19" borderId="0" xfId="0" applyFont="1" applyFill="1" applyAlignment="1">
      <alignment/>
    </xf>
    <xf numFmtId="0" fontId="5" fillId="19" borderId="0" xfId="0" applyFont="1" applyFill="1" applyBorder="1" applyAlignment="1">
      <alignment horizontal="center" vertical="center"/>
    </xf>
    <xf numFmtId="0" fontId="5" fillId="19" borderId="0" xfId="0" applyFont="1" applyFill="1" applyBorder="1" applyAlignment="1">
      <alignment horizontal="center" vertical="center" wrapText="1"/>
    </xf>
    <xf numFmtId="0" fontId="5" fillId="19" borderId="0" xfId="0" applyFont="1" applyFill="1" applyBorder="1" applyAlignment="1">
      <alignment horizontal="centerContinuous" vertical="center"/>
    </xf>
    <xf numFmtId="0" fontId="5" fillId="2" borderId="0" xfId="0" applyFont="1" applyFill="1" applyBorder="1" applyAlignment="1">
      <alignment horizontal="center"/>
    </xf>
    <xf numFmtId="0" fontId="7" fillId="19" borderId="0" xfId="0" applyFont="1" applyFill="1" applyBorder="1" applyAlignment="1">
      <alignment/>
    </xf>
    <xf numFmtId="0" fontId="3" fillId="18" borderId="0" xfId="0" applyFont="1" applyFill="1" applyBorder="1" applyAlignment="1">
      <alignment/>
    </xf>
    <xf numFmtId="0" fontId="5" fillId="19" borderId="0" xfId="0" applyFont="1" applyFill="1" applyBorder="1" applyAlignment="1">
      <alignment vertical="center" wrapText="1"/>
    </xf>
    <xf numFmtId="2" fontId="5" fillId="2" borderId="0" xfId="0" applyNumberFormat="1" applyFont="1" applyFill="1" applyBorder="1" applyAlignment="1">
      <alignment horizontal="right"/>
    </xf>
    <xf numFmtId="0" fontId="5" fillId="19" borderId="0" xfId="0" applyFont="1" applyFill="1" applyBorder="1" applyAlignment="1">
      <alignment horizontal="right" vertical="center" wrapText="1"/>
    </xf>
    <xf numFmtId="0" fontId="5" fillId="2" borderId="0" xfId="0" applyFont="1" applyFill="1" applyBorder="1" applyAlignment="1">
      <alignment horizontal="right"/>
    </xf>
    <xf numFmtId="0" fontId="7" fillId="19" borderId="0" xfId="0" applyFont="1" applyFill="1" applyBorder="1" applyAlignment="1">
      <alignment horizontal="right"/>
    </xf>
    <xf numFmtId="3" fontId="5" fillId="19" borderId="0" xfId="0" applyNumberFormat="1" applyFont="1" applyFill="1" applyBorder="1" applyAlignment="1">
      <alignment horizontal="right" vertical="center"/>
    </xf>
    <xf numFmtId="3" fontId="5" fillId="19" borderId="0" xfId="0" applyNumberFormat="1" applyFont="1" applyFill="1" applyBorder="1" applyAlignment="1">
      <alignment horizontal="right" vertical="center" wrapText="1"/>
    </xf>
    <xf numFmtId="3" fontId="5" fillId="2" borderId="0" xfId="0" applyNumberFormat="1" applyFont="1" applyFill="1" applyBorder="1" applyAlignment="1">
      <alignment horizontal="right"/>
    </xf>
    <xf numFmtId="0" fontId="8" fillId="19" borderId="10" xfId="0" applyFont="1" applyFill="1" applyBorder="1" applyAlignment="1">
      <alignment horizontal="center" vertical="center" wrapText="1"/>
    </xf>
    <xf numFmtId="0" fontId="8" fillId="19" borderId="10" xfId="0" applyFont="1" applyFill="1" applyBorder="1" applyAlignment="1">
      <alignment horizontal="center" vertical="center"/>
    </xf>
    <xf numFmtId="0" fontId="9" fillId="19" borderId="10" xfId="0" applyFont="1" applyFill="1" applyBorder="1" applyAlignment="1">
      <alignment horizontal="center" vertical="center" wrapText="1"/>
    </xf>
    <xf numFmtId="0" fontId="10" fillId="18" borderId="10" xfId="0" applyFont="1" applyFill="1" applyBorder="1" applyAlignment="1">
      <alignment/>
    </xf>
    <xf numFmtId="0" fontId="8" fillId="19" borderId="0"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8" fillId="19" borderId="0" xfId="0" applyFont="1" applyFill="1" applyBorder="1" applyAlignment="1">
      <alignment horizontal="center" vertical="center"/>
    </xf>
    <xf numFmtId="0" fontId="10" fillId="18" borderId="0" xfId="0" applyFont="1" applyFill="1" applyBorder="1" applyAlignment="1">
      <alignment/>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8" fillId="19" borderId="0" xfId="0" applyFont="1" applyFill="1" applyBorder="1" applyAlignment="1">
      <alignment horizontal="center"/>
    </xf>
    <xf numFmtId="0" fontId="11" fillId="19" borderId="0" xfId="0" applyFont="1" applyFill="1" applyAlignment="1">
      <alignment wrapText="1"/>
    </xf>
    <xf numFmtId="0" fontId="12" fillId="19" borderId="0" xfId="0" applyFont="1" applyFill="1" applyBorder="1" applyAlignment="1">
      <alignment/>
    </xf>
    <xf numFmtId="0" fontId="9" fillId="19" borderId="0" xfId="0" applyFont="1" applyFill="1" applyBorder="1" applyAlignment="1">
      <alignment/>
    </xf>
    <xf numFmtId="0" fontId="9" fillId="19" borderId="0" xfId="0" applyFont="1" applyFill="1" applyBorder="1" applyAlignment="1">
      <alignment horizontal="right"/>
    </xf>
    <xf numFmtId="0" fontId="8" fillId="19" borderId="10" xfId="0" applyFont="1" applyFill="1" applyBorder="1" applyAlignment="1">
      <alignment horizontal="center"/>
    </xf>
    <xf numFmtId="0" fontId="10" fillId="18" borderId="0" xfId="0" applyFont="1" applyFill="1" applyAlignment="1">
      <alignment/>
    </xf>
    <xf numFmtId="0" fontId="9" fillId="18" borderId="0" xfId="0" applyFont="1" applyFill="1" applyAlignment="1">
      <alignment horizontal="right"/>
    </xf>
    <xf numFmtId="2" fontId="5" fillId="0" borderId="0" xfId="0" applyNumberFormat="1" applyFont="1" applyFill="1" applyBorder="1" applyAlignment="1">
      <alignment horizontal="right"/>
    </xf>
    <xf numFmtId="0" fontId="3" fillId="0" borderId="0" xfId="0" applyFont="1" applyFill="1" applyAlignment="1">
      <alignment/>
    </xf>
    <xf numFmtId="0" fontId="12" fillId="19" borderId="10" xfId="0" applyFont="1" applyFill="1" applyBorder="1" applyAlignment="1">
      <alignment/>
    </xf>
    <xf numFmtId="0" fontId="4" fillId="19" borderId="0" xfId="0" applyFont="1" applyFill="1" applyBorder="1" applyAlignment="1">
      <alignment vertical="center" wrapText="1"/>
    </xf>
    <xf numFmtId="0" fontId="4" fillId="19" borderId="0" xfId="0" applyFont="1" applyFill="1" applyBorder="1" applyAlignment="1">
      <alignment horizontal="center" vertical="center" wrapText="1"/>
    </xf>
    <xf numFmtId="0" fontId="4" fillId="19" borderId="0" xfId="0" applyFont="1" applyFill="1" applyBorder="1" applyAlignment="1">
      <alignment horizontal="centerContinuous" vertical="center"/>
    </xf>
    <xf numFmtId="0" fontId="15" fillId="19" borderId="0" xfId="0" applyFont="1" applyFill="1" applyBorder="1" applyAlignment="1">
      <alignment/>
    </xf>
    <xf numFmtId="0" fontId="13" fillId="18" borderId="10" xfId="0" applyFont="1" applyFill="1" applyBorder="1" applyAlignment="1">
      <alignment vertical="center" wrapText="1"/>
    </xf>
    <xf numFmtId="0" fontId="8" fillId="19" borderId="12" xfId="0" applyFont="1" applyFill="1" applyBorder="1" applyAlignment="1">
      <alignment horizontal="center" vertical="center" wrapText="1"/>
    </xf>
    <xf numFmtId="0" fontId="16" fillId="18" borderId="0" xfId="0" applyFont="1" applyFill="1" applyAlignment="1">
      <alignment horizontal="left" vertical="center" wrapText="1"/>
    </xf>
    <xf numFmtId="0" fontId="16" fillId="18" borderId="0" xfId="0" applyFont="1" applyFill="1" applyAlignment="1">
      <alignment horizontal="justify" vertical="center" wrapText="1"/>
    </xf>
    <xf numFmtId="0" fontId="0" fillId="18" borderId="0" xfId="0" applyFill="1" applyAlignment="1">
      <alignment/>
    </xf>
    <xf numFmtId="0" fontId="5" fillId="18" borderId="0" xfId="0" applyFont="1" applyFill="1" applyAlignment="1">
      <alignment/>
    </xf>
    <xf numFmtId="0" fontId="3" fillId="18" borderId="11" xfId="0" applyFont="1" applyFill="1" applyBorder="1" applyAlignment="1">
      <alignment/>
    </xf>
    <xf numFmtId="0" fontId="7" fillId="18" borderId="10" xfId="0" applyFont="1" applyFill="1" applyBorder="1" applyAlignment="1">
      <alignment horizontal="center" vertical="center" wrapText="1"/>
    </xf>
    <xf numFmtId="0" fontId="7" fillId="18" borderId="10" xfId="0" applyFont="1" applyFill="1" applyBorder="1" applyAlignment="1">
      <alignment/>
    </xf>
    <xf numFmtId="0" fontId="18" fillId="0" borderId="0" xfId="0" applyFont="1" applyAlignment="1">
      <alignment/>
    </xf>
    <xf numFmtId="0" fontId="7" fillId="18" borderId="11" xfId="0" applyFont="1" applyFill="1" applyBorder="1" applyAlignment="1">
      <alignment horizontal="center" vertical="center"/>
    </xf>
    <xf numFmtId="0" fontId="18" fillId="18" borderId="11" xfId="0" applyFont="1" applyFill="1" applyBorder="1" applyAlignment="1">
      <alignment vertical="center"/>
    </xf>
    <xf numFmtId="0" fontId="7" fillId="18" borderId="11" xfId="0" applyFont="1" applyFill="1" applyBorder="1" applyAlignment="1">
      <alignment vertical="center"/>
    </xf>
    <xf numFmtId="0" fontId="3" fillId="18" borderId="10" xfId="0" applyFont="1" applyFill="1" applyBorder="1" applyAlignment="1">
      <alignment/>
    </xf>
    <xf numFmtId="0" fontId="19" fillId="18" borderId="0" xfId="0" applyFont="1" applyFill="1" applyAlignment="1">
      <alignment/>
    </xf>
    <xf numFmtId="0" fontId="20" fillId="19" borderId="11" xfId="0" applyFont="1" applyFill="1" applyBorder="1" applyAlignment="1">
      <alignment horizontal="center"/>
    </xf>
    <xf numFmtId="0" fontId="20" fillId="19" borderId="0" xfId="0" applyFont="1"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13" fillId="18" borderId="11" xfId="0" applyFont="1" applyFill="1" applyBorder="1" applyAlignment="1">
      <alignment horizontal="righ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3" fontId="5" fillId="0" borderId="0" xfId="48"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xf>
    <xf numFmtId="2" fontId="5" fillId="0" borderId="0" xfId="0" applyNumberFormat="1" applyFont="1" applyFill="1" applyBorder="1" applyAlignment="1">
      <alignment/>
    </xf>
    <xf numFmtId="3" fontId="5" fillId="2" borderId="11" xfId="0" applyNumberFormat="1" applyFont="1" applyFill="1" applyBorder="1" applyAlignment="1">
      <alignment horizontal="right"/>
    </xf>
    <xf numFmtId="2" fontId="5" fillId="2" borderId="11" xfId="0" applyNumberFormat="1" applyFont="1" applyFill="1" applyBorder="1" applyAlignment="1">
      <alignment horizontal="right"/>
    </xf>
    <xf numFmtId="0" fontId="5" fillId="2" borderId="11" xfId="0" applyFont="1" applyFill="1" applyBorder="1" applyAlignment="1">
      <alignment horizontal="center"/>
    </xf>
    <xf numFmtId="0" fontId="5" fillId="2" borderId="11" xfId="0" applyFont="1" applyFill="1" applyBorder="1" applyAlignment="1">
      <alignment horizontal="right"/>
    </xf>
    <xf numFmtId="3" fontId="7" fillId="2" borderId="0" xfId="0" applyNumberFormat="1" applyFont="1" applyFill="1" applyBorder="1" applyAlignment="1">
      <alignment horizontal="right"/>
    </xf>
    <xf numFmtId="2" fontId="7" fillId="2" borderId="0" xfId="0" applyNumberFormat="1" applyFont="1" applyFill="1" applyBorder="1" applyAlignment="1">
      <alignment horizontal="right"/>
    </xf>
    <xf numFmtId="0" fontId="7" fillId="2" borderId="0" xfId="0" applyFont="1" applyFill="1" applyBorder="1" applyAlignment="1">
      <alignment horizontal="center"/>
    </xf>
    <xf numFmtId="3" fontId="7" fillId="2" borderId="0" xfId="48" applyNumberFormat="1" applyFont="1" applyFill="1" applyBorder="1" applyAlignment="1">
      <alignment horizontal="right"/>
    </xf>
    <xf numFmtId="0" fontId="7" fillId="2" borderId="0" xfId="0" applyFont="1" applyFill="1" applyBorder="1" applyAlignment="1">
      <alignment horizontal="right"/>
    </xf>
    <xf numFmtId="0" fontId="21" fillId="18" borderId="0" xfId="0" applyFont="1" applyFill="1" applyAlignment="1">
      <alignment/>
    </xf>
    <xf numFmtId="0" fontId="21" fillId="0" borderId="0" xfId="0" applyFont="1" applyFill="1" applyAlignment="1">
      <alignment/>
    </xf>
    <xf numFmtId="3"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alignment horizontal="center"/>
    </xf>
    <xf numFmtId="3" fontId="7" fillId="0" borderId="0" xfId="48" applyNumberFormat="1" applyFont="1" applyFill="1" applyBorder="1" applyAlignment="1">
      <alignment horizontal="right"/>
    </xf>
    <xf numFmtId="0" fontId="7" fillId="0" borderId="0" xfId="0" applyFont="1" applyFill="1" applyBorder="1" applyAlignment="1">
      <alignment horizontal="right"/>
    </xf>
    <xf numFmtId="0" fontId="8" fillId="0" borderId="0" xfId="0" applyFont="1" applyFill="1" applyBorder="1" applyAlignment="1">
      <alignment horizontal="center" vertical="center" wrapText="1"/>
    </xf>
    <xf numFmtId="0" fontId="5" fillId="18" borderId="1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xf>
    <xf numFmtId="0" fontId="13" fillId="0" borderId="0" xfId="0" applyFont="1" applyFill="1" applyBorder="1" applyAlignment="1">
      <alignment vertical="center" wrapText="1"/>
    </xf>
    <xf numFmtId="0" fontId="5" fillId="0" borderId="0" xfId="0" applyFont="1" applyFill="1" applyBorder="1" applyAlignment="1">
      <alignment horizontal="left"/>
    </xf>
    <xf numFmtId="0" fontId="13" fillId="18" borderId="11" xfId="0" applyFont="1" applyFill="1" applyBorder="1" applyAlignment="1">
      <alignment/>
    </xf>
    <xf numFmtId="0" fontId="13" fillId="18" borderId="0" xfId="0" applyFont="1" applyFill="1" applyBorder="1" applyAlignment="1">
      <alignment/>
    </xf>
    <xf numFmtId="1" fontId="7" fillId="0" borderId="0" xfId="0" applyNumberFormat="1" applyFont="1" applyFill="1" applyBorder="1" applyAlignment="1">
      <alignment horizontal="right"/>
    </xf>
    <xf numFmtId="0" fontId="0" fillId="0" borderId="0" xfId="0" applyFill="1" applyAlignment="1">
      <alignment/>
    </xf>
    <xf numFmtId="0" fontId="0" fillId="18" borderId="0" xfId="0" applyFont="1" applyFill="1" applyAlignment="1">
      <alignment horizontal="right"/>
    </xf>
    <xf numFmtId="3" fontId="7" fillId="2" borderId="0" xfId="0" applyNumberFormat="1" applyFont="1" applyFill="1" applyBorder="1" applyAlignment="1">
      <alignment horizontal="left"/>
    </xf>
    <xf numFmtId="3" fontId="5" fillId="2" borderId="0" xfId="0" applyNumberFormat="1" applyFont="1" applyFill="1" applyBorder="1" applyAlignment="1">
      <alignment horizontal="left"/>
    </xf>
    <xf numFmtId="0" fontId="8" fillId="0" borderId="11" xfId="0" applyFont="1" applyFill="1" applyBorder="1" applyAlignment="1">
      <alignment horizontal="center" vertical="center" wrapText="1"/>
    </xf>
    <xf numFmtId="3" fontId="7" fillId="2" borderId="0" xfId="0" applyNumberFormat="1" applyFont="1" applyFill="1" applyBorder="1" applyAlignment="1">
      <alignment horizontal="left" wrapText="1"/>
    </xf>
    <xf numFmtId="1" fontId="5" fillId="2" borderId="11" xfId="0" applyNumberFormat="1" applyFont="1" applyFill="1" applyBorder="1" applyAlignment="1">
      <alignment horizontal="right"/>
    </xf>
    <xf numFmtId="3" fontId="5" fillId="0" borderId="0" xfId="0" applyNumberFormat="1" applyFont="1" applyFill="1" applyBorder="1" applyAlignment="1">
      <alignment horizontal="left"/>
    </xf>
    <xf numFmtId="3" fontId="3" fillId="18" borderId="0" xfId="0" applyNumberFormat="1" applyFont="1" applyFill="1" applyAlignment="1">
      <alignment/>
    </xf>
    <xf numFmtId="1" fontId="7" fillId="2" borderId="0" xfId="0" applyNumberFormat="1" applyFont="1" applyFill="1" applyBorder="1" applyAlignment="1">
      <alignment horizontal="right"/>
    </xf>
    <xf numFmtId="0" fontId="9" fillId="0" borderId="0" xfId="0" applyFont="1" applyFill="1" applyBorder="1" applyAlignment="1">
      <alignment/>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10" xfId="0" applyFont="1" applyFill="1" applyBorder="1" applyAlignment="1">
      <alignment vertical="center" wrapText="1"/>
    </xf>
    <xf numFmtId="184" fontId="3" fillId="18" borderId="0" xfId="48" applyNumberFormat="1" applyFont="1" applyFill="1" applyAlignment="1">
      <alignment/>
    </xf>
    <xf numFmtId="0" fontId="25" fillId="18" borderId="0" xfId="0" applyFont="1" applyFill="1" applyAlignment="1">
      <alignment/>
    </xf>
    <xf numFmtId="0" fontId="7" fillId="19" borderId="11" xfId="0" applyFont="1" applyFill="1" applyBorder="1" applyAlignment="1">
      <alignment horizontal="center" vertical="center" wrapText="1"/>
    </xf>
    <xf numFmtId="0" fontId="7" fillId="19" borderId="11" xfId="0" applyFont="1" applyFill="1" applyBorder="1" applyAlignment="1">
      <alignment horizontal="center"/>
    </xf>
    <xf numFmtId="0" fontId="7" fillId="0" borderId="0" xfId="0" applyFont="1" applyFill="1" applyBorder="1" applyAlignment="1">
      <alignment wrapText="1"/>
    </xf>
    <xf numFmtId="3" fontId="5" fillId="18" borderId="0" xfId="0" applyNumberFormat="1" applyFont="1" applyFill="1" applyBorder="1" applyAlignment="1">
      <alignment horizontal="right"/>
    </xf>
    <xf numFmtId="0" fontId="11" fillId="19" borderId="0" xfId="0" applyFont="1" applyFill="1" applyAlignment="1">
      <alignment horizontal="left" wrapText="1"/>
    </xf>
    <xf numFmtId="0" fontId="7" fillId="0" borderId="11" xfId="0" applyFont="1" applyFill="1" applyBorder="1" applyAlignment="1">
      <alignment/>
    </xf>
    <xf numFmtId="0" fontId="5" fillId="0" borderId="0" xfId="0" applyFont="1" applyAlignment="1">
      <alignment/>
    </xf>
    <xf numFmtId="0" fontId="0" fillId="0" borderId="0" xfId="0" applyBorder="1" applyAlignment="1">
      <alignment/>
    </xf>
    <xf numFmtId="0" fontId="8" fillId="19" borderId="11" xfId="0" applyFont="1" applyFill="1" applyBorder="1" applyAlignment="1">
      <alignment vertical="center" wrapText="1"/>
    </xf>
    <xf numFmtId="0" fontId="8" fillId="19" borderId="0" xfId="0" applyFont="1" applyFill="1" applyBorder="1" applyAlignment="1">
      <alignment vertical="center" wrapText="1"/>
    </xf>
    <xf numFmtId="3" fontId="7" fillId="2" borderId="0" xfId="48" applyNumberFormat="1" applyFont="1" applyFill="1" applyBorder="1" applyAlignment="1">
      <alignment horizontal="center"/>
    </xf>
    <xf numFmtId="3" fontId="5" fillId="0" borderId="0" xfId="0" applyNumberFormat="1" applyFont="1" applyFill="1" applyBorder="1" applyAlignment="1">
      <alignment horizontal="center"/>
    </xf>
    <xf numFmtId="3" fontId="5" fillId="2" borderId="0" xfId="0" applyNumberFormat="1" applyFont="1" applyFill="1" applyBorder="1" applyAlignment="1">
      <alignment horizontal="center"/>
    </xf>
    <xf numFmtId="3" fontId="7" fillId="0" borderId="0" xfId="0" applyNumberFormat="1" applyFont="1" applyFill="1" applyBorder="1" applyAlignment="1">
      <alignment horizontal="center"/>
    </xf>
    <xf numFmtId="3" fontId="7" fillId="2" borderId="0" xfId="0" applyNumberFormat="1" applyFont="1" applyFill="1" applyBorder="1" applyAlignment="1">
      <alignment horizontal="center"/>
    </xf>
    <xf numFmtId="3" fontId="5" fillId="2" borderId="11" xfId="0" applyNumberFormat="1" applyFont="1" applyFill="1" applyBorder="1" applyAlignment="1">
      <alignment horizontal="center"/>
    </xf>
    <xf numFmtId="0" fontId="23" fillId="18" borderId="0" xfId="0" applyFont="1" applyFill="1" applyBorder="1" applyAlignment="1">
      <alignment/>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5" fillId="18" borderId="0" xfId="0" applyFont="1" applyFill="1" applyAlignment="1">
      <alignment horizontal="right"/>
    </xf>
    <xf numFmtId="3" fontId="13" fillId="2" borderId="11" xfId="0" applyNumberFormat="1" applyFont="1" applyFill="1" applyBorder="1" applyAlignment="1">
      <alignment horizontal="right"/>
    </xf>
    <xf numFmtId="2" fontId="13" fillId="2" borderId="11" xfId="0" applyNumberFormat="1" applyFont="1" applyFill="1" applyBorder="1" applyAlignment="1">
      <alignment horizontal="right"/>
    </xf>
    <xf numFmtId="0" fontId="13" fillId="2" borderId="11" xfId="0" applyFont="1" applyFill="1" applyBorder="1" applyAlignment="1">
      <alignment horizontal="center"/>
    </xf>
    <xf numFmtId="0" fontId="13" fillId="2" borderId="11" xfId="0" applyFont="1" applyFill="1" applyBorder="1" applyAlignment="1">
      <alignment horizontal="right"/>
    </xf>
    <xf numFmtId="0" fontId="29" fillId="0" borderId="0" xfId="0" applyFont="1" applyFill="1" applyBorder="1" applyAlignment="1">
      <alignment horizontal="center" textRotation="255" shrinkToFi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6" fillId="0" borderId="0" xfId="0" applyFont="1" applyFill="1" applyBorder="1" applyAlignment="1">
      <alignment horizontal="center" textRotation="255" wrapText="1"/>
    </xf>
    <xf numFmtId="0" fontId="26" fillId="0" borderId="0" xfId="0" applyFont="1" applyFill="1" applyBorder="1" applyAlignment="1">
      <alignment horizontal="center" vertical="center" textRotation="255" wrapText="1"/>
    </xf>
    <xf numFmtId="0" fontId="28" fillId="18" borderId="0" xfId="0" applyFont="1" applyFill="1" applyBorder="1" applyAlignment="1">
      <alignment horizontal="center" textRotation="255"/>
    </xf>
    <xf numFmtId="0" fontId="27" fillId="18" borderId="0" xfId="0" applyFont="1" applyFill="1" applyBorder="1" applyAlignment="1">
      <alignment horizontal="center" textRotation="255" wrapText="1"/>
    </xf>
    <xf numFmtId="0" fontId="28" fillId="18" borderId="0" xfId="0" applyFont="1" applyFill="1" applyBorder="1" applyAlignment="1">
      <alignment horizontal="center" textRotation="255" wrapText="1"/>
    </xf>
    <xf numFmtId="0" fontId="27" fillId="0" borderId="0" xfId="0" applyFont="1" applyBorder="1" applyAlignment="1">
      <alignment horizontal="center" textRotation="255" wrapText="1"/>
    </xf>
    <xf numFmtId="0" fontId="7" fillId="18" borderId="0" xfId="0" applyFont="1" applyFill="1" applyBorder="1" applyAlignment="1">
      <alignment horizontal="center" vertical="center" wrapText="1"/>
    </xf>
    <xf numFmtId="0" fontId="7" fillId="18" borderId="0" xfId="0" applyFont="1" applyFill="1" applyBorder="1" applyAlignment="1">
      <alignment horizontal="center" vertical="center"/>
    </xf>
    <xf numFmtId="0" fontId="8" fillId="19" borderId="0" xfId="0" applyFont="1" applyFill="1" applyBorder="1" applyAlignment="1">
      <alignment horizontal="center" vertical="center" wrapText="1"/>
    </xf>
    <xf numFmtId="0" fontId="8" fillId="19" borderId="0" xfId="0" applyFont="1" applyFill="1" applyBorder="1" applyAlignment="1">
      <alignment horizontal="center"/>
    </xf>
    <xf numFmtId="0" fontId="6" fillId="0" borderId="0" xfId="0" applyFont="1" applyFill="1" applyAlignment="1">
      <alignment vertical="center" wrapText="1"/>
    </xf>
    <xf numFmtId="0" fontId="25" fillId="0" borderId="0" xfId="0" applyFont="1" applyFill="1" applyAlignment="1">
      <alignment/>
    </xf>
    <xf numFmtId="0" fontId="9" fillId="0" borderId="0" xfId="0" applyFont="1" applyFill="1" applyBorder="1" applyAlignment="1">
      <alignment horizontal="right"/>
    </xf>
    <xf numFmtId="0" fontId="10" fillId="0" borderId="10" xfId="0" applyFont="1" applyFill="1" applyBorder="1" applyAlignment="1">
      <alignment/>
    </xf>
    <xf numFmtId="0" fontId="8" fillId="0" borderId="0" xfId="0" applyFont="1" applyFill="1" applyBorder="1" applyAlignment="1">
      <alignment horizontal="center" vertical="center"/>
    </xf>
    <xf numFmtId="0" fontId="10" fillId="0" borderId="0" xfId="0" applyFont="1" applyFill="1" applyBorder="1" applyAlignment="1">
      <alignment/>
    </xf>
    <xf numFmtId="0" fontId="7" fillId="0" borderId="11"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15" fillId="0" borderId="0" xfId="0" applyFont="1" applyFill="1" applyBorder="1" applyAlignment="1">
      <alignment/>
    </xf>
    <xf numFmtId="0" fontId="4" fillId="0" borderId="0" xfId="0" applyFont="1" applyFill="1" applyBorder="1" applyAlignment="1">
      <alignment horizontal="centerContinuous" vertical="center"/>
    </xf>
    <xf numFmtId="3" fontId="5" fillId="19" borderId="0" xfId="0" applyNumberFormat="1" applyFont="1" applyFill="1" applyAlignment="1">
      <alignment/>
    </xf>
    <xf numFmtId="3" fontId="9" fillId="19" borderId="0" xfId="0" applyNumberFormat="1" applyFont="1" applyFill="1" applyBorder="1" applyAlignment="1">
      <alignment horizontal="right"/>
    </xf>
    <xf numFmtId="3" fontId="8" fillId="19" borderId="11" xfId="0" applyNumberFormat="1" applyFont="1" applyFill="1" applyBorder="1" applyAlignment="1">
      <alignment horizontal="center" vertical="center" wrapText="1"/>
    </xf>
    <xf numFmtId="3" fontId="8" fillId="19" borderId="0" xfId="0" applyNumberFormat="1" applyFont="1" applyFill="1" applyBorder="1" applyAlignment="1">
      <alignment horizontal="center" vertical="center" wrapText="1"/>
    </xf>
    <xf numFmtId="0" fontId="13" fillId="0" borderId="0" xfId="0" applyFont="1" applyFill="1" applyBorder="1" applyAlignment="1">
      <alignment/>
    </xf>
    <xf numFmtId="3" fontId="13" fillId="0" borderId="0" xfId="0" applyNumberFormat="1" applyFont="1" applyFill="1" applyBorder="1" applyAlignment="1">
      <alignment horizontal="right"/>
    </xf>
    <xf numFmtId="2" fontId="13" fillId="0" borderId="0" xfId="0" applyNumberFormat="1" applyFont="1" applyFill="1" applyBorder="1" applyAlignment="1">
      <alignment horizontal="right"/>
    </xf>
    <xf numFmtId="0" fontId="13" fillId="0" borderId="0" xfId="0" applyFont="1" applyFill="1" applyBorder="1" applyAlignment="1">
      <alignment horizontal="center"/>
    </xf>
    <xf numFmtId="184" fontId="13" fillId="0" borderId="0" xfId="48" applyNumberFormat="1" applyFont="1" applyFill="1" applyBorder="1" applyAlignment="1">
      <alignment/>
    </xf>
    <xf numFmtId="0" fontId="13" fillId="0" borderId="0" xfId="0" applyFont="1" applyFill="1" applyBorder="1" applyAlignment="1">
      <alignment horizontal="right"/>
    </xf>
    <xf numFmtId="3" fontId="13" fillId="0" borderId="0" xfId="48" applyNumberFormat="1" applyFont="1" applyFill="1" applyBorder="1" applyAlignment="1">
      <alignment horizontal="right"/>
    </xf>
    <xf numFmtId="184" fontId="13" fillId="0" borderId="0" xfId="48" applyNumberFormat="1" applyFont="1" applyFill="1" applyBorder="1" applyAlignment="1">
      <alignment horizontal="right"/>
    </xf>
    <xf numFmtId="0" fontId="13" fillId="18" borderId="10" xfId="0" applyFont="1" applyFill="1" applyBorder="1" applyAlignment="1">
      <alignment vertical="center"/>
    </xf>
    <xf numFmtId="0" fontId="13" fillId="18" borderId="10" xfId="0" applyFont="1" applyFill="1" applyBorder="1" applyAlignment="1">
      <alignment vertical="center" wrapText="1"/>
    </xf>
    <xf numFmtId="0" fontId="31" fillId="18" borderId="0" xfId="0" applyFont="1" applyFill="1" applyAlignment="1">
      <alignment/>
    </xf>
    <xf numFmtId="3" fontId="32" fillId="19" borderId="0" xfId="0" applyNumberFormat="1" applyFont="1" applyFill="1" applyBorder="1" applyAlignment="1">
      <alignment horizontal="center" vertical="center" wrapText="1"/>
    </xf>
    <xf numFmtId="3" fontId="23" fillId="0" borderId="0" xfId="0" applyNumberFormat="1" applyFont="1" applyFill="1" applyBorder="1" applyAlignment="1">
      <alignment horizontal="right"/>
    </xf>
    <xf numFmtId="3" fontId="23" fillId="2" borderId="0" xfId="0" applyNumberFormat="1" applyFont="1" applyFill="1" applyBorder="1" applyAlignment="1">
      <alignment horizontal="right"/>
    </xf>
    <xf numFmtId="3" fontId="8"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5" fillId="18" borderId="0" xfId="0" applyFont="1" applyFill="1" applyAlignment="1">
      <alignment/>
    </xf>
    <xf numFmtId="2" fontId="20" fillId="2" borderId="0" xfId="0" applyNumberFormat="1" applyFont="1" applyFill="1" applyBorder="1" applyAlignment="1">
      <alignment horizontal="right"/>
    </xf>
    <xf numFmtId="0" fontId="20" fillId="2" borderId="0" xfId="0" applyFont="1" applyFill="1" applyBorder="1" applyAlignment="1">
      <alignment horizontal="center"/>
    </xf>
    <xf numFmtId="2" fontId="23" fillId="0" borderId="0" xfId="0" applyNumberFormat="1" applyFont="1" applyFill="1" applyBorder="1" applyAlignment="1">
      <alignment horizontal="right"/>
    </xf>
    <xf numFmtId="0" fontId="23" fillId="0" borderId="0" xfId="0" applyFont="1" applyFill="1" applyBorder="1" applyAlignment="1">
      <alignment horizontal="center"/>
    </xf>
    <xf numFmtId="2" fontId="23" fillId="2" borderId="0" xfId="0" applyNumberFormat="1" applyFont="1" applyFill="1" applyBorder="1" applyAlignment="1">
      <alignment horizontal="right"/>
    </xf>
    <xf numFmtId="0" fontId="23" fillId="2" borderId="0" xfId="0" applyFont="1" applyFill="1" applyBorder="1" applyAlignment="1">
      <alignment horizontal="center"/>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0" fontId="23" fillId="0" borderId="0" xfId="0" applyFont="1" applyFill="1" applyBorder="1" applyAlignment="1">
      <alignment horizontal="right"/>
    </xf>
    <xf numFmtId="0" fontId="23" fillId="2" borderId="0" xfId="0" applyFont="1" applyFill="1" applyBorder="1" applyAlignment="1">
      <alignment horizontal="right"/>
    </xf>
    <xf numFmtId="0" fontId="31" fillId="0" borderId="0" xfId="0" applyFont="1" applyFill="1" applyAlignment="1">
      <alignment/>
    </xf>
    <xf numFmtId="3" fontId="7" fillId="19" borderId="0" xfId="0" applyNumberFormat="1" applyFont="1" applyFill="1" applyAlignment="1">
      <alignment/>
    </xf>
    <xf numFmtId="0" fontId="5" fillId="0" borderId="0" xfId="0" applyFont="1" applyFill="1" applyAlignment="1">
      <alignment horizontal="right"/>
    </xf>
    <xf numFmtId="0" fontId="7" fillId="19" borderId="0" xfId="0" applyFont="1" applyFill="1" applyAlignment="1">
      <alignment wrapText="1"/>
    </xf>
    <xf numFmtId="0" fontId="8" fillId="19" borderId="10" xfId="0" applyFont="1" applyFill="1" applyBorder="1" applyAlignment="1">
      <alignment/>
    </xf>
    <xf numFmtId="0" fontId="7" fillId="18" borderId="10" xfId="0" applyFont="1" applyFill="1" applyBorder="1" applyAlignment="1">
      <alignment vertical="center" wrapText="1"/>
    </xf>
    <xf numFmtId="3" fontId="23" fillId="0" borderId="0" xfId="48" applyNumberFormat="1" applyFont="1" applyFill="1" applyBorder="1" applyAlignment="1">
      <alignment horizontal="right"/>
    </xf>
    <xf numFmtId="3" fontId="20" fillId="0" borderId="0" xfId="0" applyNumberFormat="1" applyFont="1" applyFill="1" applyBorder="1" applyAlignment="1">
      <alignment horizontal="right"/>
    </xf>
    <xf numFmtId="0" fontId="15" fillId="19" borderId="0" xfId="0" applyFont="1" applyFill="1" applyAlignment="1">
      <alignment horizontal="left" wrapText="1"/>
    </xf>
    <xf numFmtId="3"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5" fillId="0" borderId="0" xfId="0" applyFont="1" applyFill="1" applyBorder="1" applyAlignment="1">
      <alignment horizontal="center"/>
    </xf>
    <xf numFmtId="3"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5" fillId="2" borderId="0" xfId="0" applyFont="1" applyFill="1" applyBorder="1" applyAlignment="1">
      <alignment horizontal="center"/>
    </xf>
    <xf numFmtId="0" fontId="0" fillId="0" borderId="0" xfId="0" applyFont="1" applyAlignment="1">
      <alignment/>
    </xf>
    <xf numFmtId="0" fontId="5" fillId="18" borderId="0" xfId="0" applyFont="1" applyFill="1" applyAlignment="1">
      <alignment horizontal="right"/>
    </xf>
    <xf numFmtId="0" fontId="25" fillId="18" borderId="0" xfId="0" applyFont="1" applyFill="1" applyAlignment="1">
      <alignment/>
    </xf>
    <xf numFmtId="0" fontId="5" fillId="19" borderId="0" xfId="0" applyFont="1" applyFill="1" applyBorder="1" applyAlignment="1">
      <alignment horizontal="right"/>
    </xf>
    <xf numFmtId="0" fontId="7" fillId="0" borderId="11" xfId="0" applyFont="1" applyFill="1" applyBorder="1" applyAlignment="1">
      <alignment horizontal="center" vertical="center" wrapText="1"/>
    </xf>
    <xf numFmtId="0" fontId="7" fillId="19" borderId="11" xfId="0" applyFont="1" applyFill="1" applyBorder="1" applyAlignment="1">
      <alignment horizontal="center"/>
    </xf>
    <xf numFmtId="0" fontId="7" fillId="19" borderId="11" xfId="0" applyFont="1" applyFill="1" applyBorder="1" applyAlignment="1">
      <alignment horizontal="center" vertical="center" wrapText="1"/>
    </xf>
    <xf numFmtId="4" fontId="7" fillId="19" borderId="0" xfId="0" applyNumberFormat="1" applyFont="1" applyFill="1" applyBorder="1" applyAlignment="1">
      <alignment horizontal="center" vertical="center" wrapText="1"/>
    </xf>
    <xf numFmtId="3" fontId="7" fillId="19" borderId="0" xfId="0" applyNumberFormat="1" applyFont="1" applyFill="1" applyBorder="1" applyAlignment="1">
      <alignment horizontal="center" vertical="center" wrapText="1"/>
    </xf>
    <xf numFmtId="0" fontId="5" fillId="0" borderId="0" xfId="0" applyFont="1" applyFill="1" applyBorder="1" applyAlignment="1">
      <alignment horizontal="centerContinuous" vertical="center"/>
    </xf>
    <xf numFmtId="0" fontId="7" fillId="19" borderId="0" xfId="0" applyFont="1" applyFill="1" applyBorder="1" applyAlignment="1">
      <alignment/>
    </xf>
    <xf numFmtId="0" fontId="5" fillId="19" borderId="0" xfId="0" applyFont="1" applyFill="1" applyBorder="1" applyAlignment="1">
      <alignment horizontal="centerContinuous" vertical="center"/>
    </xf>
    <xf numFmtId="2" fontId="7" fillId="2" borderId="0" xfId="0" applyNumberFormat="1" applyFont="1" applyFill="1" applyBorder="1" applyAlignment="1">
      <alignment horizontal="right"/>
    </xf>
    <xf numFmtId="3" fontId="7" fillId="2" borderId="0" xfId="0" applyNumberFormat="1" applyFont="1" applyFill="1" applyBorder="1" applyAlignment="1">
      <alignment horizontal="right"/>
    </xf>
    <xf numFmtId="3" fontId="5" fillId="0" borderId="0" xfId="0" applyNumberFormat="1" applyFont="1" applyFill="1" applyBorder="1" applyAlignment="1">
      <alignment horizontal="right"/>
    </xf>
    <xf numFmtId="4" fontId="5" fillId="2" borderId="0" xfId="0" applyNumberFormat="1" applyFont="1" applyFill="1" applyBorder="1" applyAlignment="1">
      <alignment horizontal="right"/>
    </xf>
    <xf numFmtId="3" fontId="5" fillId="2" borderId="0" xfId="0" applyNumberFormat="1" applyFont="1" applyFill="1" applyBorder="1" applyAlignment="1">
      <alignment horizontal="right"/>
    </xf>
    <xf numFmtId="4" fontId="5" fillId="0" borderId="0" xfId="0" applyNumberFormat="1" applyFont="1" applyFill="1" applyBorder="1" applyAlignment="1">
      <alignment horizontal="right"/>
    </xf>
    <xf numFmtId="1" fontId="7" fillId="2" borderId="0" xfId="0" applyNumberFormat="1" applyFont="1" applyFill="1" applyBorder="1" applyAlignment="1">
      <alignment horizontal="right"/>
    </xf>
    <xf numFmtId="2" fontId="5" fillId="0" borderId="0" xfId="0" applyNumberFormat="1" applyFont="1" applyFill="1" applyBorder="1" applyAlignment="1">
      <alignment horizontal="right"/>
    </xf>
    <xf numFmtId="2" fontId="5" fillId="2" borderId="0" xfId="0" applyNumberFormat="1" applyFont="1" applyFill="1" applyBorder="1" applyAlignment="1">
      <alignment horizontal="right"/>
    </xf>
    <xf numFmtId="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2" fontId="5" fillId="0" borderId="0" xfId="48" applyNumberFormat="1" applyFont="1" applyFill="1" applyBorder="1" applyAlignment="1">
      <alignment horizontal="right"/>
    </xf>
    <xf numFmtId="3" fontId="5" fillId="0" borderId="0" xfId="48" applyNumberFormat="1" applyFont="1" applyFill="1" applyBorder="1" applyAlignment="1">
      <alignment horizontal="right"/>
    </xf>
    <xf numFmtId="1" fontId="7" fillId="0" borderId="0" xfId="0" applyNumberFormat="1" applyFont="1" applyFill="1" applyBorder="1" applyAlignment="1">
      <alignment horizontal="right"/>
    </xf>
    <xf numFmtId="2" fontId="5" fillId="2" borderId="11" xfId="0" applyNumberFormat="1" applyFont="1" applyFill="1" applyBorder="1" applyAlignment="1">
      <alignment horizontal="right"/>
    </xf>
    <xf numFmtId="3" fontId="5" fillId="2" borderId="11" xfId="0" applyNumberFormat="1" applyFont="1" applyFill="1" applyBorder="1" applyAlignment="1">
      <alignment horizontal="right"/>
    </xf>
    <xf numFmtId="0" fontId="13" fillId="18" borderId="10" xfId="0" applyFont="1" applyFill="1" applyBorder="1" applyAlignment="1">
      <alignment vertical="center" wrapText="1"/>
    </xf>
    <xf numFmtId="0" fontId="5" fillId="0" borderId="0" xfId="0" applyFont="1" applyFill="1" applyBorder="1" applyAlignment="1">
      <alignment horizontal="right"/>
    </xf>
    <xf numFmtId="0" fontId="5" fillId="2" borderId="0" xfId="0" applyFont="1" applyFill="1" applyBorder="1" applyAlignment="1">
      <alignment horizontal="right"/>
    </xf>
    <xf numFmtId="3" fontId="5" fillId="0" borderId="0" xfId="48" applyNumberFormat="1" applyFont="1" applyFill="1" applyBorder="1" applyAlignment="1">
      <alignment horizontal="right"/>
    </xf>
    <xf numFmtId="3" fontId="5" fillId="2" borderId="0" xfId="48" applyNumberFormat="1" applyFont="1" applyFill="1" applyBorder="1" applyAlignment="1">
      <alignment horizontal="right"/>
    </xf>
    <xf numFmtId="0" fontId="5" fillId="19" borderId="0" xfId="0" applyFont="1" applyFill="1" applyBorder="1" applyAlignment="1">
      <alignment horizontal="right"/>
    </xf>
    <xf numFmtId="3" fontId="29" fillId="19" borderId="0" xfId="0" applyNumberFormat="1" applyFont="1" applyFill="1" applyBorder="1" applyAlignment="1">
      <alignment horizontal="right" vertical="center" wrapText="1"/>
    </xf>
    <xf numFmtId="3" fontId="7" fillId="19" borderId="0" xfId="0" applyNumberFormat="1" applyFont="1" applyFill="1" applyBorder="1" applyAlignment="1">
      <alignment horizontal="right"/>
    </xf>
    <xf numFmtId="3" fontId="5" fillId="2" borderId="11" xfId="48" applyNumberFormat="1" applyFont="1" applyFill="1" applyBorder="1" applyAlignment="1">
      <alignment horizontal="right"/>
    </xf>
    <xf numFmtId="3" fontId="5" fillId="0" borderId="0" xfId="0" applyNumberFormat="1" applyFont="1" applyFill="1" applyBorder="1" applyAlignment="1">
      <alignment horizontal="center"/>
    </xf>
    <xf numFmtId="3" fontId="5" fillId="2" borderId="0" xfId="0" applyNumberFormat="1" applyFont="1" applyFill="1" applyBorder="1" applyAlignment="1">
      <alignment horizontal="center"/>
    </xf>
    <xf numFmtId="3" fontId="7" fillId="19" borderId="0" xfId="0" applyNumberFormat="1" applyFont="1" applyFill="1" applyBorder="1" applyAlignment="1">
      <alignment horizontal="center" vertical="center" wrapText="1"/>
    </xf>
    <xf numFmtId="0" fontId="5" fillId="19" borderId="0" xfId="0" applyFont="1" applyFill="1" applyBorder="1" applyAlignment="1">
      <alignment vertical="center" wrapText="1"/>
    </xf>
    <xf numFmtId="3" fontId="5" fillId="2" borderId="11" xfId="0" applyNumberFormat="1" applyFont="1" applyFill="1" applyBorder="1" applyAlignment="1">
      <alignment horizontal="right"/>
    </xf>
    <xf numFmtId="0" fontId="7" fillId="0" borderId="0" xfId="0" applyFont="1" applyFill="1" applyAlignment="1">
      <alignment horizontal="center" wrapText="1"/>
    </xf>
    <xf numFmtId="3" fontId="32" fillId="0" borderId="0" xfId="0" applyNumberFormat="1" applyFont="1" applyFill="1" applyBorder="1" applyAlignment="1">
      <alignment horizontal="center" vertical="center" wrapText="1"/>
    </xf>
    <xf numFmtId="0" fontId="7" fillId="0" borderId="0" xfId="0" applyFont="1" applyFill="1" applyBorder="1" applyAlignment="1">
      <alignment/>
    </xf>
    <xf numFmtId="0" fontId="0" fillId="0" borderId="0" xfId="0" applyAlignment="1">
      <alignment horizontal="justify" vertical="top"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0" fillId="0" borderId="0" xfId="0" applyAlignment="1">
      <alignment horizontal="left"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10" xfId="0" applyFill="1" applyBorder="1" applyAlignment="1">
      <alignment/>
    </xf>
    <xf numFmtId="0" fontId="0" fillId="0" borderId="11" xfId="0" applyFill="1" applyBorder="1" applyAlignment="1">
      <alignment/>
    </xf>
    <xf numFmtId="0" fontId="7" fillId="0" borderId="10" xfId="0" applyFont="1" applyFill="1" applyBorder="1" applyAlignment="1">
      <alignment/>
    </xf>
    <xf numFmtId="0" fontId="18" fillId="0" borderId="10" xfId="0" applyFont="1" applyFill="1" applyBorder="1" applyAlignment="1">
      <alignment/>
    </xf>
    <xf numFmtId="0" fontId="18" fillId="0" borderId="0" xfId="0" applyFont="1" applyFill="1" applyAlignment="1">
      <alignment/>
    </xf>
    <xf numFmtId="0" fontId="1" fillId="0" borderId="0" xfId="45" applyAlignment="1">
      <alignment/>
    </xf>
    <xf numFmtId="0" fontId="1" fillId="0" borderId="0" xfId="45" applyFont="1" applyAlignment="1">
      <alignment/>
    </xf>
    <xf numFmtId="0" fontId="18" fillId="0" borderId="13" xfId="0" applyFont="1" applyBorder="1" applyAlignment="1">
      <alignment horizontal="left" vertical="center" wrapText="1"/>
    </xf>
    <xf numFmtId="0" fontId="0" fillId="0" borderId="13" xfId="0" applyFont="1" applyBorder="1" applyAlignment="1">
      <alignment horizontal="justify" vertical="top" wrapText="1"/>
    </xf>
    <xf numFmtId="0" fontId="0" fillId="0" borderId="13" xfId="0" applyBorder="1" applyAlignment="1">
      <alignment horizontal="justify" vertical="top" wrapText="1"/>
    </xf>
    <xf numFmtId="0" fontId="0" fillId="0" borderId="13" xfId="0" applyNumberFormat="1" applyBorder="1" applyAlignment="1">
      <alignment horizontal="justify" vertical="top" wrapText="1"/>
    </xf>
    <xf numFmtId="0" fontId="18" fillId="0" borderId="13" xfId="0" applyFont="1" applyFill="1" applyBorder="1" applyAlignment="1">
      <alignment horizontal="left" vertical="center" wrapText="1"/>
    </xf>
    <xf numFmtId="0" fontId="0" fillId="0" borderId="13" xfId="0" applyFill="1" applyBorder="1" applyAlignment="1">
      <alignment horizontal="justify" vertical="top" wrapText="1"/>
    </xf>
    <xf numFmtId="186" fontId="3" fillId="18" borderId="0" xfId="0" applyNumberFormat="1" applyFont="1" applyFill="1" applyAlignment="1">
      <alignment/>
    </xf>
    <xf numFmtId="0" fontId="8" fillId="19" borderId="10" xfId="0" applyFont="1" applyFill="1" applyBorder="1" applyAlignment="1">
      <alignment horizontal="center" vertical="center"/>
    </xf>
    <xf numFmtId="0" fontId="8" fillId="19" borderId="11" xfId="0" applyFont="1" applyFill="1" applyBorder="1" applyAlignment="1">
      <alignment horizontal="center" vertical="center"/>
    </xf>
    <xf numFmtId="0" fontId="8" fillId="19" borderId="12"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ont="1" applyFill="1" applyBorder="1" applyAlignment="1">
      <alignment/>
    </xf>
    <xf numFmtId="0" fontId="0" fillId="0" borderId="11" xfId="0" applyFont="1" applyFill="1" applyBorder="1" applyAlignment="1">
      <alignment/>
    </xf>
    <xf numFmtId="0" fontId="0" fillId="0" borderId="0" xfId="0" applyAlignment="1">
      <alignment/>
    </xf>
    <xf numFmtId="0" fontId="6" fillId="0"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5" fillId="18" borderId="0" xfId="0" applyFont="1" applyFill="1" applyBorder="1" applyAlignment="1">
      <alignment horizontal="justify" vertical="center" wrapText="1"/>
    </xf>
    <xf numFmtId="0" fontId="5" fillId="0" borderId="0" xfId="0" applyFont="1" applyAlignment="1">
      <alignment horizontal="justify" vertical="top" wrapText="1"/>
    </xf>
    <xf numFmtId="0" fontId="15" fillId="19" borderId="0" xfId="0" applyFont="1" applyFill="1" applyAlignment="1">
      <alignment horizontal="left" wrapText="1"/>
    </xf>
    <xf numFmtId="0" fontId="33" fillId="19" borderId="0" xfId="0" applyFont="1" applyFill="1" applyAlignment="1">
      <alignment horizontal="left" wrapText="1"/>
    </xf>
    <xf numFmtId="0" fontId="26" fillId="0" borderId="10" xfId="0" applyFont="1" applyFill="1" applyBorder="1" applyAlignment="1">
      <alignment horizontal="center" textRotation="255" wrapText="1"/>
    </xf>
    <xf numFmtId="0" fontId="26" fillId="0" borderId="0" xfId="0" applyFont="1" applyFill="1" applyBorder="1" applyAlignment="1">
      <alignment horizontal="center" textRotation="255" wrapText="1"/>
    </xf>
    <xf numFmtId="0" fontId="26" fillId="0" borderId="11" xfId="0" applyFont="1" applyFill="1" applyBorder="1" applyAlignment="1">
      <alignment horizontal="center" textRotation="255" wrapText="1"/>
    </xf>
    <xf numFmtId="0" fontId="8" fillId="19" borderId="0" xfId="0" applyFont="1" applyFill="1" applyBorder="1" applyAlignment="1">
      <alignment horizontal="center" vertical="center" wrapText="1"/>
    </xf>
    <xf numFmtId="2" fontId="3" fillId="18" borderId="0" xfId="0" applyNumberFormat="1" applyFont="1" applyFill="1" applyAlignment="1">
      <alignment/>
    </xf>
    <xf numFmtId="0" fontId="3" fillId="18" borderId="0" xfId="0" applyFont="1" applyFill="1" applyAlignment="1">
      <alignment horizontal="center"/>
    </xf>
    <xf numFmtId="0" fontId="11" fillId="19" borderId="0" xfId="0" applyFont="1" applyFill="1" applyAlignment="1">
      <alignment horizontal="left" wrapText="1"/>
    </xf>
    <xf numFmtId="0" fontId="29" fillId="0" borderId="10" xfId="0" applyFont="1" applyFill="1" applyBorder="1" applyAlignment="1">
      <alignment horizontal="center" textRotation="255" shrinkToFit="1"/>
    </xf>
    <xf numFmtId="0" fontId="29" fillId="0" borderId="0" xfId="0" applyFont="1" applyFill="1" applyBorder="1" applyAlignment="1">
      <alignment horizontal="center" textRotation="255" shrinkToFit="1"/>
    </xf>
    <xf numFmtId="0" fontId="29" fillId="0" borderId="11" xfId="0" applyFont="1" applyFill="1" applyBorder="1" applyAlignment="1">
      <alignment horizontal="center" textRotation="255" shrinkToFit="1"/>
    </xf>
    <xf numFmtId="0" fontId="8" fillId="19" borderId="10" xfId="0"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8" fillId="19" borderId="12" xfId="0" applyFont="1" applyFill="1" applyBorder="1" applyAlignment="1">
      <alignment horizontal="center"/>
    </xf>
    <xf numFmtId="0" fontId="8" fillId="19" borderId="10" xfId="0" applyFont="1" applyFill="1" applyBorder="1" applyAlignment="1">
      <alignment horizontal="center" wrapText="1"/>
    </xf>
    <xf numFmtId="0" fontId="8" fillId="19" borderId="11" xfId="0" applyFont="1" applyFill="1" applyBorder="1" applyAlignment="1">
      <alignment horizontal="center" wrapText="1"/>
    </xf>
    <xf numFmtId="0" fontId="6" fillId="0" borderId="0" xfId="0" applyFont="1" applyAlignment="1">
      <alignment horizontal="justify" vertical="top" wrapText="1"/>
    </xf>
    <xf numFmtId="0" fontId="6" fillId="18" borderId="0" xfId="0" applyFont="1" applyFill="1" applyBorder="1" applyAlignment="1">
      <alignment horizontal="justify" vertical="center" wrapText="1"/>
    </xf>
    <xf numFmtId="0" fontId="0" fillId="0" borderId="10" xfId="0" applyBorder="1" applyAlignment="1">
      <alignment/>
    </xf>
    <xf numFmtId="0" fontId="13" fillId="18" borderId="10" xfId="0" applyFont="1" applyFill="1" applyBorder="1" applyAlignment="1">
      <alignment horizontal="left" vertical="center" wrapText="1"/>
    </xf>
    <xf numFmtId="0" fontId="7" fillId="19" borderId="10" xfId="0" applyFont="1" applyFill="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8" fillId="19" borderId="12" xfId="0" applyFont="1" applyFill="1" applyBorder="1" applyAlignment="1">
      <alignment horizontal="center" vertical="center" wrapText="1"/>
    </xf>
    <xf numFmtId="0" fontId="13" fillId="0" borderId="0" xfId="0" applyFont="1" applyFill="1" applyAlignment="1">
      <alignment horizontal="justify" vertical="center" wrapText="1"/>
    </xf>
    <xf numFmtId="0" fontId="16" fillId="0" borderId="0" xfId="0" applyFont="1" applyFill="1" applyAlignment="1">
      <alignment horizontal="justify" vertical="center" wrapText="1"/>
    </xf>
    <xf numFmtId="0" fontId="30"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13" fillId="18" borderId="0" xfId="0" applyFont="1" applyFill="1" applyAlignment="1">
      <alignment horizontal="justify" vertical="center" wrapText="1"/>
    </xf>
    <xf numFmtId="0" fontId="26" fillId="0" borderId="10"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26" fillId="0" borderId="11" xfId="0" applyFont="1" applyFill="1" applyBorder="1" applyAlignment="1">
      <alignment horizontal="center" vertical="center" textRotation="255" wrapText="1"/>
    </xf>
    <xf numFmtId="0" fontId="13" fillId="18" borderId="10" xfId="0" applyFont="1" applyFill="1" applyBorder="1" applyAlignment="1">
      <alignment horizontal="left" vertical="center" wrapText="1"/>
    </xf>
    <xf numFmtId="0" fontId="7" fillId="0" borderId="11" xfId="0" applyFont="1" applyBorder="1" applyAlignment="1">
      <alignment horizontal="center" vertical="center" wrapText="1"/>
    </xf>
    <xf numFmtId="0" fontId="16" fillId="18" borderId="0" xfId="0" applyFont="1" applyFill="1" applyAlignment="1">
      <alignment horizontal="justify" vertical="center" wrapText="1"/>
    </xf>
    <xf numFmtId="0" fontId="7" fillId="18" borderId="12" xfId="0" applyFont="1" applyFill="1" applyBorder="1" applyAlignment="1">
      <alignment horizontal="center" vertical="center" wrapText="1"/>
    </xf>
    <xf numFmtId="0" fontId="6" fillId="18" borderId="0" xfId="0" applyFont="1" applyFill="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18" borderId="0" xfId="0" applyFont="1" applyFill="1" applyAlignment="1">
      <alignment horizontal="justify" vertical="center" wrapText="1"/>
    </xf>
    <xf numFmtId="0" fontId="8" fillId="18" borderId="0" xfId="0" applyFont="1" applyFill="1" applyBorder="1" applyAlignment="1">
      <alignment horizontal="left"/>
    </xf>
    <xf numFmtId="0" fontId="13" fillId="0" borderId="10" xfId="0" applyFont="1" applyFill="1" applyBorder="1" applyAlignment="1">
      <alignment horizontal="left"/>
    </xf>
    <xf numFmtId="0" fontId="16" fillId="18" borderId="0" xfId="0" applyFont="1" applyFill="1" applyAlignment="1">
      <alignment horizontal="justify" wrapText="1"/>
    </xf>
    <xf numFmtId="0" fontId="7" fillId="18" borderId="1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27" fillId="0" borderId="10" xfId="0" applyFont="1" applyBorder="1" applyAlignment="1">
      <alignment horizontal="center" textRotation="255" wrapText="1"/>
    </xf>
    <xf numFmtId="0" fontId="27" fillId="0" borderId="11" xfId="0" applyFont="1" applyBorder="1" applyAlignment="1">
      <alignment horizontal="center" textRotation="255" wrapText="1"/>
    </xf>
    <xf numFmtId="0" fontId="7" fillId="0" borderId="12" xfId="0" applyFont="1" applyFill="1" applyBorder="1" applyAlignment="1">
      <alignment horizontal="center" vertical="center" wrapText="1"/>
    </xf>
    <xf numFmtId="0" fontId="17" fillId="18"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11" fillId="0" borderId="0" xfId="0" applyFont="1" applyFill="1" applyAlignment="1">
      <alignment horizontal="left" wrapText="1"/>
    </xf>
    <xf numFmtId="0" fontId="11" fillId="0" borderId="0" xfId="0" applyFont="1" applyFill="1" applyAlignment="1">
      <alignment horizontal="left" wrapText="1"/>
    </xf>
    <xf numFmtId="0" fontId="28" fillId="18" borderId="10" xfId="0" applyFont="1" applyFill="1" applyBorder="1" applyAlignment="1">
      <alignment horizontal="center" textRotation="255"/>
    </xf>
    <xf numFmtId="0" fontId="28" fillId="18" borderId="0" xfId="0" applyFont="1" applyFill="1" applyBorder="1" applyAlignment="1">
      <alignment horizontal="center" textRotation="255"/>
    </xf>
    <xf numFmtId="0" fontId="28" fillId="18" borderId="11" xfId="0" applyFont="1" applyFill="1" applyBorder="1" applyAlignment="1">
      <alignment horizontal="center" textRotation="255"/>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7" fillId="18" borderId="10" xfId="0" applyFont="1" applyFill="1" applyBorder="1" applyAlignment="1">
      <alignment horizontal="center" textRotation="255" wrapText="1"/>
    </xf>
    <xf numFmtId="0" fontId="27" fillId="18" borderId="0" xfId="0" applyFont="1" applyFill="1" applyBorder="1" applyAlignment="1">
      <alignment horizontal="center" textRotation="255" wrapText="1"/>
    </xf>
    <xf numFmtId="0" fontId="27" fillId="18" borderId="11" xfId="0" applyFont="1" applyFill="1" applyBorder="1" applyAlignment="1">
      <alignment horizontal="center" textRotation="255" wrapText="1"/>
    </xf>
    <xf numFmtId="0" fontId="7" fillId="18" borderId="12" xfId="0" applyFont="1" applyFill="1" applyBorder="1" applyAlignment="1">
      <alignment horizontal="center"/>
    </xf>
    <xf numFmtId="0" fontId="5" fillId="18" borderId="10" xfId="0" applyFont="1" applyFill="1" applyBorder="1" applyAlignment="1">
      <alignment horizontal="left" vertical="center" wrapText="1"/>
    </xf>
    <xf numFmtId="0" fontId="28" fillId="18" borderId="10" xfId="0" applyFont="1" applyFill="1" applyBorder="1" applyAlignment="1">
      <alignment horizontal="center" textRotation="255" wrapText="1"/>
    </xf>
    <xf numFmtId="0" fontId="28" fillId="18" borderId="0" xfId="0" applyFont="1" applyFill="1" applyBorder="1" applyAlignment="1">
      <alignment horizontal="center" textRotation="255" wrapText="1"/>
    </xf>
    <xf numFmtId="0" fontId="28" fillId="18" borderId="11" xfId="0" applyFont="1" applyFill="1" applyBorder="1" applyAlignment="1">
      <alignment horizontal="center" textRotation="255" wrapText="1"/>
    </xf>
    <xf numFmtId="0" fontId="16" fillId="18" borderId="10" xfId="0" applyFont="1" applyFill="1" applyBorder="1" applyAlignment="1">
      <alignment horizontal="left" vertical="center" wrapText="1"/>
    </xf>
    <xf numFmtId="0" fontId="51"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4229100</xdr:colOff>
      <xdr:row>3</xdr:row>
      <xdr:rowOff>104775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38100" y="19050"/>
          <a:ext cx="41910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5</xdr:col>
      <xdr:colOff>514350</xdr:colOff>
      <xdr:row>4</xdr:row>
      <xdr:rowOff>38100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09550" y="142875"/>
          <a:ext cx="418147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5</xdr:col>
      <xdr:colOff>771525</xdr:colOff>
      <xdr:row>4</xdr:row>
      <xdr:rowOff>104775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47650" y="38100"/>
          <a:ext cx="4181475"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38100</xdr:rowOff>
    </xdr:from>
    <xdr:to>
      <xdr:col>5</xdr:col>
      <xdr:colOff>790575</xdr:colOff>
      <xdr:row>4</xdr:row>
      <xdr:rowOff>76200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85750" y="228600"/>
          <a:ext cx="41814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5</xdr:col>
      <xdr:colOff>628650</xdr:colOff>
      <xdr:row>3</xdr:row>
      <xdr:rowOff>238125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200025"/>
          <a:ext cx="418147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5</xdr:col>
      <xdr:colOff>733425</xdr:colOff>
      <xdr:row>4</xdr:row>
      <xdr:rowOff>104775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47650" y="114300"/>
          <a:ext cx="41910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5</xdr:col>
      <xdr:colOff>114300</xdr:colOff>
      <xdr:row>4</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00025" y="0"/>
          <a:ext cx="41910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3</xdr:col>
      <xdr:colOff>180975</xdr:colOff>
      <xdr:row>4</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57175" y="0"/>
          <a:ext cx="4181475" cy="609600"/>
        </a:xfrm>
        <a:prstGeom prst="rect">
          <a:avLst/>
        </a:prstGeom>
        <a:noFill/>
        <a:ln w="9525" cmpd="sng">
          <a:noFill/>
        </a:ln>
      </xdr:spPr>
    </xdr:pic>
    <xdr:clientData/>
  </xdr:twoCellAnchor>
  <xdr:twoCellAnchor editAs="oneCell">
    <xdr:from>
      <xdr:col>0</xdr:col>
      <xdr:colOff>200025</xdr:colOff>
      <xdr:row>0</xdr:row>
      <xdr:rowOff>0</xdr:rowOff>
    </xdr:from>
    <xdr:to>
      <xdr:col>3</xdr:col>
      <xdr:colOff>133350</xdr:colOff>
      <xdr:row>4</xdr:row>
      <xdr:rowOff>28575</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200025" y="0"/>
          <a:ext cx="41910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5</xdr:col>
      <xdr:colOff>647700</xdr:colOff>
      <xdr:row>3</xdr:row>
      <xdr:rowOff>123825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190500" y="0"/>
          <a:ext cx="4181475" cy="609600"/>
        </a:xfrm>
        <a:prstGeom prst="rect">
          <a:avLst/>
        </a:prstGeom>
        <a:noFill/>
        <a:ln w="9525" cmpd="sng">
          <a:noFill/>
        </a:ln>
      </xdr:spPr>
    </xdr:pic>
    <xdr:clientData/>
  </xdr:twoCellAnchor>
  <xdr:twoCellAnchor editAs="oneCell">
    <xdr:from>
      <xdr:col>0</xdr:col>
      <xdr:colOff>142875</xdr:colOff>
      <xdr:row>0</xdr:row>
      <xdr:rowOff>0</xdr:rowOff>
    </xdr:from>
    <xdr:to>
      <xdr:col>5</xdr:col>
      <xdr:colOff>609600</xdr:colOff>
      <xdr:row>3</xdr:row>
      <xdr:rowOff>152400</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142875" y="0"/>
          <a:ext cx="41910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152400</xdr:rowOff>
    </xdr:from>
    <xdr:to>
      <xdr:col>6</xdr:col>
      <xdr:colOff>276225</xdr:colOff>
      <xdr:row>4</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152400"/>
          <a:ext cx="418147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47625</xdr:rowOff>
    </xdr:from>
    <xdr:to>
      <xdr:col>6</xdr:col>
      <xdr:colOff>390525</xdr:colOff>
      <xdr:row>4</xdr:row>
      <xdr:rowOff>85725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238125"/>
          <a:ext cx="4162425"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5</xdr:col>
      <xdr:colOff>95250</xdr:colOff>
      <xdr:row>4</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76225" y="180975"/>
          <a:ext cx="41910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66675</xdr:rowOff>
    </xdr:from>
    <xdr:to>
      <xdr:col>5</xdr:col>
      <xdr:colOff>571500</xdr:colOff>
      <xdr:row>5</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66700" y="228600"/>
          <a:ext cx="418147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114300</xdr:rowOff>
    </xdr:from>
    <xdr:to>
      <xdr:col>5</xdr:col>
      <xdr:colOff>447675</xdr:colOff>
      <xdr:row>5</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76225" y="276225"/>
          <a:ext cx="41814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22"/>
  <sheetViews>
    <sheetView showGridLines="0" tabSelected="1" workbookViewId="0" topLeftCell="A1">
      <pane ySplit="7" topLeftCell="BM8" activePane="bottomLeft" state="frozen"/>
      <selection pane="topLeft" activeCell="A1" sqref="A1"/>
      <selection pane="bottomLeft" activeCell="A41" sqref="A41"/>
    </sheetView>
  </sheetViews>
  <sheetFormatPr defaultColWidth="11.421875" defaultRowHeight="12.75"/>
  <cols>
    <col min="1" max="1" width="92.7109375" style="0" bestFit="1" customWidth="1"/>
  </cols>
  <sheetData>
    <row r="1" spans="1:11" s="1" customFormat="1" ht="8.25" customHeight="1">
      <c r="A1" s="5"/>
      <c r="B1" s="5"/>
      <c r="C1" s="5"/>
      <c r="D1" s="5"/>
      <c r="E1" s="5"/>
      <c r="F1" s="5"/>
      <c r="G1" s="5"/>
      <c r="H1" s="5"/>
      <c r="I1" s="5"/>
      <c r="J1" s="5"/>
      <c r="K1" s="5"/>
    </row>
    <row r="2" spans="1:11" s="1" customFormat="1" ht="15">
      <c r="A2" s="5"/>
      <c r="B2" s="5"/>
      <c r="C2" s="5"/>
      <c r="D2" s="5"/>
      <c r="E2" s="5"/>
      <c r="F2" s="5"/>
      <c r="G2" s="5"/>
      <c r="H2" s="5"/>
      <c r="I2" s="5"/>
      <c r="J2" s="5"/>
      <c r="K2" s="5"/>
    </row>
    <row r="3" spans="1:11" s="1" customFormat="1" ht="15">
      <c r="A3" s="5"/>
      <c r="B3" s="5"/>
      <c r="C3" s="5"/>
      <c r="D3" s="5"/>
      <c r="E3" s="5"/>
      <c r="F3" s="5"/>
      <c r="G3" s="5"/>
      <c r="H3" s="5"/>
      <c r="I3" s="5"/>
      <c r="J3" s="5"/>
      <c r="K3" s="5"/>
    </row>
    <row r="4" spans="1:11" s="1" customFormat="1" ht="15">
      <c r="A4" s="5"/>
      <c r="B4" s="5"/>
      <c r="C4" s="5"/>
      <c r="D4" s="5"/>
      <c r="E4" s="5"/>
      <c r="F4" s="5"/>
      <c r="G4" s="5"/>
      <c r="H4" s="5"/>
      <c r="I4" s="5"/>
      <c r="J4" s="5"/>
      <c r="K4" s="5"/>
    </row>
    <row r="5" spans="1:21" s="1" customFormat="1" ht="15.75" customHeight="1">
      <c r="A5" s="297" t="s">
        <v>209</v>
      </c>
      <c r="B5" s="297"/>
      <c r="C5" s="297"/>
      <c r="D5" s="297"/>
      <c r="E5" s="297"/>
      <c r="F5" s="297"/>
      <c r="G5" s="297"/>
      <c r="H5" s="297"/>
      <c r="I5" s="297"/>
      <c r="J5" s="297"/>
      <c r="K5" s="297"/>
      <c r="L5" s="297"/>
      <c r="M5" s="297"/>
      <c r="N5" s="297"/>
      <c r="O5" s="297"/>
      <c r="P5" s="297"/>
      <c r="Q5" s="297"/>
      <c r="R5" s="297"/>
      <c r="S5" s="297"/>
      <c r="T5" s="297"/>
      <c r="U5" s="297"/>
    </row>
    <row r="6" spans="1:21" s="1" customFormat="1" ht="15.75" customHeight="1">
      <c r="A6" s="117" t="s">
        <v>210</v>
      </c>
      <c r="B6" s="117"/>
      <c r="C6" s="117"/>
      <c r="D6" s="117"/>
      <c r="E6" s="117"/>
      <c r="F6" s="117"/>
      <c r="G6" s="117"/>
      <c r="H6" s="117"/>
      <c r="I6" s="117"/>
      <c r="J6" s="117"/>
      <c r="K6" s="117"/>
      <c r="L6" s="117"/>
      <c r="M6" s="117"/>
      <c r="N6" s="117"/>
      <c r="O6" s="117"/>
      <c r="P6" s="117"/>
      <c r="Q6" s="117"/>
      <c r="R6" s="117"/>
      <c r="S6" s="117"/>
      <c r="T6" s="117"/>
      <c r="U6" s="117"/>
    </row>
    <row r="7" spans="1:21" s="1" customFormat="1" ht="15.75" customHeight="1">
      <c r="A7" s="117" t="s">
        <v>208</v>
      </c>
      <c r="B7" s="117"/>
      <c r="C7" s="117"/>
      <c r="D7" s="117"/>
      <c r="E7" s="117"/>
      <c r="F7" s="117"/>
      <c r="G7" s="117"/>
      <c r="H7" s="117"/>
      <c r="I7" s="117"/>
      <c r="J7" s="117"/>
      <c r="K7" s="117"/>
      <c r="L7" s="117"/>
      <c r="M7" s="117"/>
      <c r="N7" s="117"/>
      <c r="O7" s="117"/>
      <c r="P7" s="117"/>
      <c r="Q7" s="117"/>
      <c r="R7" s="117"/>
      <c r="S7" s="117"/>
      <c r="T7" s="117"/>
      <c r="U7" s="117"/>
    </row>
    <row r="8" ht="12.75">
      <c r="A8" s="54"/>
    </row>
    <row r="9" ht="12.75">
      <c r="A9" s="270" t="s">
        <v>194</v>
      </c>
    </row>
    <row r="10" ht="12.75">
      <c r="A10" s="269" t="s">
        <v>195</v>
      </c>
    </row>
    <row r="11" ht="12.75">
      <c r="A11" s="269" t="s">
        <v>196</v>
      </c>
    </row>
    <row r="12" ht="12.75">
      <c r="A12" s="269" t="s">
        <v>197</v>
      </c>
    </row>
    <row r="13" ht="12.75">
      <c r="A13" s="269" t="s">
        <v>198</v>
      </c>
    </row>
    <row r="14" ht="12.75">
      <c r="A14" s="270" t="s">
        <v>199</v>
      </c>
    </row>
    <row r="15" ht="12.75">
      <c r="A15" s="270" t="s">
        <v>201</v>
      </c>
    </row>
    <row r="16" ht="12.75">
      <c r="A16" s="269" t="s">
        <v>200</v>
      </c>
    </row>
    <row r="17" ht="12.75">
      <c r="A17" s="270" t="s">
        <v>202</v>
      </c>
    </row>
    <row r="18" ht="12.75">
      <c r="A18" s="269" t="s">
        <v>203</v>
      </c>
    </row>
    <row r="19" ht="12.75">
      <c r="A19" s="269" t="s">
        <v>204</v>
      </c>
    </row>
    <row r="20" ht="12.75">
      <c r="A20" s="269" t="s">
        <v>205</v>
      </c>
    </row>
    <row r="21" ht="12.75">
      <c r="A21" s="269" t="s">
        <v>206</v>
      </c>
    </row>
    <row r="22" ht="12.75">
      <c r="A22" s="269" t="s">
        <v>207</v>
      </c>
    </row>
  </sheetData>
  <mergeCells count="1">
    <mergeCell ref="A5:U5"/>
  </mergeCells>
  <hyperlinks>
    <hyperlink ref="A9" location="'C1 Parte 1'!A1" display="CCCC"/>
    <hyperlink ref="A10" location="'C1 Parte 2 '!A1" display="Cuadro 1 Parte 2. Variables principales, gastos de personal"/>
    <hyperlink ref="A11" location="'C1 Parte 3'!A1" display="Cuadro 1 Parte 3. Variables principales: producción bruta, consumo intermedio, valor agregado, inversión neta"/>
    <hyperlink ref="A12" location="'C1-1 Parte 1'!A1" display="Cuadro 1-1 Parte 1. Variables principales: personal ocupado"/>
    <hyperlink ref="A13" location="'C1-1 Parte 2'!A1" display="Cuadro 1-1 Parte 2. Variables principales: personal ocupado (Conclusión)"/>
    <hyperlink ref="A14" location="'C1-2'!A1" display="Cuadro 1-2. Variables principales: remuneraciones"/>
    <hyperlink ref="A15" location="'C1-3'!A1" display="Cuadro 1-3. Variables principales: consumo intermedio - componentes"/>
    <hyperlink ref="A16" location="'C1-4'!A1" display="Cuadro 1-4. Variables principales: Otros costos y gastos no componentes del consumo intermedio"/>
    <hyperlink ref="A17" location="'C2'!A1" display="Cuadro 2. Variables principales: Inversión neta"/>
    <hyperlink ref="A18" location="'C2-1'!A1" display="Cuadro 2-1. Variables principales: Adquisiciones y traslados recibidos por clase de activos fijos"/>
    <hyperlink ref="A19" location="'C2-2'!A1" display="Cuadro 2-2. Variables principales: Ventas, retiros, traslados enviados por clase de activos fijos"/>
    <hyperlink ref="A20" location="'C2-3'!A1" display="Cuadro 2-3. Variables principales: Valor de la depreciación  por clase de activos fijos"/>
    <hyperlink ref="A21" location="'C2-4'!A1" display="Cuadro 2-4. Variables principales: Valor de la inversión bruta por clase de activos fijos"/>
    <hyperlink ref="A22" location="Glosario!A1" display="Glosario"/>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1:P55"/>
  <sheetViews>
    <sheetView showGridLines="0" zoomScale="85" zoomScaleNormal="85" zoomScalePageLayoutView="0" workbookViewId="0" topLeftCell="A3">
      <pane xSplit="2" ySplit="11" topLeftCell="C35" activePane="bottomRight" state="frozen"/>
      <selection pane="topLeft" activeCell="A3" sqref="A3"/>
      <selection pane="topRight" activeCell="C3" sqref="C3"/>
      <selection pane="bottomLeft" activeCell="A14" sqref="A14"/>
      <selection pane="bottomRight" activeCell="C46" sqref="C46"/>
    </sheetView>
  </sheetViews>
  <sheetFormatPr defaultColWidth="11.421875" defaultRowHeight="12.75"/>
  <cols>
    <col min="1" max="1" width="3.140625" style="1" bestFit="1" customWidth="1"/>
    <col min="2" max="2" width="31.7109375" style="1" customWidth="1"/>
    <col min="3" max="3" width="13.140625" style="112" bestFit="1" customWidth="1"/>
    <col min="4" max="4" width="7.00390625" style="1" bestFit="1" customWidth="1"/>
    <col min="5" max="5" width="3.140625" style="1" customWidth="1"/>
    <col min="6" max="6" width="15.421875" style="1" customWidth="1"/>
    <col min="7" max="7" width="6.421875" style="1" bestFit="1" customWidth="1"/>
    <col min="8" max="8" width="2.00390625" style="1" customWidth="1"/>
    <col min="9" max="9" width="12.28125" style="1" customWidth="1"/>
    <col min="10" max="10" width="6.421875" style="1" bestFit="1" customWidth="1"/>
    <col min="11" max="11" width="2.140625" style="1" customWidth="1"/>
    <col min="12" max="12" width="16.140625" style="1" customWidth="1"/>
    <col min="13" max="13" width="6.421875" style="1" bestFit="1" customWidth="1"/>
    <col min="14" max="14" width="1.8515625" style="1" customWidth="1"/>
    <col min="15" max="15" width="15.421875" style="1" customWidth="1"/>
    <col min="16" max="16" width="7.28125" style="1" customWidth="1"/>
    <col min="17" max="16384" width="11.421875" style="1" customWidth="1"/>
  </cols>
  <sheetData>
    <row r="1" spans="2:13" ht="8.25" customHeight="1">
      <c r="B1" s="5"/>
      <c r="C1" s="5"/>
      <c r="D1" s="5"/>
      <c r="E1" s="5"/>
      <c r="F1" s="5"/>
      <c r="G1" s="5"/>
      <c r="H1" s="5"/>
      <c r="I1" s="5"/>
      <c r="J1" s="5"/>
      <c r="K1" s="5"/>
      <c r="L1" s="5"/>
      <c r="M1" s="5"/>
    </row>
    <row r="2" spans="2:13" ht="13.5" customHeight="1">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10.5" customHeight="1">
      <c r="B5" s="5"/>
      <c r="C5" s="5"/>
      <c r="D5" s="5"/>
      <c r="E5" s="5"/>
      <c r="F5" s="5"/>
      <c r="G5" s="5"/>
      <c r="H5" s="5"/>
      <c r="I5" s="5"/>
      <c r="J5" s="5"/>
      <c r="K5" s="5"/>
      <c r="L5" s="5"/>
      <c r="M5" s="5"/>
    </row>
    <row r="6" spans="2:16" ht="15.75" customHeight="1">
      <c r="B6" s="297" t="s">
        <v>87</v>
      </c>
      <c r="C6" s="297"/>
      <c r="D6" s="297"/>
      <c r="E6" s="297"/>
      <c r="F6" s="297"/>
      <c r="G6" s="297"/>
      <c r="H6" s="297"/>
      <c r="I6" s="297"/>
      <c r="J6" s="297"/>
      <c r="K6" s="297"/>
      <c r="L6" s="297"/>
      <c r="M6" s="297"/>
      <c r="N6" s="297"/>
      <c r="O6" s="297"/>
      <c r="P6" s="297"/>
    </row>
    <row r="7" spans="2:16" ht="15.75" customHeight="1">
      <c r="B7" s="297" t="s">
        <v>48</v>
      </c>
      <c r="C7" s="297"/>
      <c r="D7" s="297"/>
      <c r="E7" s="297"/>
      <c r="F7" s="297"/>
      <c r="G7" s="297"/>
      <c r="H7" s="297"/>
      <c r="I7" s="297"/>
      <c r="J7" s="297"/>
      <c r="K7" s="297"/>
      <c r="L7" s="297"/>
      <c r="M7" s="297"/>
      <c r="N7" s="297"/>
      <c r="O7" s="297"/>
      <c r="P7" s="297"/>
    </row>
    <row r="8" spans="2:16" ht="15.75" customHeight="1">
      <c r="B8" s="297" t="str">
        <f>+'C1 Parte 1'!B7:Q7</f>
        <v>Total nacional 2008</v>
      </c>
      <c r="C8" s="297"/>
      <c r="D8" s="297"/>
      <c r="E8" s="297"/>
      <c r="F8" s="297"/>
      <c r="G8" s="297"/>
      <c r="H8" s="297"/>
      <c r="I8" s="297"/>
      <c r="J8" s="297"/>
      <c r="K8" s="297"/>
      <c r="L8" s="297"/>
      <c r="M8" s="297"/>
      <c r="N8" s="297"/>
      <c r="O8" s="297"/>
      <c r="P8" s="297"/>
    </row>
    <row r="9" spans="2:16" ht="15.75" customHeight="1">
      <c r="B9" s="297" t="str">
        <f>+'C1 Parte 1'!B8:Q8</f>
        <v>-</v>
      </c>
      <c r="C9" s="297"/>
      <c r="D9" s="297"/>
      <c r="E9" s="297"/>
      <c r="F9" s="297"/>
      <c r="G9" s="297"/>
      <c r="H9" s="297"/>
      <c r="I9" s="297"/>
      <c r="J9" s="297"/>
      <c r="K9" s="297"/>
      <c r="L9" s="297"/>
      <c r="M9" s="297"/>
      <c r="N9" s="297"/>
      <c r="O9" s="297"/>
      <c r="P9" s="297"/>
    </row>
    <row r="10" spans="2:16" ht="13.5" customHeight="1">
      <c r="B10" s="32"/>
      <c r="C10" s="3"/>
      <c r="D10" s="33"/>
      <c r="E10" s="33"/>
      <c r="F10" s="33"/>
      <c r="G10" s="33"/>
      <c r="H10" s="33"/>
      <c r="I10" s="33"/>
      <c r="J10" s="33"/>
      <c r="K10" s="33"/>
      <c r="L10" s="33"/>
      <c r="M10" s="34"/>
      <c r="N10" s="36"/>
      <c r="O10" s="36"/>
      <c r="P10" s="97" t="str">
        <f>+'C1 Parte 1'!Q10</f>
        <v>Valores en miles de pesos</v>
      </c>
    </row>
    <row r="11" spans="1:16" s="39" customFormat="1" ht="22.5" customHeight="1">
      <c r="A11" s="351" t="s">
        <v>46</v>
      </c>
      <c r="B11" s="301" t="s">
        <v>102</v>
      </c>
      <c r="C11" s="333" t="s">
        <v>5</v>
      </c>
      <c r="D11" s="333"/>
      <c r="E11" s="107"/>
      <c r="F11" s="354" t="s">
        <v>192</v>
      </c>
      <c r="G11" s="354"/>
      <c r="H11" s="254"/>
      <c r="I11" s="333" t="s">
        <v>78</v>
      </c>
      <c r="J11" s="333"/>
      <c r="K11" s="254"/>
      <c r="L11" s="354" t="s">
        <v>193</v>
      </c>
      <c r="M11" s="354"/>
      <c r="N11" s="153"/>
      <c r="O11" s="333" t="s">
        <v>71</v>
      </c>
      <c r="P11" s="333"/>
    </row>
    <row r="12" spans="1:16" s="39" customFormat="1" ht="15.75" customHeight="1">
      <c r="A12" s="352"/>
      <c r="B12" s="294"/>
      <c r="C12" s="334"/>
      <c r="D12" s="334"/>
      <c r="E12" s="108"/>
      <c r="F12" s="355"/>
      <c r="G12" s="355"/>
      <c r="H12" s="154"/>
      <c r="I12" s="334"/>
      <c r="J12" s="334"/>
      <c r="K12" s="154"/>
      <c r="L12" s="355"/>
      <c r="M12" s="355"/>
      <c r="N12" s="155"/>
      <c r="O12" s="334"/>
      <c r="P12" s="334"/>
    </row>
    <row r="13" spans="1:16" ht="19.5" customHeight="1">
      <c r="A13" s="353"/>
      <c r="B13" s="307"/>
      <c r="C13" s="113" t="s">
        <v>85</v>
      </c>
      <c r="D13" s="28" t="s">
        <v>70</v>
      </c>
      <c r="E13" s="28"/>
      <c r="F13" s="28" t="s">
        <v>85</v>
      </c>
      <c r="G13" s="28" t="s">
        <v>70</v>
      </c>
      <c r="H13" s="29"/>
      <c r="I13" s="28" t="s">
        <v>85</v>
      </c>
      <c r="J13" s="28" t="s">
        <v>70</v>
      </c>
      <c r="K13" s="29"/>
      <c r="L13" s="28" t="s">
        <v>85</v>
      </c>
      <c r="M13" s="28" t="s">
        <v>70</v>
      </c>
      <c r="N13" s="29"/>
      <c r="O13" s="28" t="s">
        <v>85</v>
      </c>
      <c r="P13" s="28" t="s">
        <v>70</v>
      </c>
    </row>
    <row r="14" spans="1:16" ht="10.5" customHeight="1">
      <c r="A14" s="142"/>
      <c r="B14" s="24"/>
      <c r="C14" s="246"/>
      <c r="D14" s="24"/>
      <c r="E14" s="24"/>
      <c r="F14" s="164"/>
      <c r="G14" s="24"/>
      <c r="H14" s="24"/>
      <c r="I14" s="164"/>
      <c r="J14" s="24"/>
      <c r="K14" s="30"/>
      <c r="L14" s="164"/>
      <c r="M14" s="24"/>
      <c r="N14" s="30"/>
      <c r="O14" s="164"/>
      <c r="P14" s="24"/>
    </row>
    <row r="15" spans="2:16" ht="9.75" customHeight="1">
      <c r="B15" s="6"/>
      <c r="C15" s="247"/>
      <c r="D15" s="12"/>
      <c r="E15" s="7"/>
      <c r="F15" s="8"/>
      <c r="G15" s="12"/>
      <c r="H15" s="10"/>
      <c r="I15" s="8"/>
      <c r="J15" s="12"/>
      <c r="K15" s="10"/>
      <c r="L15" s="8"/>
      <c r="M15" s="12"/>
      <c r="N15" s="10"/>
      <c r="O15" s="8"/>
      <c r="P15" s="12"/>
    </row>
    <row r="16" spans="1:16" ht="15">
      <c r="A16" s="69" t="s">
        <v>100</v>
      </c>
      <c r="B16" s="98" t="s">
        <v>103</v>
      </c>
      <c r="C16" s="75">
        <v>-58809408</v>
      </c>
      <c r="D16" s="76">
        <f>SUM(D18:D20)</f>
        <v>100</v>
      </c>
      <c r="E16" s="77"/>
      <c r="F16" s="78">
        <v>282506907</v>
      </c>
      <c r="G16" s="76">
        <f>SUM(G18:G20)</f>
        <v>100</v>
      </c>
      <c r="H16" s="79"/>
      <c r="I16" s="75">
        <v>36750165</v>
      </c>
      <c r="J16" s="76">
        <f>SUM(J18:J20)</f>
        <v>100</v>
      </c>
      <c r="K16" s="79"/>
      <c r="L16" s="75">
        <v>280713745</v>
      </c>
      <c r="M16" s="76">
        <f>SUM(M18:M20)</f>
        <v>99.99999999999999</v>
      </c>
      <c r="N16" s="79"/>
      <c r="O16" s="75">
        <v>97352735</v>
      </c>
      <c r="P16" s="76">
        <f>SUM(P18:P20)</f>
        <v>99.99999999999999</v>
      </c>
    </row>
    <row r="17" spans="1:16" ht="10.5" customHeight="1">
      <c r="A17" s="69"/>
      <c r="B17" s="62"/>
      <c r="C17" s="201"/>
      <c r="D17" s="38"/>
      <c r="E17" s="65"/>
      <c r="F17" s="66"/>
      <c r="G17" s="38"/>
      <c r="H17" s="68"/>
      <c r="I17" s="66"/>
      <c r="J17" s="38"/>
      <c r="K17" s="68"/>
      <c r="L17" s="66"/>
      <c r="M17" s="38"/>
      <c r="N17" s="68"/>
      <c r="O17" s="66"/>
      <c r="P17" s="38"/>
    </row>
    <row r="18" spans="1:16" ht="15">
      <c r="A18" s="69"/>
      <c r="B18" s="99" t="s">
        <v>108</v>
      </c>
      <c r="C18" s="204">
        <v>-101438294</v>
      </c>
      <c r="D18" s="13">
        <f>+C18/C$16*100</f>
        <v>172.48650760096072</v>
      </c>
      <c r="E18" s="9"/>
      <c r="F18" s="19">
        <v>199214170</v>
      </c>
      <c r="G18" s="13">
        <f>+F18/F$16*100</f>
        <v>70.51656616664597</v>
      </c>
      <c r="H18" s="15"/>
      <c r="I18" s="19">
        <v>20886072</v>
      </c>
      <c r="J18" s="13">
        <f>+I18/I$16*100</f>
        <v>56.8325938128441</v>
      </c>
      <c r="K18" s="15"/>
      <c r="L18" s="19">
        <v>255595773</v>
      </c>
      <c r="M18" s="13">
        <f>+L18/L$16*100</f>
        <v>91.05210469832889</v>
      </c>
      <c r="N18" s="15"/>
      <c r="O18" s="19">
        <v>65942763</v>
      </c>
      <c r="P18" s="13">
        <f>+O18/O$16*100</f>
        <v>67.73591209327606</v>
      </c>
    </row>
    <row r="19" spans="1:16" ht="15">
      <c r="A19" s="69"/>
      <c r="B19" s="62" t="s">
        <v>109</v>
      </c>
      <c r="C19" s="201">
        <v>15500626</v>
      </c>
      <c r="D19" s="38">
        <f>+C19/C$16*100</f>
        <v>-26.357391660871677</v>
      </c>
      <c r="E19" s="65"/>
      <c r="F19" s="66">
        <v>34187320</v>
      </c>
      <c r="G19" s="38">
        <f>+F19/F$16*100</f>
        <v>12.101410320562533</v>
      </c>
      <c r="H19" s="68"/>
      <c r="I19" s="66">
        <v>3064844</v>
      </c>
      <c r="J19" s="38">
        <f>+I19/I$16*100</f>
        <v>8.33967412119102</v>
      </c>
      <c r="K19" s="68"/>
      <c r="L19" s="66">
        <v>6272861</v>
      </c>
      <c r="M19" s="38">
        <f>+L19/L$16*100</f>
        <v>2.234611276337751</v>
      </c>
      <c r="N19" s="68"/>
      <c r="O19" s="66">
        <v>15478677</v>
      </c>
      <c r="P19" s="38">
        <f>+O19/O$16*100</f>
        <v>15.899581044127832</v>
      </c>
    </row>
    <row r="20" spans="1:16" ht="15">
      <c r="A20" s="69"/>
      <c r="B20" s="99" t="s">
        <v>141</v>
      </c>
      <c r="C20" s="204">
        <v>27128260</v>
      </c>
      <c r="D20" s="13">
        <f>+C20/C$16*100</f>
        <v>-46.129115940089044</v>
      </c>
      <c r="E20" s="9"/>
      <c r="F20" s="19">
        <v>49105417</v>
      </c>
      <c r="G20" s="13">
        <f>+F20/F$16*100</f>
        <v>17.382023512791495</v>
      </c>
      <c r="H20" s="15"/>
      <c r="I20" s="19">
        <v>12799249</v>
      </c>
      <c r="J20" s="13">
        <f>+I20/I$16*100</f>
        <v>34.827732065964874</v>
      </c>
      <c r="K20" s="15"/>
      <c r="L20" s="19">
        <v>18845111</v>
      </c>
      <c r="M20" s="13">
        <f>+L20/L$16*100</f>
        <v>6.713284025333352</v>
      </c>
      <c r="N20" s="15"/>
      <c r="O20" s="19">
        <v>15931295</v>
      </c>
      <c r="P20" s="13">
        <f>+O20/O$16*100</f>
        <v>16.364506862596105</v>
      </c>
    </row>
    <row r="21" spans="1:16" ht="10.5" customHeight="1">
      <c r="A21" s="69"/>
      <c r="B21" s="62"/>
      <c r="C21" s="201"/>
      <c r="D21" s="38"/>
      <c r="E21" s="65"/>
      <c r="F21" s="66"/>
      <c r="G21" s="38"/>
      <c r="H21" s="68"/>
      <c r="I21" s="66"/>
      <c r="J21" s="38"/>
      <c r="K21" s="68"/>
      <c r="L21" s="66"/>
      <c r="M21" s="38"/>
      <c r="N21" s="68"/>
      <c r="O21" s="66"/>
      <c r="P21" s="38"/>
    </row>
    <row r="22" spans="1:16" ht="24">
      <c r="A22" s="69" t="s">
        <v>104</v>
      </c>
      <c r="B22" s="101" t="s">
        <v>138</v>
      </c>
      <c r="C22" s="75">
        <v>510473184</v>
      </c>
      <c r="D22" s="76">
        <f>SUM(D24:D26)</f>
        <v>100</v>
      </c>
      <c r="E22" s="77"/>
      <c r="F22" s="75">
        <v>8196834930</v>
      </c>
      <c r="G22" s="76">
        <f>SUM(G24:G26)</f>
        <v>100</v>
      </c>
      <c r="H22" s="79"/>
      <c r="I22" s="75">
        <v>49054083</v>
      </c>
      <c r="J22" s="76">
        <f>SUM(J24:J26)</f>
        <v>100</v>
      </c>
      <c r="K22" s="79"/>
      <c r="L22" s="75">
        <v>5084819567</v>
      </c>
      <c r="M22" s="76">
        <f>SUM(M24:M26)</f>
        <v>100</v>
      </c>
      <c r="N22" s="79"/>
      <c r="O22" s="75">
        <v>2650596262</v>
      </c>
      <c r="P22" s="76">
        <f>SUM(P24:P26)</f>
        <v>100</v>
      </c>
    </row>
    <row r="23" spans="1:16" ht="9" customHeight="1">
      <c r="A23" s="69"/>
      <c r="B23" s="62"/>
      <c r="C23" s="201"/>
      <c r="D23" s="38"/>
      <c r="E23" s="65"/>
      <c r="F23" s="66"/>
      <c r="G23" s="38"/>
      <c r="H23" s="68"/>
      <c r="I23" s="66"/>
      <c r="J23" s="38"/>
      <c r="K23" s="68"/>
      <c r="L23" s="66"/>
      <c r="M23" s="38"/>
      <c r="N23" s="68"/>
      <c r="O23" s="66"/>
      <c r="P23" s="38"/>
    </row>
    <row r="24" spans="1:16" ht="15">
      <c r="A24" s="69"/>
      <c r="B24" s="99" t="s">
        <v>108</v>
      </c>
      <c r="C24" s="204">
        <v>563989877</v>
      </c>
      <c r="D24" s="13">
        <f>+C24/C$22*100</f>
        <v>110.48374227626421</v>
      </c>
      <c r="E24" s="9"/>
      <c r="F24" s="19">
        <v>5962219363</v>
      </c>
      <c r="G24" s="13">
        <f>+F24/F$22*100</f>
        <v>72.73806797278031</v>
      </c>
      <c r="H24" s="15"/>
      <c r="I24" s="19">
        <v>34290495</v>
      </c>
      <c r="J24" s="13">
        <f>+I24/I$22*100</f>
        <v>69.90344718094109</v>
      </c>
      <c r="K24" s="15"/>
      <c r="L24" s="19">
        <v>3672933029</v>
      </c>
      <c r="M24" s="13">
        <f>+L24/L$22*100</f>
        <v>72.23330111528419</v>
      </c>
      <c r="N24" s="15"/>
      <c r="O24" s="19">
        <v>1759586952</v>
      </c>
      <c r="P24" s="13">
        <f>+O24/O$22*100</f>
        <v>66.38457079360357</v>
      </c>
    </row>
    <row r="25" spans="1:16" ht="15">
      <c r="A25" s="69"/>
      <c r="B25" s="62" t="s">
        <v>109</v>
      </c>
      <c r="C25" s="201">
        <v>-3478428</v>
      </c>
      <c r="D25" s="38">
        <f>+C25/C$22*100</f>
        <v>-0.6814124833636707</v>
      </c>
      <c r="E25" s="65"/>
      <c r="F25" s="66">
        <v>137944496</v>
      </c>
      <c r="G25" s="38">
        <f>+F25/F$22*100</f>
        <v>1.6828995237555675</v>
      </c>
      <c r="H25" s="68"/>
      <c r="I25" s="66">
        <v>1568316</v>
      </c>
      <c r="J25" s="38">
        <f>+I25/I$22*100</f>
        <v>3.1971161299661843</v>
      </c>
      <c r="K25" s="68"/>
      <c r="L25" s="66">
        <v>97184663</v>
      </c>
      <c r="M25" s="38">
        <f>+L25/L$22*100</f>
        <v>1.9112706305395637</v>
      </c>
      <c r="N25" s="68"/>
      <c r="O25" s="66">
        <v>45806577</v>
      </c>
      <c r="P25" s="38">
        <f>+O25/O$22*100</f>
        <v>1.7281612313690045</v>
      </c>
    </row>
    <row r="26" spans="1:16" ht="15">
      <c r="A26" s="69"/>
      <c r="B26" s="103" t="s">
        <v>141</v>
      </c>
      <c r="C26" s="201">
        <v>-50038265</v>
      </c>
      <c r="D26" s="38">
        <f>+C26/C$22*100</f>
        <v>-9.80232979290054</v>
      </c>
      <c r="E26" s="65"/>
      <c r="F26" s="66">
        <v>2096671071</v>
      </c>
      <c r="G26" s="38">
        <f>+F26/F$22*100</f>
        <v>25.579032503464116</v>
      </c>
      <c r="H26" s="68"/>
      <c r="I26" s="66">
        <v>13195272</v>
      </c>
      <c r="J26" s="38">
        <f>+I26/I$22*100</f>
        <v>26.89943668909273</v>
      </c>
      <c r="K26" s="68"/>
      <c r="L26" s="66">
        <v>1314701875</v>
      </c>
      <c r="M26" s="38">
        <f>+L26/L$22*100</f>
        <v>25.855428254176243</v>
      </c>
      <c r="N26" s="68"/>
      <c r="O26" s="66">
        <v>845202733</v>
      </c>
      <c r="P26" s="38">
        <f>+O26/O$22*100</f>
        <v>31.887267975027424</v>
      </c>
    </row>
    <row r="27" spans="1:16" ht="8.25" customHeight="1">
      <c r="A27" s="69"/>
      <c r="B27" s="99"/>
      <c r="C27" s="204"/>
      <c r="D27" s="13"/>
      <c r="E27" s="9"/>
      <c r="F27" s="19"/>
      <c r="G27" s="13"/>
      <c r="H27" s="15"/>
      <c r="I27" s="19"/>
      <c r="J27" s="13"/>
      <c r="K27" s="15"/>
      <c r="L27" s="19"/>
      <c r="M27" s="13"/>
      <c r="N27" s="15"/>
      <c r="O27" s="19"/>
      <c r="P27" s="13"/>
    </row>
    <row r="28" spans="1:16" ht="30" customHeight="1">
      <c r="A28" s="69" t="s">
        <v>101</v>
      </c>
      <c r="B28" s="115" t="s">
        <v>139</v>
      </c>
      <c r="C28" s="82">
        <v>3404101884</v>
      </c>
      <c r="D28" s="83">
        <f>SUM(D30:D32)</f>
        <v>100</v>
      </c>
      <c r="E28" s="84"/>
      <c r="F28" s="82">
        <v>4337674046</v>
      </c>
      <c r="G28" s="83">
        <f>SUM(G30:G32)</f>
        <v>100</v>
      </c>
      <c r="H28" s="86"/>
      <c r="I28" s="82">
        <v>117232173</v>
      </c>
      <c r="J28" s="83">
        <f>SUM(J30:J32)</f>
        <v>99.99999999999999</v>
      </c>
      <c r="K28" s="86"/>
      <c r="L28" s="82">
        <v>736130294</v>
      </c>
      <c r="M28" s="83">
        <f>SUM(M30:M32)</f>
        <v>100</v>
      </c>
      <c r="N28" s="86"/>
      <c r="O28" s="82">
        <v>314674041</v>
      </c>
      <c r="P28" s="83">
        <f>SUM(P30:P32)</f>
        <v>100</v>
      </c>
    </row>
    <row r="29" spans="1:16" ht="9.75" customHeight="1">
      <c r="A29" s="69"/>
      <c r="B29" s="99"/>
      <c r="C29" s="204"/>
      <c r="D29" s="13"/>
      <c r="E29" s="9"/>
      <c r="F29" s="19"/>
      <c r="G29" s="13"/>
      <c r="H29" s="15"/>
      <c r="I29" s="19"/>
      <c r="J29" s="13"/>
      <c r="K29" s="15"/>
      <c r="L29" s="19"/>
      <c r="M29" s="13"/>
      <c r="N29" s="15"/>
      <c r="O29" s="19"/>
      <c r="P29" s="13"/>
    </row>
    <row r="30" spans="1:16" ht="15">
      <c r="A30" s="69"/>
      <c r="B30" s="62" t="s">
        <v>108</v>
      </c>
      <c r="C30" s="201">
        <v>471803145</v>
      </c>
      <c r="D30" s="38">
        <f>+C30/C$28*100</f>
        <v>13.859842069286312</v>
      </c>
      <c r="E30" s="65"/>
      <c r="F30" s="66">
        <v>1004150055</v>
      </c>
      <c r="G30" s="38">
        <f>+F30/F$28*100</f>
        <v>23.149504650446943</v>
      </c>
      <c r="H30" s="68"/>
      <c r="I30" s="66">
        <v>4142720</v>
      </c>
      <c r="J30" s="38">
        <f>+I30/I$28*100</f>
        <v>3.5337739581096055</v>
      </c>
      <c r="K30" s="68"/>
      <c r="L30" s="66">
        <v>354909913</v>
      </c>
      <c r="M30" s="38">
        <f>+L30/L$28*100</f>
        <v>48.21292044258676</v>
      </c>
      <c r="N30" s="68"/>
      <c r="O30" s="66">
        <v>181579717</v>
      </c>
      <c r="P30" s="38">
        <f>+O30/O$28*100</f>
        <v>57.70406622133791</v>
      </c>
    </row>
    <row r="31" spans="1:16" ht="15">
      <c r="A31" s="69"/>
      <c r="B31" s="99" t="s">
        <v>109</v>
      </c>
      <c r="C31" s="204">
        <v>2943697248</v>
      </c>
      <c r="D31" s="13">
        <f>+C31/C$28*100</f>
        <v>86.47500422463854</v>
      </c>
      <c r="E31" s="9"/>
      <c r="F31" s="19">
        <v>3266503384</v>
      </c>
      <c r="G31" s="13">
        <f>+F31/F$28*100</f>
        <v>75.30541367008009</v>
      </c>
      <c r="H31" s="15"/>
      <c r="I31" s="19">
        <v>103588084</v>
      </c>
      <c r="J31" s="13">
        <f>+I31/I$28*100</f>
        <v>88.36148076859412</v>
      </c>
      <c r="K31" s="15"/>
      <c r="L31" s="19">
        <v>338882353</v>
      </c>
      <c r="M31" s="13">
        <f>+L31/L$28*100</f>
        <v>46.03564827614607</v>
      </c>
      <c r="N31" s="15"/>
      <c r="O31" s="19">
        <v>87511867</v>
      </c>
      <c r="P31" s="13">
        <f>+O31/O$28*100</f>
        <v>27.81032293667974</v>
      </c>
    </row>
    <row r="32" spans="1:16" ht="15">
      <c r="A32" s="69"/>
      <c r="B32" s="99" t="s">
        <v>141</v>
      </c>
      <c r="C32" s="204">
        <v>-11398509</v>
      </c>
      <c r="D32" s="13">
        <f>+C32/C$28*100</f>
        <v>-0.3348462939248501</v>
      </c>
      <c r="E32" s="9"/>
      <c r="F32" s="19">
        <v>67020607</v>
      </c>
      <c r="G32" s="13">
        <f>+F32/F$28*100</f>
        <v>1.5450816794729716</v>
      </c>
      <c r="H32" s="15"/>
      <c r="I32" s="19">
        <v>9501369</v>
      </c>
      <c r="J32" s="13">
        <f>+I32/I$28*100</f>
        <v>8.104745273296265</v>
      </c>
      <c r="K32" s="15"/>
      <c r="L32" s="19">
        <v>42338028</v>
      </c>
      <c r="M32" s="13">
        <f>+L32/L$28*100</f>
        <v>5.7514312812671715</v>
      </c>
      <c r="N32" s="15"/>
      <c r="O32" s="19">
        <v>45582457</v>
      </c>
      <c r="P32" s="13">
        <f>+O32/O$28*100</f>
        <v>14.485610841982355</v>
      </c>
    </row>
    <row r="33" spans="1:16" ht="7.5" customHeight="1">
      <c r="A33" s="69"/>
      <c r="B33" s="62"/>
      <c r="C33" s="201"/>
      <c r="D33" s="38"/>
      <c r="E33" s="65"/>
      <c r="F33" s="67"/>
      <c r="G33" s="38"/>
      <c r="H33" s="68"/>
      <c r="I33" s="67"/>
      <c r="J33" s="38"/>
      <c r="K33" s="68"/>
      <c r="L33" s="67"/>
      <c r="M33" s="38"/>
      <c r="N33" s="68"/>
      <c r="O33" s="67"/>
      <c r="P33" s="38"/>
    </row>
    <row r="34" spans="1:16" ht="15">
      <c r="A34" s="69" t="s">
        <v>106</v>
      </c>
      <c r="B34" s="98" t="s">
        <v>115</v>
      </c>
      <c r="C34" s="75">
        <v>118931577</v>
      </c>
      <c r="D34" s="76">
        <f>SUM(D36:D37)</f>
        <v>100</v>
      </c>
      <c r="E34" s="77"/>
      <c r="F34" s="75">
        <v>539039806</v>
      </c>
      <c r="G34" s="76">
        <f>SUM(G36:G37)</f>
        <v>100</v>
      </c>
      <c r="H34" s="79"/>
      <c r="I34" s="75">
        <v>39768559</v>
      </c>
      <c r="J34" s="76">
        <f>SUM(J36:J37)</f>
        <v>100.00000000000001</v>
      </c>
      <c r="K34" s="79"/>
      <c r="L34" s="75">
        <v>277782847</v>
      </c>
      <c r="M34" s="76">
        <f>SUM(M36:M37)</f>
        <v>100</v>
      </c>
      <c r="N34" s="79"/>
      <c r="O34" s="75">
        <v>182093941</v>
      </c>
      <c r="P34" s="76">
        <f>SUM(P36:P37)</f>
        <v>100</v>
      </c>
    </row>
    <row r="35" spans="1:16" ht="9.75" customHeight="1">
      <c r="A35" s="69"/>
      <c r="B35" s="62"/>
      <c r="C35" s="201"/>
      <c r="D35" s="38"/>
      <c r="E35" s="65"/>
      <c r="F35" s="67"/>
      <c r="G35" s="38"/>
      <c r="H35" s="68"/>
      <c r="I35" s="67"/>
      <c r="J35" s="38"/>
      <c r="K35" s="68"/>
      <c r="L35" s="67"/>
      <c r="M35" s="38"/>
      <c r="N35" s="68"/>
      <c r="O35" s="67"/>
      <c r="P35" s="38"/>
    </row>
    <row r="36" spans="1:16" ht="15">
      <c r="A36" s="69"/>
      <c r="B36" s="99" t="s">
        <v>110</v>
      </c>
      <c r="C36" s="204">
        <v>82595237</v>
      </c>
      <c r="D36" s="13">
        <f>+C36/C$34*100</f>
        <v>69.44769344141464</v>
      </c>
      <c r="E36" s="9"/>
      <c r="F36" s="19">
        <v>494050816</v>
      </c>
      <c r="G36" s="13">
        <f>+F36/F$34*100</f>
        <v>91.65386498376708</v>
      </c>
      <c r="H36" s="15"/>
      <c r="I36" s="19">
        <v>39534981</v>
      </c>
      <c r="J36" s="13">
        <f>+I36/I$34*100</f>
        <v>99.41265661649949</v>
      </c>
      <c r="K36" s="15"/>
      <c r="L36" s="19">
        <v>277648982</v>
      </c>
      <c r="M36" s="13">
        <f>+L36/L$34*100</f>
        <v>99.95180947943845</v>
      </c>
      <c r="N36" s="15"/>
      <c r="O36" s="19">
        <v>173341578</v>
      </c>
      <c r="P36" s="13">
        <f>+O36/O$34*100</f>
        <v>95.19349026555474</v>
      </c>
    </row>
    <row r="37" spans="1:16" ht="15">
      <c r="A37" s="69"/>
      <c r="B37" s="103" t="s">
        <v>141</v>
      </c>
      <c r="C37" s="201">
        <v>36336340</v>
      </c>
      <c r="D37" s="38">
        <f>+C37/C$34*100</f>
        <v>30.552306558585364</v>
      </c>
      <c r="E37" s="65"/>
      <c r="F37" s="66">
        <v>44988990</v>
      </c>
      <c r="G37" s="38">
        <f>+F37/F$34*100</f>
        <v>8.34613501623292</v>
      </c>
      <c r="H37" s="68"/>
      <c r="I37" s="66">
        <v>233578</v>
      </c>
      <c r="J37" s="38">
        <f>+I37/I$34*100</f>
        <v>0.5873433835005185</v>
      </c>
      <c r="K37" s="68"/>
      <c r="L37" s="66">
        <v>133865</v>
      </c>
      <c r="M37" s="38">
        <f>+L37/L$34*100</f>
        <v>0.04819052056155217</v>
      </c>
      <c r="N37" s="68"/>
      <c r="O37" s="66">
        <v>8752363</v>
      </c>
      <c r="P37" s="38">
        <f>+O37/O$34*100</f>
        <v>4.806509734445255</v>
      </c>
    </row>
    <row r="38" spans="1:16" ht="9.75" customHeight="1">
      <c r="A38" s="69"/>
      <c r="B38" s="99"/>
      <c r="C38" s="204"/>
      <c r="D38" s="13"/>
      <c r="E38" s="9"/>
      <c r="F38" s="19"/>
      <c r="G38" s="13"/>
      <c r="H38" s="15"/>
      <c r="I38" s="19"/>
      <c r="J38" s="13"/>
      <c r="K38" s="15"/>
      <c r="L38" s="19"/>
      <c r="M38" s="13"/>
      <c r="N38" s="15"/>
      <c r="O38" s="19"/>
      <c r="P38" s="13"/>
    </row>
    <row r="39" spans="1:16" ht="24">
      <c r="A39" s="69" t="s">
        <v>107</v>
      </c>
      <c r="B39" s="115" t="s">
        <v>114</v>
      </c>
      <c r="C39" s="82">
        <v>207053589</v>
      </c>
      <c r="D39" s="83">
        <f>SUM(D41:D44)</f>
        <v>100.00000000000001</v>
      </c>
      <c r="E39" s="84"/>
      <c r="F39" s="82">
        <v>629002896</v>
      </c>
      <c r="G39" s="83">
        <f>SUM(G41:G44)</f>
        <v>100.00000000000001</v>
      </c>
      <c r="H39" s="86"/>
      <c r="I39" s="82">
        <v>31459267</v>
      </c>
      <c r="J39" s="83">
        <f>SUM(J41:J44)</f>
        <v>100</v>
      </c>
      <c r="K39" s="86"/>
      <c r="L39" s="82">
        <v>187168423</v>
      </c>
      <c r="M39" s="83">
        <f>SUM(M41:M44)</f>
        <v>100</v>
      </c>
      <c r="N39" s="86"/>
      <c r="O39" s="82">
        <v>266240151</v>
      </c>
      <c r="P39" s="83">
        <f>SUM(P41:P44)</f>
        <v>100</v>
      </c>
    </row>
    <row r="40" spans="1:16" ht="9" customHeight="1">
      <c r="A40" s="69"/>
      <c r="B40" s="99"/>
      <c r="C40" s="204"/>
      <c r="D40" s="13"/>
      <c r="E40" s="9"/>
      <c r="F40" s="19"/>
      <c r="G40" s="13"/>
      <c r="H40" s="15"/>
      <c r="I40" s="19"/>
      <c r="J40" s="13"/>
      <c r="K40" s="15"/>
      <c r="L40" s="19"/>
      <c r="M40" s="13"/>
      <c r="N40" s="15"/>
      <c r="O40" s="19"/>
      <c r="P40" s="13"/>
    </row>
    <row r="41" spans="1:16" ht="20.25" customHeight="1">
      <c r="A41" s="69"/>
      <c r="B41" s="62" t="s">
        <v>108</v>
      </c>
      <c r="C41" s="201">
        <v>133887026</v>
      </c>
      <c r="D41" s="38">
        <f>+C41/C$39*100</f>
        <v>64.6629824900065</v>
      </c>
      <c r="E41" s="65"/>
      <c r="F41" s="66">
        <v>330658232</v>
      </c>
      <c r="G41" s="38">
        <f>+F41/F$39*100</f>
        <v>52.56863427859321</v>
      </c>
      <c r="H41" s="68"/>
      <c r="I41" s="66">
        <v>16325865</v>
      </c>
      <c r="J41" s="38">
        <f>+I41/I$39*100</f>
        <v>51.895249180472</v>
      </c>
      <c r="K41" s="68"/>
      <c r="L41" s="66">
        <v>76085985</v>
      </c>
      <c r="M41" s="38">
        <f>+L41/L$39*100</f>
        <v>40.65107980313538</v>
      </c>
      <c r="N41" s="68"/>
      <c r="O41" s="66">
        <v>137011086</v>
      </c>
      <c r="P41" s="38">
        <f>+O41/O$39*100</f>
        <v>51.461466456274664</v>
      </c>
    </row>
    <row r="42" spans="1:16" ht="20.25" customHeight="1">
      <c r="A42" s="69"/>
      <c r="B42" s="99" t="s">
        <v>109</v>
      </c>
      <c r="C42" s="204">
        <v>33343047</v>
      </c>
      <c r="D42" s="13">
        <f>+C42/C$39*100</f>
        <v>16.103583212943004</v>
      </c>
      <c r="E42" s="9"/>
      <c r="F42" s="19">
        <v>80296977</v>
      </c>
      <c r="G42" s="13">
        <f>+F42/F$39*100</f>
        <v>12.76575632809169</v>
      </c>
      <c r="H42" s="15"/>
      <c r="I42" s="19">
        <v>6036125</v>
      </c>
      <c r="J42" s="13">
        <f>+I42/I$39*100</f>
        <v>19.18711265586703</v>
      </c>
      <c r="K42" s="15"/>
      <c r="L42" s="19">
        <v>19223555</v>
      </c>
      <c r="M42" s="13">
        <f>+L42/L$39*100</f>
        <v>10.27072552724345</v>
      </c>
      <c r="N42" s="15"/>
      <c r="O42" s="19">
        <v>33766500</v>
      </c>
      <c r="P42" s="13">
        <f>+O42/O$39*100</f>
        <v>12.682722674687785</v>
      </c>
    </row>
    <row r="43" spans="1:16" ht="20.25" customHeight="1">
      <c r="A43" s="69"/>
      <c r="B43" s="62" t="s">
        <v>110</v>
      </c>
      <c r="C43" s="201">
        <v>61901513</v>
      </c>
      <c r="D43" s="38">
        <f>+C43/C$39*100</f>
        <v>29.896372866060293</v>
      </c>
      <c r="E43" s="65"/>
      <c r="F43" s="66">
        <v>208431726</v>
      </c>
      <c r="G43" s="38">
        <f>+F43/F$39*100</f>
        <v>33.136846797602026</v>
      </c>
      <c r="H43" s="68"/>
      <c r="I43" s="66">
        <v>8472028</v>
      </c>
      <c r="J43" s="38">
        <f>+I43/I$39*100</f>
        <v>26.930150661170842</v>
      </c>
      <c r="K43" s="68"/>
      <c r="L43" s="66">
        <v>89146035</v>
      </c>
      <c r="M43" s="38">
        <f>+L43/L$39*100</f>
        <v>47.62877924125054</v>
      </c>
      <c r="N43" s="68"/>
      <c r="O43" s="66">
        <v>65856206</v>
      </c>
      <c r="P43" s="38">
        <f>+O43/O$39*100</f>
        <v>24.735640267872295</v>
      </c>
    </row>
    <row r="44" spans="1:16" ht="20.25" customHeight="1">
      <c r="A44" s="69"/>
      <c r="B44" s="99" t="s">
        <v>141</v>
      </c>
      <c r="C44" s="204">
        <v>-22077997</v>
      </c>
      <c r="D44" s="13">
        <f>+C44/C$39*100</f>
        <v>-10.662938569009786</v>
      </c>
      <c r="E44" s="9"/>
      <c r="F44" s="19">
        <v>9615961</v>
      </c>
      <c r="G44" s="13">
        <f>+F44/F$39*100</f>
        <v>1.5287625957130728</v>
      </c>
      <c r="H44" s="15"/>
      <c r="I44" s="19">
        <v>625249</v>
      </c>
      <c r="J44" s="13">
        <f>+I44/I$39*100</f>
        <v>1.9874875024901248</v>
      </c>
      <c r="K44" s="15"/>
      <c r="L44" s="19">
        <v>2712848</v>
      </c>
      <c r="M44" s="13">
        <f>+L44/L$39*100</f>
        <v>1.4494154283706284</v>
      </c>
      <c r="N44" s="15"/>
      <c r="O44" s="19">
        <v>29606359</v>
      </c>
      <c r="P44" s="13">
        <f>+O44/O$39*100</f>
        <v>11.120170601165261</v>
      </c>
    </row>
    <row r="45" spans="1:16" ht="15">
      <c r="A45" s="69"/>
      <c r="B45" s="62"/>
      <c r="C45" s="201"/>
      <c r="D45" s="38"/>
      <c r="E45" s="65"/>
      <c r="F45" s="66"/>
      <c r="G45" s="38"/>
      <c r="H45" s="68"/>
      <c r="I45" s="66"/>
      <c r="J45" s="38"/>
      <c r="K45" s="68"/>
      <c r="L45" s="66"/>
      <c r="M45" s="38"/>
      <c r="N45" s="68"/>
      <c r="O45" s="66"/>
      <c r="P45" s="38"/>
    </row>
    <row r="46" spans="1:16" ht="15">
      <c r="A46" s="69" t="s">
        <v>105</v>
      </c>
      <c r="B46" s="98" t="s">
        <v>140</v>
      </c>
      <c r="C46" s="75">
        <v>66444064</v>
      </c>
      <c r="D46" s="76">
        <f>SUM(D48:D50)</f>
        <v>99.99999999999999</v>
      </c>
      <c r="E46" s="77"/>
      <c r="F46" s="75">
        <v>338120421</v>
      </c>
      <c r="G46" s="76">
        <f>SUM(G48:G50)</f>
        <v>100</v>
      </c>
      <c r="H46" s="79"/>
      <c r="I46" s="75">
        <v>5670774</v>
      </c>
      <c r="J46" s="76">
        <f>SUM(J48:J50)</f>
        <v>100</v>
      </c>
      <c r="K46" s="79"/>
      <c r="L46" s="75">
        <v>193553542</v>
      </c>
      <c r="M46" s="76">
        <f>SUM(M48:M50)</f>
        <v>100</v>
      </c>
      <c r="N46" s="79"/>
      <c r="O46" s="75">
        <v>83793589</v>
      </c>
      <c r="P46" s="76">
        <f>SUM(P48:P50)</f>
        <v>100</v>
      </c>
    </row>
    <row r="47" spans="1:16" ht="15">
      <c r="A47" s="69"/>
      <c r="B47" s="62"/>
      <c r="C47" s="201"/>
      <c r="D47" s="38"/>
      <c r="E47" s="65"/>
      <c r="F47" s="66"/>
      <c r="G47" s="38"/>
      <c r="H47" s="68"/>
      <c r="I47" s="66"/>
      <c r="J47" s="38"/>
      <c r="K47" s="68"/>
      <c r="L47" s="66"/>
      <c r="M47" s="38"/>
      <c r="N47" s="68"/>
      <c r="O47" s="66"/>
      <c r="P47" s="38"/>
    </row>
    <row r="48" spans="1:16" ht="15">
      <c r="A48" s="69"/>
      <c r="B48" s="99" t="s">
        <v>108</v>
      </c>
      <c r="C48" s="204">
        <v>47110182</v>
      </c>
      <c r="D48" s="13">
        <f>+C48/C$46*100</f>
        <v>70.90201767309115</v>
      </c>
      <c r="E48" s="9"/>
      <c r="F48" s="19">
        <v>269813159</v>
      </c>
      <c r="G48" s="13">
        <f>+F48/F$46*100</f>
        <v>79.79794837650459</v>
      </c>
      <c r="H48" s="15"/>
      <c r="I48" s="19">
        <v>5303307</v>
      </c>
      <c r="J48" s="13">
        <f>+I48/I$46*100</f>
        <v>93.51998510256271</v>
      </c>
      <c r="K48" s="15"/>
      <c r="L48" s="19">
        <v>161970542</v>
      </c>
      <c r="M48" s="13">
        <f>+L48/L$46*100</f>
        <v>83.68255126015725</v>
      </c>
      <c r="N48" s="15"/>
      <c r="O48" s="19">
        <v>66035742</v>
      </c>
      <c r="P48" s="13">
        <f>+O48/O$46*100</f>
        <v>78.80763049784156</v>
      </c>
    </row>
    <row r="49" spans="1:16" ht="15">
      <c r="A49" s="69"/>
      <c r="B49" s="62" t="s">
        <v>109</v>
      </c>
      <c r="C49" s="201">
        <v>-1442717</v>
      </c>
      <c r="D49" s="38">
        <f>+C49/C$46*100</f>
        <v>-2.171325643175589</v>
      </c>
      <c r="E49" s="65"/>
      <c r="F49" s="66">
        <v>23471593</v>
      </c>
      <c r="G49" s="38">
        <f>+F49/F$46*100</f>
        <v>6.941785098510805</v>
      </c>
      <c r="H49" s="68"/>
      <c r="I49" s="66">
        <v>365468</v>
      </c>
      <c r="J49" s="38">
        <f>+I49/I$46*100</f>
        <v>6.444763977545217</v>
      </c>
      <c r="K49" s="68"/>
      <c r="L49" s="66">
        <v>12614464</v>
      </c>
      <c r="M49" s="38">
        <f>+L49/L$46*100</f>
        <v>6.517299487084561</v>
      </c>
      <c r="N49" s="68"/>
      <c r="O49" s="66">
        <v>12665314</v>
      </c>
      <c r="P49" s="38">
        <f>+O49/O$46*100</f>
        <v>15.114896200471852</v>
      </c>
    </row>
    <row r="50" spans="1:16" ht="15">
      <c r="A50" s="69"/>
      <c r="B50" s="103" t="s">
        <v>141</v>
      </c>
      <c r="C50" s="201">
        <v>20776599</v>
      </c>
      <c r="D50" s="38">
        <f>+C50/C$46*100</f>
        <v>31.26930797008443</v>
      </c>
      <c r="E50" s="65"/>
      <c r="F50" s="66">
        <v>44835669</v>
      </c>
      <c r="G50" s="38">
        <f>+F50/F$46*100</f>
        <v>13.260266524984601</v>
      </c>
      <c r="H50" s="68"/>
      <c r="I50" s="66">
        <v>1999</v>
      </c>
      <c r="J50" s="38">
        <f>+I50/I$46*100</f>
        <v>0.035250919892064116</v>
      </c>
      <c r="K50" s="68"/>
      <c r="L50" s="66">
        <v>18968536</v>
      </c>
      <c r="M50" s="38">
        <f>+L50/L$46*100</f>
        <v>9.800149252758185</v>
      </c>
      <c r="N50" s="68"/>
      <c r="O50" s="66">
        <v>5092533</v>
      </c>
      <c r="P50" s="38">
        <f>+O50/O$46*100</f>
        <v>6.0774733016866005</v>
      </c>
    </row>
    <row r="51" spans="1:16" ht="15">
      <c r="A51" s="118"/>
      <c r="B51" s="71"/>
      <c r="C51" s="248"/>
      <c r="D51" s="72"/>
      <c r="E51" s="73"/>
      <c r="F51" s="71"/>
      <c r="G51" s="72"/>
      <c r="H51" s="74"/>
      <c r="I51" s="71"/>
      <c r="J51" s="72"/>
      <c r="K51" s="74"/>
      <c r="L51" s="71"/>
      <c r="M51" s="72"/>
      <c r="N51" s="74"/>
      <c r="O51" s="71"/>
      <c r="P51" s="72"/>
    </row>
    <row r="52" spans="1:16" ht="15">
      <c r="A52" s="112"/>
      <c r="B52" s="173" t="s">
        <v>81</v>
      </c>
      <c r="C52" s="174"/>
      <c r="D52" s="174"/>
      <c r="E52" s="174"/>
      <c r="F52" s="174"/>
      <c r="G52" s="174"/>
      <c r="H52" s="174"/>
      <c r="I52" s="174"/>
      <c r="J52" s="174"/>
      <c r="K52" s="174"/>
      <c r="L52" s="174"/>
      <c r="M52" s="174"/>
      <c r="N52" s="174"/>
      <c r="O52" s="174"/>
      <c r="P52" s="174"/>
    </row>
    <row r="53" spans="2:16" ht="15">
      <c r="B53" s="330" t="s">
        <v>41</v>
      </c>
      <c r="C53" s="330"/>
      <c r="D53" s="330"/>
      <c r="E53" s="330"/>
      <c r="F53" s="330"/>
      <c r="G53" s="330"/>
      <c r="H53" s="330"/>
      <c r="I53" s="330"/>
      <c r="J53" s="330"/>
      <c r="K53" s="330"/>
      <c r="L53" s="330"/>
      <c r="M53" s="330"/>
      <c r="N53" s="330"/>
      <c r="O53" s="330"/>
      <c r="P53" s="330"/>
    </row>
    <row r="54" spans="2:16" ht="15">
      <c r="B54" s="330"/>
      <c r="C54" s="330"/>
      <c r="D54" s="330"/>
      <c r="E54" s="330"/>
      <c r="F54" s="330"/>
      <c r="G54" s="330"/>
      <c r="H54" s="330"/>
      <c r="I54" s="330"/>
      <c r="J54" s="330"/>
      <c r="K54" s="330"/>
      <c r="L54" s="330"/>
      <c r="M54" s="330"/>
      <c r="N54" s="330"/>
      <c r="O54" s="330"/>
      <c r="P54" s="330"/>
    </row>
    <row r="55" spans="2:16" ht="15">
      <c r="B55" s="330"/>
      <c r="C55" s="330"/>
      <c r="D55" s="330"/>
      <c r="E55" s="330"/>
      <c r="F55" s="330"/>
      <c r="G55" s="330"/>
      <c r="H55" s="330"/>
      <c r="I55" s="330"/>
      <c r="J55" s="330"/>
      <c r="K55" s="330"/>
      <c r="L55" s="330"/>
      <c r="M55" s="330"/>
      <c r="N55" s="330"/>
      <c r="O55" s="330"/>
      <c r="P55" s="330"/>
    </row>
  </sheetData>
  <sheetProtection/>
  <mergeCells count="14">
    <mergeCell ref="B54:P54"/>
    <mergeCell ref="B55:P55"/>
    <mergeCell ref="B53:P53"/>
    <mergeCell ref="B6:P6"/>
    <mergeCell ref="B7:P7"/>
    <mergeCell ref="B8:P8"/>
    <mergeCell ref="B9:P9"/>
    <mergeCell ref="A11:A13"/>
    <mergeCell ref="L11:M12"/>
    <mergeCell ref="O11:P12"/>
    <mergeCell ref="B11:B13"/>
    <mergeCell ref="C11:D12"/>
    <mergeCell ref="F11:G12"/>
    <mergeCell ref="I11:J12"/>
  </mergeCells>
  <printOptions horizontalCentered="1"/>
  <pageMargins left="0.3937007874015748" right="0.3937007874015748" top="0.3" bottom="0.35" header="0" footer="0"/>
  <pageSetup horizontalDpi="300" verticalDpi="300" orientation="landscape" scale="85" r:id="rId2"/>
  <drawing r:id="rId1"/>
</worksheet>
</file>

<file path=xl/worksheets/sheet11.xml><?xml version="1.0" encoding="utf-8"?>
<worksheet xmlns="http://schemas.openxmlformats.org/spreadsheetml/2006/main" xmlns:r="http://schemas.openxmlformats.org/officeDocument/2006/relationships">
  <dimension ref="A1:V54"/>
  <sheetViews>
    <sheetView showGridLines="0" zoomScale="85" zoomScaleNormal="85" zoomScalePageLayoutView="0" workbookViewId="0" topLeftCell="A2">
      <pane xSplit="2" ySplit="12" topLeftCell="C29" activePane="bottomRight" state="frozen"/>
      <selection pane="topLeft" activeCell="O16" sqref="O16:O50"/>
      <selection pane="topRight" activeCell="O16" sqref="O16:O50"/>
      <selection pane="bottomLeft" activeCell="O16" sqref="O16:O50"/>
      <selection pane="bottomRight" activeCell="B53" sqref="B53:V53"/>
    </sheetView>
  </sheetViews>
  <sheetFormatPr defaultColWidth="11.421875" defaultRowHeight="12.75"/>
  <cols>
    <col min="1" max="1" width="3.140625" style="1" bestFit="1" customWidth="1"/>
    <col min="2" max="2" width="30.7109375" style="1" customWidth="1"/>
    <col min="3" max="3" width="13.28125" style="112" bestFit="1" customWidth="1"/>
    <col min="4" max="4" width="6.421875" style="1" bestFit="1" customWidth="1"/>
    <col min="5" max="5" width="1.28515625" style="1" customWidth="1"/>
    <col min="6" max="6" width="13.28125" style="1" bestFit="1" customWidth="1"/>
    <col min="7" max="7" width="6.421875" style="1" bestFit="1" customWidth="1"/>
    <col min="8" max="8" width="1.8515625" style="1" customWidth="1"/>
    <col min="9" max="9" width="13.57421875" style="1" customWidth="1"/>
    <col min="10" max="10" width="6.421875" style="1" bestFit="1" customWidth="1"/>
    <col min="11" max="11" width="1.57421875" style="1" customWidth="1"/>
    <col min="12" max="12" width="12.7109375" style="1" customWidth="1"/>
    <col min="13" max="13" width="6.421875" style="1" bestFit="1" customWidth="1"/>
    <col min="14" max="14" width="1.421875" style="1" customWidth="1"/>
    <col min="15" max="15" width="12.28125" style="1" bestFit="1" customWidth="1"/>
    <col min="16" max="16" width="6.421875" style="1" bestFit="1" customWidth="1"/>
    <col min="17" max="17" width="1.57421875" style="1" customWidth="1"/>
    <col min="18" max="18" width="13.28125" style="1" bestFit="1" customWidth="1"/>
    <col min="19" max="19" width="6.421875" style="1" bestFit="1" customWidth="1"/>
    <col min="20" max="20" width="1.7109375" style="1" customWidth="1"/>
    <col min="21" max="21" width="13.28125" style="1" bestFit="1" customWidth="1"/>
    <col min="22" max="22" width="6.7109375" style="1" customWidth="1"/>
    <col min="23" max="16384" width="11.421875" style="1" customWidth="1"/>
  </cols>
  <sheetData>
    <row r="1" spans="2:12" ht="8.25" customHeight="1">
      <c r="B1" s="5"/>
      <c r="C1" s="5"/>
      <c r="D1" s="5"/>
      <c r="E1" s="5"/>
      <c r="F1" s="5"/>
      <c r="G1" s="5"/>
      <c r="H1" s="5"/>
      <c r="I1" s="5"/>
      <c r="J1" s="5"/>
      <c r="K1" s="5"/>
      <c r="L1" s="5"/>
    </row>
    <row r="2" spans="2:12" ht="7.5" customHeight="1">
      <c r="B2" s="5"/>
      <c r="C2" s="5"/>
      <c r="D2" s="5"/>
      <c r="E2" s="5"/>
      <c r="F2" s="5"/>
      <c r="G2" s="5"/>
      <c r="H2" s="5"/>
      <c r="I2" s="5"/>
      <c r="J2" s="5"/>
      <c r="K2" s="5"/>
      <c r="L2" s="5"/>
    </row>
    <row r="3" spans="2:12" ht="15">
      <c r="B3" s="5"/>
      <c r="C3" s="5"/>
      <c r="D3" s="5"/>
      <c r="E3" s="5"/>
      <c r="F3" s="5"/>
      <c r="G3" s="5"/>
      <c r="H3" s="5"/>
      <c r="I3" s="5"/>
      <c r="J3" s="5"/>
      <c r="K3" s="5"/>
      <c r="L3" s="5"/>
    </row>
    <row r="4" spans="2:12" ht="9" customHeight="1">
      <c r="B4" s="5"/>
      <c r="C4" s="5"/>
      <c r="D4" s="5"/>
      <c r="E4" s="5"/>
      <c r="F4" s="5"/>
      <c r="G4" s="5"/>
      <c r="H4" s="5"/>
      <c r="I4" s="5"/>
      <c r="J4" s="5"/>
      <c r="K4" s="5"/>
      <c r="L4" s="5"/>
    </row>
    <row r="5" spans="2:12" ht="14.25" customHeight="1">
      <c r="B5" s="5"/>
      <c r="C5" s="5"/>
      <c r="D5" s="5"/>
      <c r="E5" s="5"/>
      <c r="F5" s="5"/>
      <c r="G5" s="5"/>
      <c r="H5" s="5"/>
      <c r="I5" s="5"/>
      <c r="J5" s="5"/>
      <c r="K5" s="5"/>
      <c r="L5" s="5"/>
    </row>
    <row r="6" spans="2:22" ht="15.75" customHeight="1">
      <c r="B6" s="297" t="s">
        <v>88</v>
      </c>
      <c r="C6" s="297"/>
      <c r="D6" s="297"/>
      <c r="E6" s="297"/>
      <c r="F6" s="297"/>
      <c r="G6" s="297"/>
      <c r="H6" s="297"/>
      <c r="I6" s="297"/>
      <c r="J6" s="297"/>
      <c r="K6" s="297"/>
      <c r="L6" s="297"/>
      <c r="M6" s="297"/>
      <c r="N6" s="297"/>
      <c r="O6" s="297"/>
      <c r="P6" s="297"/>
      <c r="Q6" s="297"/>
      <c r="R6" s="297"/>
      <c r="S6" s="297"/>
      <c r="T6" s="297"/>
      <c r="U6" s="297"/>
      <c r="V6" s="297"/>
    </row>
    <row r="7" spans="2:22" ht="15.75">
      <c r="B7" s="297" t="s">
        <v>48</v>
      </c>
      <c r="C7" s="297"/>
      <c r="D7" s="297"/>
      <c r="E7" s="297"/>
      <c r="F7" s="297"/>
      <c r="G7" s="297"/>
      <c r="H7" s="297"/>
      <c r="I7" s="297"/>
      <c r="J7" s="297"/>
      <c r="K7" s="297"/>
      <c r="L7" s="297"/>
      <c r="M7" s="297"/>
      <c r="N7" s="297"/>
      <c r="O7" s="297"/>
      <c r="P7" s="297"/>
      <c r="Q7" s="297"/>
      <c r="R7" s="297"/>
      <c r="S7" s="297"/>
      <c r="T7" s="297"/>
      <c r="U7" s="297"/>
      <c r="V7" s="297"/>
    </row>
    <row r="8" spans="2:22" ht="15.75">
      <c r="B8" s="297" t="str">
        <f>+'C1 Parte 1'!B7:Q7</f>
        <v>Total nacional 2008</v>
      </c>
      <c r="C8" s="297"/>
      <c r="D8" s="297"/>
      <c r="E8" s="297"/>
      <c r="F8" s="297"/>
      <c r="G8" s="297"/>
      <c r="H8" s="297"/>
      <c r="I8" s="297"/>
      <c r="J8" s="297"/>
      <c r="K8" s="297"/>
      <c r="L8" s="297"/>
      <c r="M8" s="297"/>
      <c r="N8" s="297"/>
      <c r="O8" s="297"/>
      <c r="P8" s="297"/>
      <c r="Q8" s="297"/>
      <c r="R8" s="297"/>
      <c r="S8" s="297"/>
      <c r="T8" s="297"/>
      <c r="U8" s="297"/>
      <c r="V8" s="297"/>
    </row>
    <row r="9" spans="2:22" ht="15.75">
      <c r="B9" s="297" t="str">
        <f>+'C1 Parte 1'!B8:Q8</f>
        <v>-</v>
      </c>
      <c r="C9" s="297"/>
      <c r="D9" s="297"/>
      <c r="E9" s="297"/>
      <c r="F9" s="297"/>
      <c r="G9" s="297"/>
      <c r="H9" s="297"/>
      <c r="I9" s="297"/>
      <c r="J9" s="297"/>
      <c r="K9" s="297"/>
      <c r="L9" s="297"/>
      <c r="M9" s="297"/>
      <c r="N9" s="297"/>
      <c r="O9" s="297"/>
      <c r="P9" s="297"/>
      <c r="Q9" s="297"/>
      <c r="R9" s="297"/>
      <c r="S9" s="297"/>
      <c r="T9" s="297"/>
      <c r="U9" s="297"/>
      <c r="V9" s="297"/>
    </row>
    <row r="10" spans="2:22" ht="11.25" customHeight="1">
      <c r="B10" s="33"/>
      <c r="C10" s="3"/>
      <c r="D10" s="33"/>
      <c r="E10" s="33"/>
      <c r="F10" s="33"/>
      <c r="G10" s="33"/>
      <c r="H10" s="33"/>
      <c r="I10" s="33"/>
      <c r="J10" s="33"/>
      <c r="K10" s="33"/>
      <c r="L10" s="34"/>
      <c r="M10" s="36"/>
      <c r="N10" s="36"/>
      <c r="O10" s="34"/>
      <c r="V10" s="132" t="str">
        <f>+'C1 Parte 1'!Q10</f>
        <v>Valores en miles de pesos</v>
      </c>
    </row>
    <row r="11" spans="1:22" ht="15.75" customHeight="1">
      <c r="A11" s="356" t="s">
        <v>46</v>
      </c>
      <c r="B11" s="301" t="s">
        <v>102</v>
      </c>
      <c r="C11" s="359" t="s">
        <v>55</v>
      </c>
      <c r="D11" s="359"/>
      <c r="E11" s="359"/>
      <c r="F11" s="359"/>
      <c r="G11" s="359"/>
      <c r="H11" s="359"/>
      <c r="I11" s="359"/>
      <c r="J11" s="359"/>
      <c r="K11" s="359"/>
      <c r="L11" s="359"/>
      <c r="M11" s="359"/>
      <c r="N11" s="359"/>
      <c r="O11" s="359"/>
      <c r="P11" s="359"/>
      <c r="Q11" s="359"/>
      <c r="R11" s="359"/>
      <c r="S11" s="359"/>
      <c r="T11" s="359"/>
      <c r="U11" s="359"/>
      <c r="V11" s="359"/>
    </row>
    <row r="12" spans="1:22" ht="29.25" customHeight="1">
      <c r="A12" s="357"/>
      <c r="B12" s="294"/>
      <c r="C12" s="307" t="s">
        <v>73</v>
      </c>
      <c r="D12" s="307"/>
      <c r="E12" s="25"/>
      <c r="F12" s="307" t="s">
        <v>56</v>
      </c>
      <c r="G12" s="307"/>
      <c r="H12" s="26"/>
      <c r="I12" s="307" t="s">
        <v>57</v>
      </c>
      <c r="J12" s="307"/>
      <c r="K12" s="26"/>
      <c r="L12" s="307" t="s">
        <v>58</v>
      </c>
      <c r="M12" s="307"/>
      <c r="N12" s="27"/>
      <c r="O12" s="307" t="s">
        <v>59</v>
      </c>
      <c r="P12" s="307"/>
      <c r="Q12" s="27"/>
      <c r="R12" s="307" t="s">
        <v>60</v>
      </c>
      <c r="S12" s="307"/>
      <c r="T12" s="27"/>
      <c r="U12" s="307" t="s">
        <v>61</v>
      </c>
      <c r="V12" s="307"/>
    </row>
    <row r="13" spans="1:22" ht="15">
      <c r="A13" s="358"/>
      <c r="B13" s="307"/>
      <c r="C13" s="113" t="s">
        <v>85</v>
      </c>
      <c r="D13" s="28" t="s">
        <v>70</v>
      </c>
      <c r="E13" s="28"/>
      <c r="F13" s="28" t="s">
        <v>85</v>
      </c>
      <c r="G13" s="28" t="s">
        <v>70</v>
      </c>
      <c r="H13" s="29"/>
      <c r="I13" s="28" t="s">
        <v>85</v>
      </c>
      <c r="J13" s="28" t="s">
        <v>70</v>
      </c>
      <c r="K13" s="29"/>
      <c r="L13" s="28" t="s">
        <v>85</v>
      </c>
      <c r="M13" s="28" t="s">
        <v>70</v>
      </c>
      <c r="N13" s="29"/>
      <c r="O13" s="28" t="s">
        <v>85</v>
      </c>
      <c r="P13" s="28" t="s">
        <v>70</v>
      </c>
      <c r="Q13" s="29"/>
      <c r="R13" s="28" t="s">
        <v>85</v>
      </c>
      <c r="S13" s="28" t="s">
        <v>70</v>
      </c>
      <c r="T13" s="29"/>
      <c r="U13" s="28" t="s">
        <v>85</v>
      </c>
      <c r="V13" s="28" t="s">
        <v>70</v>
      </c>
    </row>
    <row r="14" spans="1:22" ht="16.5" customHeight="1">
      <c r="A14" s="143"/>
      <c r="B14" s="24"/>
      <c r="C14" s="246"/>
      <c r="D14" s="24"/>
      <c r="E14" s="24"/>
      <c r="F14" s="164"/>
      <c r="G14" s="24"/>
      <c r="H14" s="24"/>
      <c r="I14" s="164"/>
      <c r="J14" s="24"/>
      <c r="K14" s="30"/>
      <c r="L14" s="164"/>
      <c r="M14" s="24"/>
      <c r="N14" s="30"/>
      <c r="O14" s="164"/>
      <c r="P14" s="24"/>
      <c r="Q14" s="30"/>
      <c r="R14" s="164"/>
      <c r="S14" s="24"/>
      <c r="T14" s="30"/>
      <c r="U14" s="164"/>
      <c r="V14" s="24"/>
    </row>
    <row r="15" spans="2:22" ht="15.75" customHeight="1">
      <c r="B15" s="6"/>
      <c r="C15" s="247"/>
      <c r="D15" s="7"/>
      <c r="E15" s="7"/>
      <c r="F15" s="8"/>
      <c r="G15" s="7"/>
      <c r="H15" s="10"/>
      <c r="I15" s="8"/>
      <c r="J15" s="7"/>
      <c r="K15" s="10"/>
      <c r="L15" s="8"/>
      <c r="M15" s="7"/>
      <c r="N15" s="10"/>
      <c r="O15" s="8"/>
      <c r="P15" s="7"/>
      <c r="Q15" s="10"/>
      <c r="R15" s="8"/>
      <c r="S15" s="7"/>
      <c r="T15" s="10"/>
      <c r="U15" s="8"/>
      <c r="V15" s="7"/>
    </row>
    <row r="16" spans="1:22" ht="18.75" customHeight="1">
      <c r="A16" s="69" t="s">
        <v>100</v>
      </c>
      <c r="B16" s="98" t="s">
        <v>103</v>
      </c>
      <c r="C16" s="75">
        <v>282506907</v>
      </c>
      <c r="D16" s="76">
        <f>SUM(D18:D20)</f>
        <v>100</v>
      </c>
      <c r="E16" s="77"/>
      <c r="F16" s="75">
        <v>62631567</v>
      </c>
      <c r="G16" s="76">
        <f>SUM(G18:G20)</f>
        <v>100</v>
      </c>
      <c r="H16" s="79"/>
      <c r="I16" s="75">
        <v>77565604</v>
      </c>
      <c r="J16" s="76">
        <f>SUM(J18:J20)</f>
        <v>100</v>
      </c>
      <c r="K16" s="79"/>
      <c r="L16" s="75">
        <v>31658961</v>
      </c>
      <c r="M16" s="76">
        <f>SUM(M18:M20)</f>
        <v>100</v>
      </c>
      <c r="N16" s="79"/>
      <c r="O16" s="75">
        <v>14417926</v>
      </c>
      <c r="P16" s="76">
        <f>SUM(P18:P20)</f>
        <v>100</v>
      </c>
      <c r="Q16" s="79"/>
      <c r="R16" s="75">
        <v>20511324</v>
      </c>
      <c r="S16" s="76">
        <f>SUM(S18:S20)</f>
        <v>100</v>
      </c>
      <c r="T16" s="79"/>
      <c r="U16" s="75">
        <v>75721525</v>
      </c>
      <c r="V16" s="76">
        <f>SUM(V18:V20)</f>
        <v>100</v>
      </c>
    </row>
    <row r="17" spans="1:22" ht="15" customHeight="1">
      <c r="A17" s="69"/>
      <c r="B17" s="62"/>
      <c r="C17" s="201"/>
      <c r="D17" s="38"/>
      <c r="E17" s="65"/>
      <c r="F17" s="66"/>
      <c r="G17" s="38"/>
      <c r="H17" s="68"/>
      <c r="I17" s="66"/>
      <c r="J17" s="38"/>
      <c r="K17" s="68"/>
      <c r="L17" s="66"/>
      <c r="M17" s="38"/>
      <c r="N17" s="68"/>
      <c r="O17" s="66"/>
      <c r="P17" s="38"/>
      <c r="Q17" s="68"/>
      <c r="R17" s="66"/>
      <c r="S17" s="38"/>
      <c r="T17" s="68"/>
      <c r="U17" s="66"/>
      <c r="V17" s="38"/>
    </row>
    <row r="18" spans="1:22" ht="15">
      <c r="A18" s="69"/>
      <c r="B18" s="99" t="s">
        <v>108</v>
      </c>
      <c r="C18" s="204">
        <v>199214170</v>
      </c>
      <c r="D18" s="13">
        <f>+C18/C$16*100</f>
        <v>70.51656616664597</v>
      </c>
      <c r="E18" s="9"/>
      <c r="F18" s="19">
        <v>39361512</v>
      </c>
      <c r="G18" s="13">
        <f>+F18/F$16*100</f>
        <v>62.846123584932826</v>
      </c>
      <c r="H18" s="15"/>
      <c r="I18" s="19">
        <v>51177564</v>
      </c>
      <c r="J18" s="13">
        <f>+I18/I$16*100</f>
        <v>65.9797144105266</v>
      </c>
      <c r="K18" s="15"/>
      <c r="L18" s="19">
        <v>19674521</v>
      </c>
      <c r="M18" s="13">
        <f>+L18/L$16*100</f>
        <v>62.14518852971833</v>
      </c>
      <c r="N18" s="15"/>
      <c r="O18" s="19">
        <v>8141082</v>
      </c>
      <c r="P18" s="13">
        <f>+O18/O$16*100</f>
        <v>56.46500058330165</v>
      </c>
      <c r="Q18" s="15"/>
      <c r="R18" s="19">
        <v>17730576</v>
      </c>
      <c r="S18" s="13">
        <f>+R18/R$16*100</f>
        <v>86.44286443917515</v>
      </c>
      <c r="T18" s="15"/>
      <c r="U18" s="19">
        <v>63128915</v>
      </c>
      <c r="V18" s="13">
        <f>+U18/U$16*100</f>
        <v>83.36984100623964</v>
      </c>
    </row>
    <row r="19" spans="1:22" ht="15">
      <c r="A19" s="69"/>
      <c r="B19" s="62" t="s">
        <v>109</v>
      </c>
      <c r="C19" s="201">
        <v>34187320</v>
      </c>
      <c r="D19" s="38">
        <f>+C19/C$16*100</f>
        <v>12.101410320562533</v>
      </c>
      <c r="E19" s="65"/>
      <c r="F19" s="66">
        <v>8270849</v>
      </c>
      <c r="G19" s="38">
        <f>+F19/F$16*100</f>
        <v>13.205559745934506</v>
      </c>
      <c r="H19" s="68"/>
      <c r="I19" s="66">
        <v>7172784</v>
      </c>
      <c r="J19" s="38">
        <f>+I19/I$16*100</f>
        <v>9.247377226637726</v>
      </c>
      <c r="K19" s="68"/>
      <c r="L19" s="66">
        <v>5356517</v>
      </c>
      <c r="M19" s="38">
        <f>+L19/L$16*100</f>
        <v>16.919433963736207</v>
      </c>
      <c r="N19" s="68"/>
      <c r="O19" s="66">
        <v>3376348</v>
      </c>
      <c r="P19" s="38">
        <f>+O19/O$16*100</f>
        <v>23.417709315472973</v>
      </c>
      <c r="Q19" s="68"/>
      <c r="R19" s="66">
        <v>1705028</v>
      </c>
      <c r="S19" s="38">
        <f>+R19/R$16*100</f>
        <v>8.312617947042327</v>
      </c>
      <c r="T19" s="68"/>
      <c r="U19" s="66">
        <v>8305794</v>
      </c>
      <c r="V19" s="38">
        <f>+U19/U$16*100</f>
        <v>10.968867835136706</v>
      </c>
    </row>
    <row r="20" spans="1:22" ht="15">
      <c r="A20" s="69"/>
      <c r="B20" s="99" t="s">
        <v>141</v>
      </c>
      <c r="C20" s="204">
        <v>49105417</v>
      </c>
      <c r="D20" s="13">
        <f>+C20/C$16*100</f>
        <v>17.382023512791495</v>
      </c>
      <c r="E20" s="9"/>
      <c r="F20" s="19">
        <v>14999206</v>
      </c>
      <c r="G20" s="13">
        <f>+F20/F$16*100</f>
        <v>23.948316669132673</v>
      </c>
      <c r="H20" s="15"/>
      <c r="I20" s="19">
        <v>19215256</v>
      </c>
      <c r="J20" s="13">
        <f>+I20/I$16*100</f>
        <v>24.772908362835672</v>
      </c>
      <c r="K20" s="15"/>
      <c r="L20" s="19">
        <v>6627923</v>
      </c>
      <c r="M20" s="13">
        <f>+L20/L$16*100</f>
        <v>20.93537750654546</v>
      </c>
      <c r="N20" s="15"/>
      <c r="O20" s="19">
        <v>2900496</v>
      </c>
      <c r="P20" s="13">
        <f>+O20/O$16*100</f>
        <v>20.117290101225375</v>
      </c>
      <c r="Q20" s="15"/>
      <c r="R20" s="19">
        <v>1075720</v>
      </c>
      <c r="S20" s="13">
        <f>+R20/R$16*100</f>
        <v>5.244517613782514</v>
      </c>
      <c r="T20" s="15"/>
      <c r="U20" s="19">
        <v>4286816</v>
      </c>
      <c r="V20" s="13">
        <f>+U20/U$16*100</f>
        <v>5.661291158623654</v>
      </c>
    </row>
    <row r="21" spans="1:22" ht="13.5" customHeight="1">
      <c r="A21" s="69"/>
      <c r="B21" s="62"/>
      <c r="C21" s="201"/>
      <c r="D21" s="38"/>
      <c r="E21" s="65"/>
      <c r="F21" s="66"/>
      <c r="G21" s="38"/>
      <c r="H21" s="68"/>
      <c r="I21" s="66"/>
      <c r="J21" s="38"/>
      <c r="K21" s="68"/>
      <c r="L21" s="66"/>
      <c r="M21" s="38"/>
      <c r="N21" s="68"/>
      <c r="O21" s="66"/>
      <c r="P21" s="38"/>
      <c r="Q21" s="68"/>
      <c r="R21" s="66"/>
      <c r="S21" s="38"/>
      <c r="T21" s="68"/>
      <c r="U21" s="66"/>
      <c r="V21" s="38"/>
    </row>
    <row r="22" spans="1:22" ht="26.25" customHeight="1">
      <c r="A22" s="69" t="s">
        <v>104</v>
      </c>
      <c r="B22" s="101" t="s">
        <v>138</v>
      </c>
      <c r="C22" s="75">
        <v>8196834930</v>
      </c>
      <c r="D22" s="76">
        <f>SUM(D24:D26)</f>
        <v>100</v>
      </c>
      <c r="E22" s="77"/>
      <c r="F22" s="75">
        <v>3944679090</v>
      </c>
      <c r="G22" s="76">
        <f>SUM(G24:G26)</f>
        <v>100.00000000000001</v>
      </c>
      <c r="H22" s="79"/>
      <c r="I22" s="75">
        <v>147849750</v>
      </c>
      <c r="J22" s="76">
        <f>SUM(J24:J26)</f>
        <v>99.99999999999999</v>
      </c>
      <c r="K22" s="79"/>
      <c r="L22" s="75">
        <v>680215749</v>
      </c>
      <c r="M22" s="76">
        <f>SUM(M24:M26)</f>
        <v>99.99999999999999</v>
      </c>
      <c r="N22" s="79"/>
      <c r="O22" s="75">
        <v>64936530</v>
      </c>
      <c r="P22" s="76">
        <f>SUM(P24:P26)</f>
        <v>100</v>
      </c>
      <c r="Q22" s="79"/>
      <c r="R22" s="75">
        <v>1920850519</v>
      </c>
      <c r="S22" s="76">
        <f>SUM(S24:S26)</f>
        <v>100</v>
      </c>
      <c r="T22" s="79"/>
      <c r="U22" s="75">
        <v>1438303292</v>
      </c>
      <c r="V22" s="76">
        <f>SUM(V24:V26)</f>
        <v>100</v>
      </c>
    </row>
    <row r="23" spans="1:22" ht="14.25" customHeight="1">
      <c r="A23" s="69"/>
      <c r="B23" s="62"/>
      <c r="C23" s="201"/>
      <c r="D23" s="38"/>
      <c r="E23" s="65"/>
      <c r="F23" s="66"/>
      <c r="G23" s="38"/>
      <c r="H23" s="68"/>
      <c r="I23" s="66"/>
      <c r="J23" s="38"/>
      <c r="K23" s="68"/>
      <c r="L23" s="66"/>
      <c r="M23" s="38"/>
      <c r="N23" s="68"/>
      <c r="O23" s="66"/>
      <c r="P23" s="38"/>
      <c r="Q23" s="68"/>
      <c r="R23" s="66"/>
      <c r="S23" s="38"/>
      <c r="T23" s="68"/>
      <c r="U23" s="66"/>
      <c r="V23" s="38"/>
    </row>
    <row r="24" spans="1:22" ht="15">
      <c r="A24" s="69"/>
      <c r="B24" s="99" t="s">
        <v>108</v>
      </c>
      <c r="C24" s="204">
        <v>5962219363</v>
      </c>
      <c r="D24" s="13">
        <f>+C24/C$22*100</f>
        <v>72.73806797278031</v>
      </c>
      <c r="E24" s="9"/>
      <c r="F24" s="19">
        <v>2668168913</v>
      </c>
      <c r="G24" s="13">
        <f>+F24/F$22*100</f>
        <v>67.63969519761366</v>
      </c>
      <c r="H24" s="15"/>
      <c r="I24" s="19">
        <v>89046932</v>
      </c>
      <c r="J24" s="13">
        <f>+I24/I$22*100</f>
        <v>60.22798956372939</v>
      </c>
      <c r="K24" s="15"/>
      <c r="L24" s="19">
        <v>425671253</v>
      </c>
      <c r="M24" s="13">
        <f>+L24/L$22*100</f>
        <v>62.578858784994104</v>
      </c>
      <c r="N24" s="15"/>
      <c r="O24" s="19">
        <v>57976848</v>
      </c>
      <c r="P24" s="13">
        <f>+O24/O$22*100</f>
        <v>89.28233153203597</v>
      </c>
      <c r="Q24" s="15"/>
      <c r="R24" s="19">
        <v>1777673778</v>
      </c>
      <c r="S24" s="13">
        <f>+R24/R$22*100</f>
        <v>92.54617995602604</v>
      </c>
      <c r="T24" s="15"/>
      <c r="U24" s="19">
        <v>943681639</v>
      </c>
      <c r="V24" s="13">
        <f>+U24/U$22*100</f>
        <v>65.61075429979618</v>
      </c>
    </row>
    <row r="25" spans="1:22" ht="15">
      <c r="A25" s="69"/>
      <c r="B25" s="62" t="s">
        <v>109</v>
      </c>
      <c r="C25" s="201">
        <v>137944496</v>
      </c>
      <c r="D25" s="38">
        <f>+C25/C$22*100</f>
        <v>1.6828995237555675</v>
      </c>
      <c r="E25" s="65"/>
      <c r="F25" s="66">
        <v>39848035</v>
      </c>
      <c r="G25" s="38">
        <f>+F25/F$22*100</f>
        <v>1.0101717805389334</v>
      </c>
      <c r="H25" s="68"/>
      <c r="I25" s="66">
        <v>10992085</v>
      </c>
      <c r="J25" s="38">
        <f>+I25/I$22*100</f>
        <v>7.434632118079334</v>
      </c>
      <c r="K25" s="68"/>
      <c r="L25" s="66">
        <v>4207658</v>
      </c>
      <c r="M25" s="38">
        <f>+L25/L$22*100</f>
        <v>0.6185769744652001</v>
      </c>
      <c r="N25" s="68"/>
      <c r="O25" s="66">
        <v>2801382</v>
      </c>
      <c r="P25" s="38">
        <f>+O25/O$22*100</f>
        <v>4.314030946833777</v>
      </c>
      <c r="Q25" s="68"/>
      <c r="R25" s="66">
        <v>73938552</v>
      </c>
      <c r="S25" s="38">
        <f>+R25/R$22*100</f>
        <v>3.8492611095262435</v>
      </c>
      <c r="T25" s="68"/>
      <c r="U25" s="66">
        <v>6156784</v>
      </c>
      <c r="V25" s="38">
        <f>+U25/U$22*100</f>
        <v>0.42805881306430327</v>
      </c>
    </row>
    <row r="26" spans="1:22" ht="15">
      <c r="A26" s="69"/>
      <c r="B26" s="103" t="s">
        <v>141</v>
      </c>
      <c r="C26" s="201">
        <v>2096671071</v>
      </c>
      <c r="D26" s="38">
        <f>+C26/C$22*100</f>
        <v>25.579032503464116</v>
      </c>
      <c r="E26" s="65"/>
      <c r="F26" s="66">
        <v>1236662142</v>
      </c>
      <c r="G26" s="38">
        <f>+F26/F$22*100</f>
        <v>31.35013302184741</v>
      </c>
      <c r="H26" s="68"/>
      <c r="I26" s="66">
        <v>47810733</v>
      </c>
      <c r="J26" s="38">
        <f>+I26/I$22*100</f>
        <v>32.33737831819127</v>
      </c>
      <c r="K26" s="68"/>
      <c r="L26" s="66">
        <v>250336838</v>
      </c>
      <c r="M26" s="38">
        <f>+L26/L$22*100</f>
        <v>36.80256424054068</v>
      </c>
      <c r="N26" s="68"/>
      <c r="O26" s="66">
        <v>4158300</v>
      </c>
      <c r="P26" s="38">
        <f>+O26/O$22*100</f>
        <v>6.403637521130248</v>
      </c>
      <c r="Q26" s="68"/>
      <c r="R26" s="66">
        <v>69238189</v>
      </c>
      <c r="S26" s="38">
        <f>+R26/R$22*100</f>
        <v>3.6045589344477253</v>
      </c>
      <c r="T26" s="68"/>
      <c r="U26" s="66">
        <v>488464869</v>
      </c>
      <c r="V26" s="38">
        <f>+U26/U$22*100</f>
        <v>33.96118688713952</v>
      </c>
    </row>
    <row r="27" spans="1:22" ht="9.75" customHeight="1">
      <c r="A27" s="69"/>
      <c r="B27" s="99"/>
      <c r="C27" s="204"/>
      <c r="D27" s="13"/>
      <c r="E27" s="9"/>
      <c r="F27" s="19"/>
      <c r="G27" s="13"/>
      <c r="H27" s="15"/>
      <c r="I27" s="19"/>
      <c r="J27" s="13"/>
      <c r="K27" s="15"/>
      <c r="L27" s="19"/>
      <c r="M27" s="13"/>
      <c r="N27" s="15"/>
      <c r="O27" s="19"/>
      <c r="P27" s="13"/>
      <c r="Q27" s="15"/>
      <c r="R27" s="19"/>
      <c r="S27" s="13"/>
      <c r="T27" s="15"/>
      <c r="U27" s="19"/>
      <c r="V27" s="13"/>
    </row>
    <row r="28" spans="1:22" ht="24">
      <c r="A28" s="69" t="s">
        <v>101</v>
      </c>
      <c r="B28" s="115" t="s">
        <v>139</v>
      </c>
      <c r="C28" s="82">
        <v>4337674046</v>
      </c>
      <c r="D28" s="83">
        <f>SUM(D30:D32)</f>
        <v>100</v>
      </c>
      <c r="E28" s="84"/>
      <c r="F28" s="82">
        <v>1218367768</v>
      </c>
      <c r="G28" s="83">
        <f>SUM(G30:G32)</f>
        <v>100</v>
      </c>
      <c r="H28" s="86"/>
      <c r="I28" s="82">
        <v>676005267</v>
      </c>
      <c r="J28" s="83">
        <f>SUM(J30:J32)</f>
        <v>99.99999999999999</v>
      </c>
      <c r="K28" s="86"/>
      <c r="L28" s="82">
        <v>1834350175</v>
      </c>
      <c r="M28" s="83">
        <f>SUM(M30:M32)</f>
        <v>100</v>
      </c>
      <c r="N28" s="86"/>
      <c r="O28" s="82">
        <v>114644495</v>
      </c>
      <c r="P28" s="83">
        <f>SUM(P30:P32)</f>
        <v>99.99999999999999</v>
      </c>
      <c r="Q28" s="86"/>
      <c r="R28" s="82">
        <v>133745952</v>
      </c>
      <c r="S28" s="83">
        <f>SUM(S30:S32)</f>
        <v>100</v>
      </c>
      <c r="T28" s="86"/>
      <c r="U28" s="82">
        <v>360560389</v>
      </c>
      <c r="V28" s="83">
        <f>SUM(V30:V32)</f>
        <v>100</v>
      </c>
    </row>
    <row r="29" spans="1:22" ht="9" customHeight="1">
      <c r="A29" s="69"/>
      <c r="B29" s="99"/>
      <c r="C29" s="204"/>
      <c r="D29" s="13"/>
      <c r="E29" s="9"/>
      <c r="F29" s="19"/>
      <c r="G29" s="13"/>
      <c r="H29" s="15"/>
      <c r="I29" s="19"/>
      <c r="J29" s="13"/>
      <c r="K29" s="15"/>
      <c r="L29" s="19"/>
      <c r="M29" s="13"/>
      <c r="N29" s="15"/>
      <c r="O29" s="19"/>
      <c r="P29" s="13"/>
      <c r="Q29" s="15"/>
      <c r="R29" s="19"/>
      <c r="S29" s="13"/>
      <c r="T29" s="15"/>
      <c r="U29" s="19"/>
      <c r="V29" s="13"/>
    </row>
    <row r="30" spans="1:22" ht="15">
      <c r="A30" s="69"/>
      <c r="B30" s="62" t="s">
        <v>108</v>
      </c>
      <c r="C30" s="201">
        <v>1004150055</v>
      </c>
      <c r="D30" s="38">
        <f>+C30/C$28*100</f>
        <v>23.149504650446943</v>
      </c>
      <c r="E30" s="65"/>
      <c r="F30" s="66">
        <v>105330277</v>
      </c>
      <c r="G30" s="38">
        <f>+F30/F$28*100</f>
        <v>8.6451956270071</v>
      </c>
      <c r="H30" s="68"/>
      <c r="I30" s="66">
        <v>396705210</v>
      </c>
      <c r="J30" s="38">
        <f>+I30/I$28*100</f>
        <v>58.683745433007104</v>
      </c>
      <c r="K30" s="68"/>
      <c r="L30" s="66">
        <v>99483698</v>
      </c>
      <c r="M30" s="38">
        <f>+L30/L$28*100</f>
        <v>5.423375501354315</v>
      </c>
      <c r="N30" s="68"/>
      <c r="O30" s="66">
        <v>24271981</v>
      </c>
      <c r="P30" s="38">
        <f>+O30/O$28*100</f>
        <v>21.171518963906642</v>
      </c>
      <c r="Q30" s="68"/>
      <c r="R30" s="66">
        <v>60416825</v>
      </c>
      <c r="S30" s="38">
        <f>+R30/R$28*100</f>
        <v>45.172825118475366</v>
      </c>
      <c r="T30" s="68"/>
      <c r="U30" s="66">
        <v>317942064</v>
      </c>
      <c r="V30" s="38">
        <f>+U30/U$28*100</f>
        <v>88.17997586529118</v>
      </c>
    </row>
    <row r="31" spans="1:22" ht="15">
      <c r="A31" s="69"/>
      <c r="B31" s="99" t="s">
        <v>109</v>
      </c>
      <c r="C31" s="204">
        <v>3266503384</v>
      </c>
      <c r="D31" s="13">
        <f>+C31/C$28*100</f>
        <v>75.30541367008009</v>
      </c>
      <c r="E31" s="9"/>
      <c r="F31" s="19">
        <v>1105635934</v>
      </c>
      <c r="G31" s="13">
        <f>+F31/F$28*100</f>
        <v>90.74730660471641</v>
      </c>
      <c r="H31" s="15"/>
      <c r="I31" s="19">
        <v>272710263</v>
      </c>
      <c r="J31" s="13">
        <f>+I31/I$28*100</f>
        <v>40.34144056454519</v>
      </c>
      <c r="K31" s="15"/>
      <c r="L31" s="19">
        <v>1722218912</v>
      </c>
      <c r="M31" s="13">
        <f>+L31/L$28*100</f>
        <v>93.88713973328457</v>
      </c>
      <c r="N31" s="15"/>
      <c r="O31" s="19">
        <v>87786398</v>
      </c>
      <c r="P31" s="13">
        <f>+O31/O$28*100</f>
        <v>76.57271114500526</v>
      </c>
      <c r="Q31" s="15"/>
      <c r="R31" s="19">
        <v>41089231</v>
      </c>
      <c r="S31" s="13">
        <f>+R31/R$28*100</f>
        <v>30.721850183547982</v>
      </c>
      <c r="T31" s="15"/>
      <c r="U31" s="19">
        <v>37062646</v>
      </c>
      <c r="V31" s="13">
        <f>+U31/U$28*100</f>
        <v>10.279178503992572</v>
      </c>
    </row>
    <row r="32" spans="1:22" ht="15">
      <c r="A32" s="69"/>
      <c r="B32" s="99" t="s">
        <v>141</v>
      </c>
      <c r="C32" s="204">
        <v>67020607</v>
      </c>
      <c r="D32" s="13">
        <f>+C32/C$28*100</f>
        <v>1.5450816794729716</v>
      </c>
      <c r="E32" s="9"/>
      <c r="F32" s="19">
        <v>7401557</v>
      </c>
      <c r="G32" s="13">
        <f>+F32/F$28*100</f>
        <v>0.6074977682764832</v>
      </c>
      <c r="H32" s="15"/>
      <c r="I32" s="19">
        <v>6589794</v>
      </c>
      <c r="J32" s="13">
        <f>+I32/I$28*100</f>
        <v>0.9748140024477058</v>
      </c>
      <c r="K32" s="15"/>
      <c r="L32" s="19">
        <v>12647565</v>
      </c>
      <c r="M32" s="13">
        <f>+L32/L$28*100</f>
        <v>0.6894847653611176</v>
      </c>
      <c r="N32" s="15"/>
      <c r="O32" s="19">
        <v>2586116</v>
      </c>
      <c r="P32" s="13">
        <f>+O32/O$28*100</f>
        <v>2.255769891088098</v>
      </c>
      <c r="Q32" s="15"/>
      <c r="R32" s="19">
        <v>32239896</v>
      </c>
      <c r="S32" s="13">
        <f>+R32/R$28*100</f>
        <v>24.105324697976656</v>
      </c>
      <c r="T32" s="15"/>
      <c r="U32" s="19">
        <v>5555679</v>
      </c>
      <c r="V32" s="13">
        <f>+U32/U$28*100</f>
        <v>1.540845630716246</v>
      </c>
    </row>
    <row r="33" spans="1:22" ht="9.75" customHeight="1">
      <c r="A33" s="69"/>
      <c r="B33" s="62"/>
      <c r="C33" s="201"/>
      <c r="D33" s="38"/>
      <c r="E33" s="65"/>
      <c r="F33" s="67"/>
      <c r="G33" s="38"/>
      <c r="H33" s="68"/>
      <c r="I33" s="67"/>
      <c r="J33" s="38"/>
      <c r="K33" s="68"/>
      <c r="L33" s="67"/>
      <c r="M33" s="38"/>
      <c r="N33" s="68"/>
      <c r="O33" s="67"/>
      <c r="P33" s="38"/>
      <c r="Q33" s="68"/>
      <c r="R33" s="67"/>
      <c r="S33" s="38"/>
      <c r="T33" s="68"/>
      <c r="U33" s="67"/>
      <c r="V33" s="38"/>
    </row>
    <row r="34" spans="1:22" ht="15">
      <c r="A34" s="69" t="s">
        <v>106</v>
      </c>
      <c r="B34" s="98" t="s">
        <v>115</v>
      </c>
      <c r="C34" s="75">
        <v>539039806</v>
      </c>
      <c r="D34" s="76">
        <f>SUM(D36:D37)</f>
        <v>100</v>
      </c>
      <c r="E34" s="77"/>
      <c r="F34" s="75">
        <v>144500647</v>
      </c>
      <c r="G34" s="76">
        <f>SUM(G36:G37)</f>
        <v>100</v>
      </c>
      <c r="H34" s="79"/>
      <c r="I34" s="75">
        <v>255690875</v>
      </c>
      <c r="J34" s="76">
        <f>SUM(J36:J37)</f>
        <v>100</v>
      </c>
      <c r="K34" s="79"/>
      <c r="L34" s="75">
        <v>37871191</v>
      </c>
      <c r="M34" s="76">
        <f>SUM(M36:M37)</f>
        <v>100.00000000000001</v>
      </c>
      <c r="N34" s="79"/>
      <c r="O34" s="75">
        <v>28614773</v>
      </c>
      <c r="P34" s="76">
        <f>SUM(P36:P37)</f>
        <v>100</v>
      </c>
      <c r="Q34" s="79"/>
      <c r="R34" s="75">
        <v>52202024</v>
      </c>
      <c r="S34" s="76">
        <f>SUM(S36:S37)</f>
        <v>100</v>
      </c>
      <c r="T34" s="79"/>
      <c r="U34" s="75">
        <v>20160296</v>
      </c>
      <c r="V34" s="76">
        <f>SUM(V36:V37)</f>
        <v>100</v>
      </c>
    </row>
    <row r="35" spans="1:22" ht="9.75" customHeight="1">
      <c r="A35" s="69"/>
      <c r="B35" s="62"/>
      <c r="C35" s="201"/>
      <c r="D35" s="38"/>
      <c r="E35" s="65"/>
      <c r="F35" s="67"/>
      <c r="G35" s="38"/>
      <c r="H35" s="68"/>
      <c r="I35" s="67"/>
      <c r="J35" s="38"/>
      <c r="K35" s="68"/>
      <c r="L35" s="67"/>
      <c r="M35" s="38"/>
      <c r="N35" s="68"/>
      <c r="O35" s="67"/>
      <c r="P35" s="38"/>
      <c r="Q35" s="68"/>
      <c r="R35" s="67"/>
      <c r="S35" s="38"/>
      <c r="T35" s="68"/>
      <c r="U35" s="67"/>
      <c r="V35" s="38"/>
    </row>
    <row r="36" spans="1:22" ht="15">
      <c r="A36" s="69"/>
      <c r="B36" s="99" t="s">
        <v>110</v>
      </c>
      <c r="C36" s="204">
        <v>494050816</v>
      </c>
      <c r="D36" s="13">
        <f>+C36/C$34*100</f>
        <v>91.65386498376708</v>
      </c>
      <c r="E36" s="9"/>
      <c r="F36" s="19">
        <v>139978679</v>
      </c>
      <c r="G36" s="13">
        <f>+F36/F$34*100</f>
        <v>96.87062439242919</v>
      </c>
      <c r="H36" s="15"/>
      <c r="I36" s="19">
        <v>223417881</v>
      </c>
      <c r="J36" s="13">
        <f>+I36/I$34*100</f>
        <v>87.37812055279642</v>
      </c>
      <c r="K36" s="15"/>
      <c r="L36" s="19">
        <v>37443453</v>
      </c>
      <c r="M36" s="13">
        <f>+L36/L$34*100</f>
        <v>98.87054515924784</v>
      </c>
      <c r="N36" s="15"/>
      <c r="O36" s="19">
        <v>26767616</v>
      </c>
      <c r="P36" s="13">
        <f>+O36/O$34*100</f>
        <v>93.5447434791812</v>
      </c>
      <c r="Q36" s="15"/>
      <c r="R36" s="19">
        <v>49163317</v>
      </c>
      <c r="S36" s="13">
        <f>+R36/R$34*100</f>
        <v>94.17894792738305</v>
      </c>
      <c r="T36" s="15"/>
      <c r="U36" s="19">
        <v>17279870</v>
      </c>
      <c r="V36" s="13">
        <f>+U36/U$34*100</f>
        <v>85.71238239756003</v>
      </c>
    </row>
    <row r="37" spans="1:22" ht="15">
      <c r="A37" s="69"/>
      <c r="B37" s="103" t="s">
        <v>141</v>
      </c>
      <c r="C37" s="201">
        <v>44988990</v>
      </c>
      <c r="D37" s="38">
        <f>+C37/C$34*100</f>
        <v>8.34613501623292</v>
      </c>
      <c r="E37" s="65"/>
      <c r="F37" s="66">
        <v>4521968</v>
      </c>
      <c r="G37" s="38">
        <f>+F37/F$34*100</f>
        <v>3.1293756075708092</v>
      </c>
      <c r="H37" s="68"/>
      <c r="I37" s="66">
        <v>32272994</v>
      </c>
      <c r="J37" s="38">
        <f>+I37/I$34*100</f>
        <v>12.621879447203582</v>
      </c>
      <c r="K37" s="68"/>
      <c r="L37" s="66">
        <v>427738</v>
      </c>
      <c r="M37" s="38">
        <f>+L37/L$34*100</f>
        <v>1.1294548407521696</v>
      </c>
      <c r="N37" s="68"/>
      <c r="O37" s="66">
        <v>1847157</v>
      </c>
      <c r="P37" s="38">
        <f>+O37/O$34*100</f>
        <v>6.45525652081881</v>
      </c>
      <c r="Q37" s="68"/>
      <c r="R37" s="66">
        <v>3038707</v>
      </c>
      <c r="S37" s="38">
        <f>+R37/R$34*100</f>
        <v>5.821052072616954</v>
      </c>
      <c r="T37" s="68"/>
      <c r="U37" s="66">
        <v>2880426</v>
      </c>
      <c r="V37" s="38">
        <f>+U37/U$34*100</f>
        <v>14.287617602439964</v>
      </c>
    </row>
    <row r="38" spans="1:22" ht="7.5" customHeight="1">
      <c r="A38" s="69"/>
      <c r="B38" s="99"/>
      <c r="C38" s="204"/>
      <c r="D38" s="13"/>
      <c r="E38" s="9"/>
      <c r="F38" s="19"/>
      <c r="G38" s="13"/>
      <c r="H38" s="15"/>
      <c r="I38" s="19"/>
      <c r="J38" s="13"/>
      <c r="K38" s="15"/>
      <c r="L38" s="19"/>
      <c r="M38" s="13"/>
      <c r="N38" s="15"/>
      <c r="O38" s="19"/>
      <c r="P38" s="13"/>
      <c r="Q38" s="15"/>
      <c r="R38" s="19"/>
      <c r="S38" s="13"/>
      <c r="T38" s="15"/>
      <c r="U38" s="19"/>
      <c r="V38" s="13"/>
    </row>
    <row r="39" spans="1:22" ht="24">
      <c r="A39" s="69" t="s">
        <v>107</v>
      </c>
      <c r="B39" s="115" t="s">
        <v>114</v>
      </c>
      <c r="C39" s="82">
        <v>629002896</v>
      </c>
      <c r="D39" s="83">
        <f>SUM(D41:D44)</f>
        <v>100.00000000000001</v>
      </c>
      <c r="E39" s="84"/>
      <c r="F39" s="82">
        <v>155006773</v>
      </c>
      <c r="G39" s="83">
        <f>SUM(G41:G44)</f>
        <v>100</v>
      </c>
      <c r="H39" s="86"/>
      <c r="I39" s="82">
        <v>173335384</v>
      </c>
      <c r="J39" s="83">
        <f>SUM(J41:J44)</f>
        <v>100</v>
      </c>
      <c r="K39" s="86"/>
      <c r="L39" s="82">
        <v>132019907</v>
      </c>
      <c r="M39" s="83">
        <f>SUM(M41:M44)</f>
        <v>100</v>
      </c>
      <c r="N39" s="86"/>
      <c r="O39" s="82">
        <v>24350231</v>
      </c>
      <c r="P39" s="83">
        <f>SUM(P41:P44)</f>
        <v>100.00000000000001</v>
      </c>
      <c r="Q39" s="86"/>
      <c r="R39" s="82">
        <v>26005480</v>
      </c>
      <c r="S39" s="83">
        <f>SUM(S41:S44)</f>
        <v>100.00000000000001</v>
      </c>
      <c r="T39" s="86"/>
      <c r="U39" s="82">
        <v>118285121</v>
      </c>
      <c r="V39" s="83">
        <f>SUM(V41:V44)</f>
        <v>100</v>
      </c>
    </row>
    <row r="40" spans="1:22" ht="8.25" customHeight="1">
      <c r="A40" s="69"/>
      <c r="B40" s="99"/>
      <c r="C40" s="204"/>
      <c r="D40" s="13"/>
      <c r="E40" s="9"/>
      <c r="F40" s="19"/>
      <c r="G40" s="13"/>
      <c r="H40" s="15"/>
      <c r="I40" s="19"/>
      <c r="J40" s="13"/>
      <c r="K40" s="15"/>
      <c r="L40" s="19"/>
      <c r="M40" s="13"/>
      <c r="N40" s="15"/>
      <c r="O40" s="19"/>
      <c r="P40" s="13"/>
      <c r="Q40" s="15"/>
      <c r="R40" s="19"/>
      <c r="S40" s="13"/>
      <c r="T40" s="15"/>
      <c r="U40" s="19"/>
      <c r="V40" s="13"/>
    </row>
    <row r="41" spans="1:22" ht="21" customHeight="1">
      <c r="A41" s="69"/>
      <c r="B41" s="62" t="s">
        <v>108</v>
      </c>
      <c r="C41" s="201">
        <v>330658232</v>
      </c>
      <c r="D41" s="38">
        <f>+C41/C$39*100</f>
        <v>52.56863427859321</v>
      </c>
      <c r="E41" s="65"/>
      <c r="F41" s="66">
        <v>58988518</v>
      </c>
      <c r="G41" s="38">
        <f>+F41/F$39*100</f>
        <v>38.0554454868885</v>
      </c>
      <c r="H41" s="68"/>
      <c r="I41" s="66">
        <v>111040305</v>
      </c>
      <c r="J41" s="38">
        <f>+I41/I$39*100</f>
        <v>64.06095653268348</v>
      </c>
      <c r="K41" s="68"/>
      <c r="L41" s="66">
        <v>82719903</v>
      </c>
      <c r="M41" s="38">
        <f>+L41/L$39*100</f>
        <v>62.65714381998466</v>
      </c>
      <c r="N41" s="68"/>
      <c r="O41" s="66">
        <v>13896803</v>
      </c>
      <c r="P41" s="38">
        <f>+O41/O$39*100</f>
        <v>57.070518140053785</v>
      </c>
      <c r="Q41" s="68"/>
      <c r="R41" s="66">
        <v>13089346</v>
      </c>
      <c r="S41" s="38">
        <f>+R41/R$39*100</f>
        <v>50.33302980756363</v>
      </c>
      <c r="T41" s="68"/>
      <c r="U41" s="66">
        <v>50923357</v>
      </c>
      <c r="V41" s="38">
        <f>+U41/U$39*100</f>
        <v>43.051363154965195</v>
      </c>
    </row>
    <row r="42" spans="1:22" ht="21" customHeight="1">
      <c r="A42" s="69"/>
      <c r="B42" s="99" t="s">
        <v>109</v>
      </c>
      <c r="C42" s="204">
        <v>80296977</v>
      </c>
      <c r="D42" s="13">
        <f>+C42/C$39*100</f>
        <v>12.76575632809169</v>
      </c>
      <c r="E42" s="9"/>
      <c r="F42" s="19">
        <v>22709565</v>
      </c>
      <c r="G42" s="13">
        <f>+F42/F$39*100</f>
        <v>14.65069207008135</v>
      </c>
      <c r="H42" s="15"/>
      <c r="I42" s="19">
        <v>20370699</v>
      </c>
      <c r="J42" s="13">
        <f>+I42/I$39*100</f>
        <v>11.75218730873784</v>
      </c>
      <c r="K42" s="15"/>
      <c r="L42" s="19">
        <v>9784101</v>
      </c>
      <c r="M42" s="13">
        <f>+L42/L$39*100</f>
        <v>7.411080057797648</v>
      </c>
      <c r="N42" s="15"/>
      <c r="O42" s="19">
        <v>4298123</v>
      </c>
      <c r="P42" s="13">
        <f>+O42/O$39*100</f>
        <v>17.651261706716458</v>
      </c>
      <c r="Q42" s="15"/>
      <c r="R42" s="19">
        <v>5191322</v>
      </c>
      <c r="S42" s="13">
        <f>+R42/R$39*100</f>
        <v>19.962415613939832</v>
      </c>
      <c r="T42" s="15"/>
      <c r="U42" s="19">
        <v>17943167</v>
      </c>
      <c r="V42" s="13">
        <f>+U42/U$39*100</f>
        <v>15.169420167393666</v>
      </c>
    </row>
    <row r="43" spans="1:22" ht="21" customHeight="1">
      <c r="A43" s="69"/>
      <c r="B43" s="62" t="s">
        <v>110</v>
      </c>
      <c r="C43" s="201">
        <v>208431726</v>
      </c>
      <c r="D43" s="38">
        <f>+C43/C$39*100</f>
        <v>33.136846797602026</v>
      </c>
      <c r="E43" s="65"/>
      <c r="F43" s="66">
        <v>69031865</v>
      </c>
      <c r="G43" s="38">
        <f>+F43/F$39*100</f>
        <v>44.53474107224979</v>
      </c>
      <c r="H43" s="68"/>
      <c r="I43" s="66">
        <v>40470441</v>
      </c>
      <c r="J43" s="38">
        <f>+I43/I$39*100</f>
        <v>23.348055120701723</v>
      </c>
      <c r="K43" s="68"/>
      <c r="L43" s="66">
        <v>38220486</v>
      </c>
      <c r="M43" s="38">
        <f>+L43/L$39*100</f>
        <v>28.950547586736292</v>
      </c>
      <c r="N43" s="68"/>
      <c r="O43" s="66">
        <v>5501728</v>
      </c>
      <c r="P43" s="38">
        <f>+O43/O$39*100</f>
        <v>22.594151160208707</v>
      </c>
      <c r="Q43" s="68"/>
      <c r="R43" s="66">
        <v>7236106</v>
      </c>
      <c r="S43" s="38">
        <f>+R43/R$39*100</f>
        <v>27.82531220342789</v>
      </c>
      <c r="T43" s="68"/>
      <c r="U43" s="66">
        <v>47971100</v>
      </c>
      <c r="V43" s="38">
        <f>+U43/U$39*100</f>
        <v>40.555481191924386</v>
      </c>
    </row>
    <row r="44" spans="1:22" ht="21" customHeight="1">
      <c r="A44" s="69"/>
      <c r="B44" s="99" t="s">
        <v>141</v>
      </c>
      <c r="C44" s="204">
        <v>9615961</v>
      </c>
      <c r="D44" s="13">
        <f>+C44/C$39*100</f>
        <v>1.5287625957130728</v>
      </c>
      <c r="E44" s="9"/>
      <c r="F44" s="19">
        <v>4276825</v>
      </c>
      <c r="G44" s="13">
        <f>+F44/F$39*100</f>
        <v>2.7591213707803592</v>
      </c>
      <c r="H44" s="15"/>
      <c r="I44" s="19">
        <v>1453939</v>
      </c>
      <c r="J44" s="13">
        <f>+I44/I$39*100</f>
        <v>0.8388010378769519</v>
      </c>
      <c r="K44" s="15"/>
      <c r="L44" s="19">
        <v>1295417</v>
      </c>
      <c r="M44" s="13">
        <f>+L44/L$39*100</f>
        <v>0.9812285354813953</v>
      </c>
      <c r="N44" s="15"/>
      <c r="O44" s="19">
        <v>653577</v>
      </c>
      <c r="P44" s="13">
        <f>+O44/O$39*100</f>
        <v>2.6840689930210515</v>
      </c>
      <c r="Q44" s="15"/>
      <c r="R44" s="19">
        <v>488706</v>
      </c>
      <c r="S44" s="13">
        <f>+R44/R$39*100</f>
        <v>1.8792423750686393</v>
      </c>
      <c r="T44" s="15"/>
      <c r="U44" s="19">
        <v>1447497</v>
      </c>
      <c r="V44" s="13">
        <f>+U44/U$39*100</f>
        <v>1.223735485716754</v>
      </c>
    </row>
    <row r="45" spans="1:22" ht="12.75" customHeight="1">
      <c r="A45" s="69"/>
      <c r="B45" s="62"/>
      <c r="C45" s="201"/>
      <c r="D45" s="38"/>
      <c r="E45" s="65"/>
      <c r="F45" s="66"/>
      <c r="G45" s="38"/>
      <c r="H45" s="68"/>
      <c r="I45" s="66"/>
      <c r="J45" s="38"/>
      <c r="K45" s="68"/>
      <c r="L45" s="66"/>
      <c r="M45" s="38"/>
      <c r="N45" s="68"/>
      <c r="O45" s="66"/>
      <c r="P45" s="38"/>
      <c r="Q45" s="68"/>
      <c r="R45" s="66"/>
      <c r="S45" s="38"/>
      <c r="T45" s="68"/>
      <c r="U45" s="66"/>
      <c r="V45" s="38"/>
    </row>
    <row r="46" spans="1:22" ht="15">
      <c r="A46" s="69" t="s">
        <v>105</v>
      </c>
      <c r="B46" s="98" t="s">
        <v>140</v>
      </c>
      <c r="C46" s="75">
        <v>338120421</v>
      </c>
      <c r="D46" s="76">
        <f>SUM(D48:D50)</f>
        <v>100</v>
      </c>
      <c r="E46" s="77"/>
      <c r="F46" s="75">
        <v>185633436</v>
      </c>
      <c r="G46" s="76">
        <f>SUM(G48:G50)</f>
        <v>100</v>
      </c>
      <c r="H46" s="79"/>
      <c r="I46" s="75">
        <v>46742401</v>
      </c>
      <c r="J46" s="76">
        <f>SUM(J48:J50)</f>
        <v>99.99999999999999</v>
      </c>
      <c r="K46" s="79"/>
      <c r="L46" s="75">
        <v>76753534</v>
      </c>
      <c r="M46" s="76">
        <f>SUM(M48:M50)</f>
        <v>100</v>
      </c>
      <c r="N46" s="79"/>
      <c r="O46" s="75">
        <v>7529251</v>
      </c>
      <c r="P46" s="76">
        <f>SUM(P48:P50)</f>
        <v>100</v>
      </c>
      <c r="Q46" s="79"/>
      <c r="R46" s="75">
        <v>13331617</v>
      </c>
      <c r="S46" s="76">
        <f>SUM(S48:S50)</f>
        <v>99.99999999999999</v>
      </c>
      <c r="T46" s="79"/>
      <c r="U46" s="75">
        <v>8130182</v>
      </c>
      <c r="V46" s="76">
        <f>SUM(V48:V50)</f>
        <v>100.00000000000001</v>
      </c>
    </row>
    <row r="47" spans="1:22" ht="12.75" customHeight="1">
      <c r="A47" s="69"/>
      <c r="B47" s="62"/>
      <c r="C47" s="201"/>
      <c r="D47" s="38"/>
      <c r="E47" s="65"/>
      <c r="F47" s="66"/>
      <c r="G47" s="38"/>
      <c r="H47" s="68"/>
      <c r="I47" s="66"/>
      <c r="J47" s="38"/>
      <c r="K47" s="68"/>
      <c r="L47" s="66"/>
      <c r="M47" s="38"/>
      <c r="N47" s="68"/>
      <c r="O47" s="66"/>
      <c r="P47" s="38"/>
      <c r="Q47" s="68"/>
      <c r="R47" s="66"/>
      <c r="S47" s="38"/>
      <c r="T47" s="68"/>
      <c r="U47" s="66"/>
      <c r="V47" s="38"/>
    </row>
    <row r="48" spans="1:22" ht="15">
      <c r="A48" s="69"/>
      <c r="B48" s="99" t="s">
        <v>108</v>
      </c>
      <c r="C48" s="204">
        <v>269813159</v>
      </c>
      <c r="D48" s="13">
        <f>+C48/C$46*100</f>
        <v>79.79794837650459</v>
      </c>
      <c r="E48" s="9"/>
      <c r="F48" s="19">
        <v>153833992</v>
      </c>
      <c r="G48" s="13">
        <f>+F48/F$46*100</f>
        <v>82.86976490592998</v>
      </c>
      <c r="H48" s="15"/>
      <c r="I48" s="19">
        <v>31829984</v>
      </c>
      <c r="J48" s="13">
        <f>+I48/I$46*100</f>
        <v>68.09659606488763</v>
      </c>
      <c r="K48" s="15"/>
      <c r="L48" s="19">
        <v>62718516</v>
      </c>
      <c r="M48" s="13">
        <f>+L48/L$46*100</f>
        <v>81.71417357798795</v>
      </c>
      <c r="N48" s="15"/>
      <c r="O48" s="19">
        <v>6271357</v>
      </c>
      <c r="P48" s="13">
        <f>+O48/O$46*100</f>
        <v>83.29323859703973</v>
      </c>
      <c r="Q48" s="15"/>
      <c r="R48" s="19">
        <v>8921900</v>
      </c>
      <c r="S48" s="13">
        <f>+R48/R$46*100</f>
        <v>66.92286464575152</v>
      </c>
      <c r="T48" s="15"/>
      <c r="U48" s="19">
        <v>6237410</v>
      </c>
      <c r="V48" s="13">
        <f>+U48/U$46*100</f>
        <v>76.71919275607853</v>
      </c>
    </row>
    <row r="49" spans="1:22" ht="15">
      <c r="A49" s="69"/>
      <c r="B49" s="62" t="s">
        <v>109</v>
      </c>
      <c r="C49" s="201">
        <v>23471593</v>
      </c>
      <c r="D49" s="38">
        <f>+C49/C$46*100</f>
        <v>6.941785098510805</v>
      </c>
      <c r="E49" s="65"/>
      <c r="F49" s="66">
        <v>4024421</v>
      </c>
      <c r="G49" s="38">
        <f>+F49/F$46*100</f>
        <v>2.1679397239622284</v>
      </c>
      <c r="H49" s="68"/>
      <c r="I49" s="66">
        <v>7064826</v>
      </c>
      <c r="J49" s="38">
        <f>+I49/I$46*100</f>
        <v>15.11438404715239</v>
      </c>
      <c r="K49" s="68"/>
      <c r="L49" s="66">
        <v>6980792</v>
      </c>
      <c r="M49" s="38">
        <f>+L49/L$46*100</f>
        <v>9.095075674300547</v>
      </c>
      <c r="N49" s="68"/>
      <c r="O49" s="66">
        <v>1066043</v>
      </c>
      <c r="P49" s="38">
        <f>+O49/O$46*100</f>
        <v>14.158685903816991</v>
      </c>
      <c r="Q49" s="68"/>
      <c r="R49" s="66">
        <v>3363522</v>
      </c>
      <c r="S49" s="38">
        <f>+R49/R$46*100</f>
        <v>25.229662688329558</v>
      </c>
      <c r="T49" s="68"/>
      <c r="U49" s="66">
        <v>971989</v>
      </c>
      <c r="V49" s="38">
        <f>+U49/U$46*100</f>
        <v>11.955316621448327</v>
      </c>
    </row>
    <row r="50" spans="1:22" ht="15">
      <c r="A50" s="69"/>
      <c r="B50" s="103" t="s">
        <v>141</v>
      </c>
      <c r="C50" s="201">
        <v>44835669</v>
      </c>
      <c r="D50" s="38">
        <f>+C50/C$46*100</f>
        <v>13.260266524984601</v>
      </c>
      <c r="E50" s="65"/>
      <c r="F50" s="66">
        <v>27775023</v>
      </c>
      <c r="G50" s="38">
        <f>+F50/F$46*100</f>
        <v>14.962295370107787</v>
      </c>
      <c r="H50" s="68"/>
      <c r="I50" s="66">
        <v>7847591</v>
      </c>
      <c r="J50" s="38">
        <f>+I50/I$46*100</f>
        <v>16.78901988795997</v>
      </c>
      <c r="K50" s="68"/>
      <c r="L50" s="66">
        <v>7054226</v>
      </c>
      <c r="M50" s="38">
        <f>+L50/L$46*100</f>
        <v>9.1907507477115</v>
      </c>
      <c r="N50" s="68"/>
      <c r="O50" s="66">
        <v>191851</v>
      </c>
      <c r="P50" s="38">
        <f>+O50/O$46*100</f>
        <v>2.5480754991432746</v>
      </c>
      <c r="Q50" s="68"/>
      <c r="R50" s="66">
        <v>1046195</v>
      </c>
      <c r="S50" s="38">
        <f>+R50/R$46*100</f>
        <v>7.84747266591892</v>
      </c>
      <c r="T50" s="68"/>
      <c r="U50" s="66">
        <v>920783</v>
      </c>
      <c r="V50" s="38">
        <f>+U50/U$46*100</f>
        <v>11.32549062247315</v>
      </c>
    </row>
    <row r="51" spans="1:22" ht="10.5" customHeight="1">
      <c r="A51" s="118"/>
      <c r="B51" s="71"/>
      <c r="C51" s="248"/>
      <c r="D51" s="72"/>
      <c r="E51" s="73"/>
      <c r="F51" s="71"/>
      <c r="G51" s="72"/>
      <c r="H51" s="74"/>
      <c r="I51" s="71"/>
      <c r="J51" s="72"/>
      <c r="K51" s="74"/>
      <c r="L51" s="71"/>
      <c r="M51" s="72"/>
      <c r="N51" s="74"/>
      <c r="O51" s="71"/>
      <c r="P51" s="72"/>
      <c r="Q51" s="74"/>
      <c r="R51" s="71"/>
      <c r="S51" s="72"/>
      <c r="T51" s="74"/>
      <c r="U51" s="71"/>
      <c r="V51" s="72"/>
    </row>
    <row r="52" spans="2:22" ht="15.75" customHeight="1">
      <c r="B52" s="360" t="s">
        <v>82</v>
      </c>
      <c r="C52" s="360"/>
      <c r="D52" s="88"/>
      <c r="E52" s="88"/>
      <c r="F52" s="88"/>
      <c r="G52" s="88"/>
      <c r="H52" s="88"/>
      <c r="I52" s="88"/>
      <c r="J52" s="88"/>
      <c r="K52" s="88"/>
      <c r="L52" s="88"/>
      <c r="M52" s="88"/>
      <c r="N52" s="88"/>
      <c r="O52" s="88"/>
      <c r="P52" s="175"/>
      <c r="Q52" s="175"/>
      <c r="R52" s="175"/>
      <c r="S52" s="175"/>
      <c r="T52" s="175"/>
      <c r="U52" s="175"/>
      <c r="V52" s="175"/>
    </row>
    <row r="53" spans="2:22" ht="15">
      <c r="B53" s="338" t="s">
        <v>148</v>
      </c>
      <c r="C53" s="338"/>
      <c r="D53" s="338"/>
      <c r="E53" s="338"/>
      <c r="F53" s="338"/>
      <c r="G53" s="338"/>
      <c r="H53" s="338"/>
      <c r="I53" s="338"/>
      <c r="J53" s="338"/>
      <c r="K53" s="338"/>
      <c r="L53" s="338"/>
      <c r="M53" s="338"/>
      <c r="N53" s="338"/>
      <c r="O53" s="338"/>
      <c r="P53" s="338"/>
      <c r="Q53" s="338"/>
      <c r="R53" s="338"/>
      <c r="S53" s="338"/>
      <c r="T53" s="338"/>
      <c r="U53" s="338"/>
      <c r="V53" s="338"/>
    </row>
    <row r="54" spans="2:16" ht="15">
      <c r="B54" s="48"/>
      <c r="C54" s="48"/>
      <c r="D54" s="48"/>
      <c r="E54" s="48"/>
      <c r="F54" s="48"/>
      <c r="G54" s="48"/>
      <c r="H54" s="48"/>
      <c r="I54" s="48"/>
      <c r="J54" s="48"/>
      <c r="K54" s="48"/>
      <c r="L54" s="48"/>
      <c r="M54" s="48"/>
      <c r="N54" s="48"/>
      <c r="O54" s="48"/>
      <c r="P54" s="48"/>
    </row>
  </sheetData>
  <sheetProtection/>
  <mergeCells count="16">
    <mergeCell ref="B53:V53"/>
    <mergeCell ref="B52:C52"/>
    <mergeCell ref="B11:B13"/>
    <mergeCell ref="B6:V6"/>
    <mergeCell ref="B7:V7"/>
    <mergeCell ref="B8:V8"/>
    <mergeCell ref="B9:V9"/>
    <mergeCell ref="A11:A13"/>
    <mergeCell ref="C11:V11"/>
    <mergeCell ref="C12:D12"/>
    <mergeCell ref="F12:G12"/>
    <mergeCell ref="I12:J12"/>
    <mergeCell ref="L12:M12"/>
    <mergeCell ref="O12:P12"/>
    <mergeCell ref="R12:S12"/>
    <mergeCell ref="U12:V12"/>
  </mergeCells>
  <printOptions horizontalCentered="1"/>
  <pageMargins left="0" right="0" top="0.5905511811023623" bottom="0.83" header="0" footer="0"/>
  <pageSetup horizontalDpi="300" verticalDpi="300" orientation="landscape" scale="78" r:id="rId2"/>
  <drawing r:id="rId1"/>
</worksheet>
</file>

<file path=xl/worksheets/sheet12.xml><?xml version="1.0" encoding="utf-8"?>
<worksheet xmlns="http://schemas.openxmlformats.org/spreadsheetml/2006/main" xmlns:r="http://schemas.openxmlformats.org/officeDocument/2006/relationships">
  <dimension ref="A1:V53"/>
  <sheetViews>
    <sheetView showGridLines="0" zoomScale="85" zoomScaleNormal="85" zoomScalePageLayoutView="0" workbookViewId="0" topLeftCell="A3">
      <pane xSplit="2" ySplit="11" topLeftCell="C38" activePane="bottomRight" state="frozen"/>
      <selection pane="topLeft" activeCell="A3" sqref="A3"/>
      <selection pane="topRight" activeCell="C3" sqref="C3"/>
      <selection pane="bottomLeft" activeCell="A14" sqref="A14"/>
      <selection pane="bottomRight" activeCell="B52" sqref="B52:V52"/>
    </sheetView>
  </sheetViews>
  <sheetFormatPr defaultColWidth="11.421875" defaultRowHeight="12.75"/>
  <cols>
    <col min="1" max="1" width="3.140625" style="1" bestFit="1" customWidth="1"/>
    <col min="2" max="2" width="31.7109375" style="1" customWidth="1"/>
    <col min="3" max="3" width="12.28125" style="1" bestFit="1" customWidth="1"/>
    <col min="4" max="4" width="6.421875" style="1" bestFit="1" customWidth="1"/>
    <col min="5" max="5" width="1.57421875" style="1" customWidth="1"/>
    <col min="6" max="6" width="12.28125" style="1" bestFit="1" customWidth="1"/>
    <col min="7" max="7" width="6.421875" style="1" bestFit="1" customWidth="1"/>
    <col min="8" max="8" width="1.421875" style="1" customWidth="1"/>
    <col min="9" max="9" width="10.8515625" style="1" customWidth="1"/>
    <col min="10" max="10" width="6.421875" style="1" bestFit="1" customWidth="1"/>
    <col min="11" max="11" width="2.00390625" style="1" customWidth="1"/>
    <col min="12" max="12" width="11.140625" style="1" customWidth="1"/>
    <col min="13" max="13" width="6.421875" style="1" bestFit="1" customWidth="1"/>
    <col min="14" max="14" width="2.140625" style="1" customWidth="1"/>
    <col min="15" max="15" width="10.8515625" style="1" bestFit="1" customWidth="1"/>
    <col min="16" max="16" width="6.421875" style="1" bestFit="1" customWidth="1"/>
    <col min="17" max="17" width="1.7109375" style="1" customWidth="1"/>
    <col min="18" max="18" width="12.140625" style="1" customWidth="1"/>
    <col min="19" max="19" width="6.421875" style="1" bestFit="1" customWidth="1"/>
    <col min="20" max="20" width="2.140625" style="1" customWidth="1"/>
    <col min="21" max="21" width="12.140625" style="1" customWidth="1"/>
    <col min="22" max="22" width="7.421875" style="1" customWidth="1"/>
    <col min="23" max="16384" width="11.421875" style="1" customWidth="1"/>
  </cols>
  <sheetData>
    <row r="1" spans="2:13" ht="15">
      <c r="B1" s="5"/>
      <c r="C1" s="5"/>
      <c r="D1" s="5"/>
      <c r="E1" s="5"/>
      <c r="F1" s="5"/>
      <c r="G1" s="5"/>
      <c r="H1" s="5"/>
      <c r="I1" s="5"/>
      <c r="J1" s="5"/>
      <c r="K1" s="5"/>
      <c r="L1" s="5"/>
      <c r="M1" s="5"/>
    </row>
    <row r="2" spans="2:13" ht="15">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26.25" customHeight="1">
      <c r="B5" s="5"/>
      <c r="C5" s="5"/>
      <c r="D5" s="5"/>
      <c r="E5" s="5"/>
      <c r="F5" s="5"/>
      <c r="G5" s="5"/>
      <c r="H5" s="5"/>
      <c r="I5" s="5"/>
      <c r="J5" s="5"/>
      <c r="K5" s="5"/>
      <c r="L5" s="5"/>
      <c r="M5" s="5"/>
    </row>
    <row r="6" spans="2:22" ht="15.75" customHeight="1">
      <c r="B6" s="297" t="s">
        <v>89</v>
      </c>
      <c r="C6" s="297"/>
      <c r="D6" s="297"/>
      <c r="E6" s="297"/>
      <c r="F6" s="297"/>
      <c r="G6" s="297"/>
      <c r="H6" s="297"/>
      <c r="I6" s="297"/>
      <c r="J6" s="297"/>
      <c r="K6" s="297"/>
      <c r="L6" s="297"/>
      <c r="M6" s="297"/>
      <c r="N6" s="297"/>
      <c r="O6" s="297"/>
      <c r="P6" s="297"/>
      <c r="Q6" s="297"/>
      <c r="R6" s="297"/>
      <c r="S6" s="297"/>
      <c r="T6" s="297"/>
      <c r="U6" s="297"/>
      <c r="V6" s="297"/>
    </row>
    <row r="7" spans="2:22" ht="15.75" customHeight="1">
      <c r="B7" s="297" t="s">
        <v>48</v>
      </c>
      <c r="C7" s="297"/>
      <c r="D7" s="297"/>
      <c r="E7" s="297"/>
      <c r="F7" s="297"/>
      <c r="G7" s="297"/>
      <c r="H7" s="297"/>
      <c r="I7" s="297"/>
      <c r="J7" s="297"/>
      <c r="K7" s="297"/>
      <c r="L7" s="297"/>
      <c r="M7" s="297"/>
      <c r="N7" s="297"/>
      <c r="O7" s="297"/>
      <c r="P7" s="297"/>
      <c r="Q7" s="297"/>
      <c r="R7" s="297"/>
      <c r="S7" s="297"/>
      <c r="T7" s="297"/>
      <c r="U7" s="297"/>
      <c r="V7" s="297"/>
    </row>
    <row r="8" spans="2:22" ht="15.75">
      <c r="B8" s="297" t="str">
        <f>+'C1 Parte 1'!B7:Q7</f>
        <v>Total nacional 2008</v>
      </c>
      <c r="C8" s="297"/>
      <c r="D8" s="297"/>
      <c r="E8" s="297"/>
      <c r="F8" s="297"/>
      <c r="G8" s="297"/>
      <c r="H8" s="297"/>
      <c r="I8" s="297"/>
      <c r="J8" s="297"/>
      <c r="K8" s="297"/>
      <c r="L8" s="297"/>
      <c r="M8" s="297"/>
      <c r="N8" s="297"/>
      <c r="O8" s="297"/>
      <c r="P8" s="297"/>
      <c r="Q8" s="297"/>
      <c r="R8" s="297"/>
      <c r="S8" s="297"/>
      <c r="T8" s="297"/>
      <c r="U8" s="297"/>
      <c r="V8" s="297"/>
    </row>
    <row r="9" spans="2:22" ht="15.75" customHeight="1">
      <c r="B9" s="297" t="str">
        <f>+'C1 Parte 1'!B8:Q8</f>
        <v>-</v>
      </c>
      <c r="C9" s="297"/>
      <c r="D9" s="297"/>
      <c r="E9" s="297"/>
      <c r="F9" s="297"/>
      <c r="G9" s="297"/>
      <c r="H9" s="297"/>
      <c r="I9" s="297"/>
      <c r="J9" s="297"/>
      <c r="K9" s="297"/>
      <c r="L9" s="297"/>
      <c r="M9" s="297"/>
      <c r="N9" s="297"/>
      <c r="O9" s="297"/>
      <c r="P9" s="297"/>
      <c r="Q9" s="297"/>
      <c r="R9" s="297"/>
      <c r="S9" s="297"/>
      <c r="T9" s="297"/>
      <c r="U9" s="297"/>
      <c r="V9" s="297"/>
    </row>
    <row r="10" spans="2:22" ht="15">
      <c r="B10" s="32"/>
      <c r="C10" s="33"/>
      <c r="D10" s="33"/>
      <c r="E10" s="33"/>
      <c r="F10" s="33"/>
      <c r="G10" s="33"/>
      <c r="H10" s="33"/>
      <c r="I10" s="33"/>
      <c r="J10" s="33"/>
      <c r="K10" s="33"/>
      <c r="L10" s="33"/>
      <c r="M10" s="34"/>
      <c r="N10" s="36"/>
      <c r="O10" s="36"/>
      <c r="P10" s="34"/>
      <c r="V10" s="97" t="str">
        <f>+'C1 Parte 1'!Q10</f>
        <v>Valores en miles de pesos</v>
      </c>
    </row>
    <row r="11" spans="1:22" ht="15" customHeight="1">
      <c r="A11" s="361" t="s">
        <v>46</v>
      </c>
      <c r="B11" s="301" t="s">
        <v>102</v>
      </c>
      <c r="C11" s="359" t="s">
        <v>62</v>
      </c>
      <c r="D11" s="359"/>
      <c r="E11" s="359"/>
      <c r="F11" s="359"/>
      <c r="G11" s="359"/>
      <c r="H11" s="359"/>
      <c r="I11" s="359"/>
      <c r="J11" s="359"/>
      <c r="K11" s="359"/>
      <c r="L11" s="359"/>
      <c r="M11" s="359"/>
      <c r="N11" s="359"/>
      <c r="O11" s="359"/>
      <c r="P11" s="359"/>
      <c r="Q11" s="359"/>
      <c r="R11" s="359"/>
      <c r="S11" s="359"/>
      <c r="T11" s="359"/>
      <c r="U11" s="359"/>
      <c r="V11" s="359"/>
    </row>
    <row r="12" spans="1:22" ht="44.25" customHeight="1">
      <c r="A12" s="362"/>
      <c r="B12" s="294"/>
      <c r="C12" s="319" t="s">
        <v>49</v>
      </c>
      <c r="D12" s="319"/>
      <c r="E12" s="22"/>
      <c r="F12" s="319" t="s">
        <v>56</v>
      </c>
      <c r="G12" s="319"/>
      <c r="H12" s="21"/>
      <c r="I12" s="319" t="s">
        <v>57</v>
      </c>
      <c r="J12" s="319"/>
      <c r="K12" s="21"/>
      <c r="L12" s="319" t="s">
        <v>58</v>
      </c>
      <c r="M12" s="319"/>
      <c r="N12" s="23"/>
      <c r="O12" s="319" t="s">
        <v>59</v>
      </c>
      <c r="P12" s="319"/>
      <c r="Q12" s="23"/>
      <c r="R12" s="319" t="s">
        <v>60</v>
      </c>
      <c r="S12" s="319"/>
      <c r="T12" s="23"/>
      <c r="U12" s="319" t="s">
        <v>61</v>
      </c>
      <c r="V12" s="319"/>
    </row>
    <row r="13" spans="1:22" ht="15">
      <c r="A13" s="363"/>
      <c r="B13" s="307"/>
      <c r="C13" s="28" t="s">
        <v>85</v>
      </c>
      <c r="D13" s="28" t="s">
        <v>70</v>
      </c>
      <c r="E13" s="28"/>
      <c r="F13" s="28" t="s">
        <v>85</v>
      </c>
      <c r="G13" s="28" t="s">
        <v>70</v>
      </c>
      <c r="H13" s="29"/>
      <c r="I13" s="28" t="s">
        <v>85</v>
      </c>
      <c r="J13" s="28" t="s">
        <v>70</v>
      </c>
      <c r="K13" s="29"/>
      <c r="L13" s="28" t="s">
        <v>85</v>
      </c>
      <c r="M13" s="28" t="s">
        <v>70</v>
      </c>
      <c r="N13" s="29"/>
      <c r="O13" s="28" t="s">
        <v>85</v>
      </c>
      <c r="P13" s="28" t="s">
        <v>70</v>
      </c>
      <c r="Q13" s="29"/>
      <c r="R13" s="28" t="s">
        <v>85</v>
      </c>
      <c r="S13" s="28" t="s">
        <v>70</v>
      </c>
      <c r="T13" s="29"/>
      <c r="U13" s="28" t="s">
        <v>85</v>
      </c>
      <c r="V13" s="28" t="s">
        <v>70</v>
      </c>
    </row>
    <row r="14" spans="1:22" ht="10.5" customHeight="1">
      <c r="A14" s="144"/>
      <c r="B14" s="24"/>
      <c r="C14" s="164"/>
      <c r="D14" s="24"/>
      <c r="E14" s="24"/>
      <c r="F14" s="164"/>
      <c r="G14" s="24"/>
      <c r="H14" s="24"/>
      <c r="I14" s="164"/>
      <c r="J14" s="24"/>
      <c r="K14" s="30"/>
      <c r="L14" s="164"/>
      <c r="M14" s="24"/>
      <c r="N14" s="30"/>
      <c r="O14" s="164"/>
      <c r="P14" s="24"/>
      <c r="Q14" s="30"/>
      <c r="R14" s="164"/>
      <c r="S14" s="24"/>
      <c r="T14" s="30"/>
      <c r="U14" s="164"/>
      <c r="V14" s="24"/>
    </row>
    <row r="15" spans="1:22" ht="18.75" customHeight="1">
      <c r="A15" s="69" t="s">
        <v>100</v>
      </c>
      <c r="B15" s="98" t="s">
        <v>103</v>
      </c>
      <c r="C15" s="75">
        <v>280713745</v>
      </c>
      <c r="D15" s="76">
        <f>SUM(D17:D19)</f>
        <v>99.99999999999999</v>
      </c>
      <c r="E15" s="77"/>
      <c r="F15" s="75">
        <v>51058143</v>
      </c>
      <c r="G15" s="76">
        <f>SUM(G17:G19)</f>
        <v>100</v>
      </c>
      <c r="H15" s="79"/>
      <c r="I15" s="75">
        <v>12062043</v>
      </c>
      <c r="J15" s="76">
        <f>SUM(J17:J19)</f>
        <v>100</v>
      </c>
      <c r="K15" s="79"/>
      <c r="L15" s="75">
        <v>75787379</v>
      </c>
      <c r="M15" s="76">
        <f>SUM(M17:M19)</f>
        <v>100</v>
      </c>
      <c r="N15" s="79"/>
      <c r="O15" s="75">
        <v>56298528</v>
      </c>
      <c r="P15" s="76">
        <f>SUM(P17:P19)</f>
        <v>100</v>
      </c>
      <c r="Q15" s="79"/>
      <c r="R15" s="75">
        <v>78041894</v>
      </c>
      <c r="S15" s="76">
        <f>SUM(S17:S19)</f>
        <v>100</v>
      </c>
      <c r="T15" s="79"/>
      <c r="U15" s="75">
        <v>7465758</v>
      </c>
      <c r="V15" s="76">
        <f>SUM(V17:V19)</f>
        <v>100</v>
      </c>
    </row>
    <row r="16" spans="1:22" ht="15">
      <c r="A16" s="69"/>
      <c r="B16" s="62"/>
      <c r="C16" s="201"/>
      <c r="D16" s="38"/>
      <c r="E16" s="65"/>
      <c r="F16" s="66"/>
      <c r="G16" s="38"/>
      <c r="H16" s="68"/>
      <c r="I16" s="66"/>
      <c r="J16" s="38"/>
      <c r="K16" s="68"/>
      <c r="L16" s="66"/>
      <c r="M16" s="38"/>
      <c r="N16" s="68"/>
      <c r="O16" s="66"/>
      <c r="P16" s="38"/>
      <c r="Q16" s="68"/>
      <c r="R16" s="66"/>
      <c r="S16" s="38"/>
      <c r="T16" s="68"/>
      <c r="U16" s="66"/>
      <c r="V16" s="38"/>
    </row>
    <row r="17" spans="1:22" ht="15">
      <c r="A17" s="69"/>
      <c r="B17" s="99" t="s">
        <v>108</v>
      </c>
      <c r="C17" s="204">
        <v>255595773</v>
      </c>
      <c r="D17" s="13">
        <f>+C17/C$15*100</f>
        <v>91.05210469832889</v>
      </c>
      <c r="E17" s="9"/>
      <c r="F17" s="19">
        <v>35504689</v>
      </c>
      <c r="G17" s="13">
        <f>+F17/F$15*100</f>
        <v>69.53776011791106</v>
      </c>
      <c r="H17" s="15"/>
      <c r="I17" s="19">
        <v>7764692</v>
      </c>
      <c r="J17" s="13">
        <f>+I17/I$15*100</f>
        <v>64.37294246090815</v>
      </c>
      <c r="K17" s="15"/>
      <c r="L17" s="19">
        <v>74347850</v>
      </c>
      <c r="M17" s="13">
        <f>+L17/L$15*100</f>
        <v>98.10056896148896</v>
      </c>
      <c r="N17" s="15"/>
      <c r="O17" s="19">
        <v>55703154</v>
      </c>
      <c r="P17" s="13">
        <f>+O17/O$15*100</f>
        <v>98.94246968588592</v>
      </c>
      <c r="Q17" s="15"/>
      <c r="R17" s="19">
        <v>77182668</v>
      </c>
      <c r="S17" s="13">
        <f>+R17/R$15*100</f>
        <v>98.89901954455385</v>
      </c>
      <c r="T17" s="15"/>
      <c r="U17" s="19">
        <v>5092720</v>
      </c>
      <c r="V17" s="13">
        <f>+U17/U$15*100</f>
        <v>68.21437287412745</v>
      </c>
    </row>
    <row r="18" spans="1:22" ht="17.25" customHeight="1">
      <c r="A18" s="69"/>
      <c r="B18" s="62" t="s">
        <v>109</v>
      </c>
      <c r="C18" s="201">
        <v>6272861</v>
      </c>
      <c r="D18" s="38">
        <f>+C18/C$15*100</f>
        <v>2.234611276337751</v>
      </c>
      <c r="E18" s="65"/>
      <c r="F18" s="66">
        <v>1879729</v>
      </c>
      <c r="G18" s="38">
        <f>+F18/F$15*100</f>
        <v>3.6815459583009122</v>
      </c>
      <c r="H18" s="68"/>
      <c r="I18" s="66">
        <v>1736972</v>
      </c>
      <c r="J18" s="38">
        <f>+I18/I$15*100</f>
        <v>14.400313446072113</v>
      </c>
      <c r="K18" s="68"/>
      <c r="L18" s="66">
        <v>551899</v>
      </c>
      <c r="M18" s="38">
        <f>+L18/L$15*100</f>
        <v>0.7282201961358237</v>
      </c>
      <c r="N18" s="68"/>
      <c r="O18" s="66">
        <v>151211</v>
      </c>
      <c r="P18" s="38">
        <f>+O18/O$15*100</f>
        <v>0.26858783945470116</v>
      </c>
      <c r="Q18" s="68"/>
      <c r="R18" s="66">
        <v>194842</v>
      </c>
      <c r="S18" s="38">
        <f>+R18/R$15*100</f>
        <v>0.24966334107678115</v>
      </c>
      <c r="T18" s="68"/>
      <c r="U18" s="66">
        <v>1758208</v>
      </c>
      <c r="V18" s="38">
        <f>+U18/U$15*100</f>
        <v>23.550294558168105</v>
      </c>
    </row>
    <row r="19" spans="1:22" ht="15">
      <c r="A19" s="69"/>
      <c r="B19" s="99" t="s">
        <v>141</v>
      </c>
      <c r="C19" s="204">
        <v>18845111</v>
      </c>
      <c r="D19" s="13">
        <f>+C19/C$15*100</f>
        <v>6.713284025333352</v>
      </c>
      <c r="E19" s="9"/>
      <c r="F19" s="19">
        <v>13673725</v>
      </c>
      <c r="G19" s="13">
        <f>+F19/F$15*100</f>
        <v>26.780693923788025</v>
      </c>
      <c r="H19" s="15"/>
      <c r="I19" s="19">
        <v>2560379</v>
      </c>
      <c r="J19" s="13">
        <f>+I19/I$15*100</f>
        <v>21.226744093019732</v>
      </c>
      <c r="K19" s="15"/>
      <c r="L19" s="19">
        <v>887630</v>
      </c>
      <c r="M19" s="13">
        <f>+L19/L$15*100</f>
        <v>1.1712108423752192</v>
      </c>
      <c r="N19" s="15"/>
      <c r="O19" s="19">
        <v>444163</v>
      </c>
      <c r="P19" s="13">
        <f>+O19/O$15*100</f>
        <v>0.7889424746593731</v>
      </c>
      <c r="Q19" s="15"/>
      <c r="R19" s="19">
        <v>664384</v>
      </c>
      <c r="S19" s="13">
        <f>+R19/R$15*100</f>
        <v>0.8513171143693667</v>
      </c>
      <c r="T19" s="15"/>
      <c r="U19" s="19">
        <v>614830</v>
      </c>
      <c r="V19" s="13">
        <f>+U19/U$15*100</f>
        <v>8.235332567704445</v>
      </c>
    </row>
    <row r="20" spans="1:22" ht="15">
      <c r="A20" s="69"/>
      <c r="B20" s="62"/>
      <c r="C20" s="201"/>
      <c r="D20" s="38"/>
      <c r="E20" s="65"/>
      <c r="F20" s="66"/>
      <c r="G20" s="38"/>
      <c r="H20" s="68"/>
      <c r="I20" s="66"/>
      <c r="J20" s="38"/>
      <c r="K20" s="68"/>
      <c r="L20" s="66"/>
      <c r="M20" s="38"/>
      <c r="N20" s="68"/>
      <c r="O20" s="66"/>
      <c r="P20" s="38"/>
      <c r="Q20" s="68"/>
      <c r="R20" s="66"/>
      <c r="S20" s="38"/>
      <c r="T20" s="68"/>
      <c r="U20" s="66"/>
      <c r="V20" s="38"/>
    </row>
    <row r="21" spans="1:22" ht="24">
      <c r="A21" s="69" t="s">
        <v>104</v>
      </c>
      <c r="B21" s="101" t="s">
        <v>138</v>
      </c>
      <c r="C21" s="75">
        <v>5084819567</v>
      </c>
      <c r="D21" s="76">
        <f>SUM(D23:D25)</f>
        <v>100</v>
      </c>
      <c r="E21" s="77"/>
      <c r="F21" s="75">
        <v>3814596195</v>
      </c>
      <c r="G21" s="76">
        <f>SUM(G23:G25)</f>
        <v>100.00000000000001</v>
      </c>
      <c r="H21" s="79"/>
      <c r="I21" s="75">
        <v>49082076</v>
      </c>
      <c r="J21" s="76">
        <f>SUM(J23:J25)</f>
        <v>100.00000000000001</v>
      </c>
      <c r="K21" s="79"/>
      <c r="L21" s="75">
        <v>130245636</v>
      </c>
      <c r="M21" s="76">
        <f>SUM(M23:M25)</f>
        <v>100</v>
      </c>
      <c r="N21" s="79"/>
      <c r="O21" s="75">
        <v>25913414</v>
      </c>
      <c r="P21" s="76">
        <f>SUM(P23:P25)</f>
        <v>100</v>
      </c>
      <c r="Q21" s="79"/>
      <c r="R21" s="75">
        <v>627893345</v>
      </c>
      <c r="S21" s="76">
        <f>SUM(S23:S25)</f>
        <v>100</v>
      </c>
      <c r="T21" s="79"/>
      <c r="U21" s="75">
        <v>437088901</v>
      </c>
      <c r="V21" s="76">
        <f>SUM(V23:V25)</f>
        <v>99.99999999999999</v>
      </c>
    </row>
    <row r="22" spans="1:22" ht="15">
      <c r="A22" s="69"/>
      <c r="B22" s="62"/>
      <c r="C22" s="201"/>
      <c r="D22" s="38"/>
      <c r="E22" s="65"/>
      <c r="F22" s="66"/>
      <c r="G22" s="38"/>
      <c r="H22" s="68"/>
      <c r="I22" s="66"/>
      <c r="J22" s="38"/>
      <c r="K22" s="68"/>
      <c r="L22" s="66"/>
      <c r="M22" s="38"/>
      <c r="N22" s="68"/>
      <c r="O22" s="66"/>
      <c r="P22" s="38"/>
      <c r="Q22" s="68"/>
      <c r="R22" s="66"/>
      <c r="S22" s="38"/>
      <c r="T22" s="68"/>
      <c r="U22" s="66"/>
      <c r="V22" s="38"/>
    </row>
    <row r="23" spans="1:22" ht="20.25" customHeight="1">
      <c r="A23" s="69"/>
      <c r="B23" s="99" t="s">
        <v>108</v>
      </c>
      <c r="C23" s="204">
        <v>3672933029</v>
      </c>
      <c r="D23" s="13">
        <f>+C23/C$21*100</f>
        <v>72.23330111528419</v>
      </c>
      <c r="E23" s="9"/>
      <c r="F23" s="19">
        <v>2631725463</v>
      </c>
      <c r="G23" s="13">
        <f>+F23/F$21*100</f>
        <v>68.99093189600374</v>
      </c>
      <c r="H23" s="15"/>
      <c r="I23" s="19">
        <v>47427983</v>
      </c>
      <c r="J23" s="13">
        <f>+I23/I$21*100</f>
        <v>96.62994491105063</v>
      </c>
      <c r="K23" s="15"/>
      <c r="L23" s="19">
        <v>24672713</v>
      </c>
      <c r="M23" s="13">
        <f>+L23/L$21*100</f>
        <v>18.94321664642952</v>
      </c>
      <c r="N23" s="15"/>
      <c r="O23" s="19">
        <v>12287692</v>
      </c>
      <c r="P23" s="13">
        <f>+O23/O$21*100</f>
        <v>47.41826762000561</v>
      </c>
      <c r="Q23" s="15"/>
      <c r="R23" s="19">
        <v>564711325</v>
      </c>
      <c r="S23" s="13">
        <f>+R23/R$21*100</f>
        <v>89.93745984041287</v>
      </c>
      <c r="T23" s="15"/>
      <c r="U23" s="19">
        <v>392107853</v>
      </c>
      <c r="V23" s="13">
        <f>+U23/U$21*100</f>
        <v>89.70894756259207</v>
      </c>
    </row>
    <row r="24" spans="1:22" ht="15">
      <c r="A24" s="69"/>
      <c r="B24" s="62" t="s">
        <v>109</v>
      </c>
      <c r="C24" s="201">
        <v>97184663</v>
      </c>
      <c r="D24" s="38">
        <f>+C24/C$21*100</f>
        <v>1.9112706305395637</v>
      </c>
      <c r="E24" s="65"/>
      <c r="F24" s="66">
        <v>54021862</v>
      </c>
      <c r="G24" s="38">
        <f>+F24/F$21*100</f>
        <v>1.4161882212017463</v>
      </c>
      <c r="H24" s="68"/>
      <c r="I24" s="66">
        <v>1609938</v>
      </c>
      <c r="J24" s="38">
        <f>+I24/I$21*100</f>
        <v>3.2800935314961004</v>
      </c>
      <c r="K24" s="68"/>
      <c r="L24" s="66">
        <v>254138</v>
      </c>
      <c r="M24" s="38">
        <f>+L24/L$21*100</f>
        <v>0.19512208455107088</v>
      </c>
      <c r="N24" s="68"/>
      <c r="O24" s="66">
        <v>867891</v>
      </c>
      <c r="P24" s="38">
        <f>+O24/O$21*100</f>
        <v>3.349195902940462</v>
      </c>
      <c r="Q24" s="68"/>
      <c r="R24" s="66">
        <v>38032627</v>
      </c>
      <c r="S24" s="38">
        <f>+R24/R$21*100</f>
        <v>6.057179503949035</v>
      </c>
      <c r="T24" s="68"/>
      <c r="U24" s="66">
        <v>2398207</v>
      </c>
      <c r="V24" s="38">
        <f>+U24/U$21*100</f>
        <v>0.5486771671651302</v>
      </c>
    </row>
    <row r="25" spans="1:22" ht="15">
      <c r="A25" s="69"/>
      <c r="B25" s="103" t="s">
        <v>141</v>
      </c>
      <c r="C25" s="201">
        <v>1314701875</v>
      </c>
      <c r="D25" s="38">
        <f>+C25/C$21*100</f>
        <v>25.855428254176243</v>
      </c>
      <c r="E25" s="65"/>
      <c r="F25" s="66">
        <v>1128848870</v>
      </c>
      <c r="G25" s="38">
        <f>+F25/F$21*100</f>
        <v>29.592879882794517</v>
      </c>
      <c r="H25" s="68"/>
      <c r="I25" s="66">
        <v>44155</v>
      </c>
      <c r="J25" s="38">
        <f>+I25/I$21*100</f>
        <v>0.08996155745327479</v>
      </c>
      <c r="K25" s="68"/>
      <c r="L25" s="66">
        <v>105318785</v>
      </c>
      <c r="M25" s="38">
        <f>+L25/L$21*100</f>
        <v>80.86166126901941</v>
      </c>
      <c r="N25" s="68"/>
      <c r="O25" s="66">
        <v>12757831</v>
      </c>
      <c r="P25" s="38">
        <f>+O25/O$21*100</f>
        <v>49.23253647705393</v>
      </c>
      <c r="Q25" s="68"/>
      <c r="R25" s="66">
        <v>25149393</v>
      </c>
      <c r="S25" s="38">
        <f>+R25/R$21*100</f>
        <v>4.0053606556381</v>
      </c>
      <c r="T25" s="68"/>
      <c r="U25" s="66">
        <v>42582841</v>
      </c>
      <c r="V25" s="38">
        <f>+U25/U$21*100</f>
        <v>9.742375270242793</v>
      </c>
    </row>
    <row r="26" spans="1:22" ht="15">
      <c r="A26" s="69"/>
      <c r="B26" s="99"/>
      <c r="C26" s="204"/>
      <c r="D26" s="13"/>
      <c r="E26" s="9"/>
      <c r="F26" s="19"/>
      <c r="G26" s="13"/>
      <c r="H26" s="15"/>
      <c r="I26" s="19"/>
      <c r="J26" s="13"/>
      <c r="K26" s="15"/>
      <c r="L26" s="19"/>
      <c r="M26" s="13"/>
      <c r="N26" s="15"/>
      <c r="O26" s="19"/>
      <c r="P26" s="13"/>
      <c r="Q26" s="15"/>
      <c r="R26" s="19"/>
      <c r="S26" s="13"/>
      <c r="T26" s="15"/>
      <c r="U26" s="19"/>
      <c r="V26" s="13"/>
    </row>
    <row r="27" spans="1:22" ht="33.75" customHeight="1">
      <c r="A27" s="69" t="s">
        <v>101</v>
      </c>
      <c r="B27" s="115" t="s">
        <v>139</v>
      </c>
      <c r="C27" s="82">
        <v>736130294</v>
      </c>
      <c r="D27" s="83">
        <f>SUM(D29:D31)</f>
        <v>100</v>
      </c>
      <c r="E27" s="84"/>
      <c r="F27" s="82">
        <v>83131641</v>
      </c>
      <c r="G27" s="83">
        <f>SUM(G29:G31)</f>
        <v>99.99999999999999</v>
      </c>
      <c r="H27" s="86"/>
      <c r="I27" s="82">
        <v>35598387</v>
      </c>
      <c r="J27" s="83">
        <f>SUM(J29:J31)</f>
        <v>100</v>
      </c>
      <c r="K27" s="86"/>
      <c r="L27" s="82">
        <v>247350600</v>
      </c>
      <c r="M27" s="83">
        <f>SUM(M29:M31)</f>
        <v>100</v>
      </c>
      <c r="N27" s="86"/>
      <c r="O27" s="82">
        <v>27249796</v>
      </c>
      <c r="P27" s="83">
        <f>SUM(P29:P31)</f>
        <v>100</v>
      </c>
      <c r="Q27" s="86"/>
      <c r="R27" s="82">
        <v>57302947</v>
      </c>
      <c r="S27" s="83">
        <f>SUM(S29:S31)</f>
        <v>100</v>
      </c>
      <c r="T27" s="86"/>
      <c r="U27" s="82">
        <v>285496923</v>
      </c>
      <c r="V27" s="83">
        <f>SUM(V29:V31)</f>
        <v>100</v>
      </c>
    </row>
    <row r="28" spans="1:22" ht="15">
      <c r="A28" s="69"/>
      <c r="B28" s="99"/>
      <c r="C28" s="204"/>
      <c r="D28" s="13"/>
      <c r="E28" s="9"/>
      <c r="F28" s="19"/>
      <c r="G28" s="13"/>
      <c r="H28" s="15"/>
      <c r="I28" s="19"/>
      <c r="J28" s="13"/>
      <c r="K28" s="15"/>
      <c r="L28" s="19"/>
      <c r="M28" s="13"/>
      <c r="N28" s="15"/>
      <c r="O28" s="19"/>
      <c r="P28" s="13"/>
      <c r="Q28" s="15"/>
      <c r="R28" s="19"/>
      <c r="S28" s="13"/>
      <c r="T28" s="15"/>
      <c r="U28" s="19"/>
      <c r="V28" s="13"/>
    </row>
    <row r="29" spans="1:22" ht="15">
      <c r="A29" s="69"/>
      <c r="B29" s="62" t="s">
        <v>108</v>
      </c>
      <c r="C29" s="201">
        <v>354909913</v>
      </c>
      <c r="D29" s="38">
        <f>+C29/C$27*100</f>
        <v>48.21292044258676</v>
      </c>
      <c r="E29" s="65"/>
      <c r="F29" s="66">
        <v>46438094</v>
      </c>
      <c r="G29" s="38">
        <f>+F29/F$27*100</f>
        <v>55.860913415627145</v>
      </c>
      <c r="H29" s="68"/>
      <c r="I29" s="66">
        <v>11373236</v>
      </c>
      <c r="J29" s="38">
        <f>+I29/I$27*100</f>
        <v>31.94873969991955</v>
      </c>
      <c r="K29" s="68"/>
      <c r="L29" s="66">
        <v>46302871</v>
      </c>
      <c r="M29" s="38">
        <f>+L29/L$27*100</f>
        <v>18.71953049638853</v>
      </c>
      <c r="N29" s="68"/>
      <c r="O29" s="66">
        <v>18479114</v>
      </c>
      <c r="P29" s="38">
        <f>+O29/O$27*100</f>
        <v>67.81377005537949</v>
      </c>
      <c r="Q29" s="68"/>
      <c r="R29" s="66">
        <v>24618015</v>
      </c>
      <c r="S29" s="38">
        <f>+R29/R$27*100</f>
        <v>42.96116742477486</v>
      </c>
      <c r="T29" s="68"/>
      <c r="U29" s="66">
        <v>207698583</v>
      </c>
      <c r="V29" s="38">
        <f>+U29/U$27*100</f>
        <v>72.74984991694639</v>
      </c>
    </row>
    <row r="30" spans="1:22" ht="15">
      <c r="A30" s="69"/>
      <c r="B30" s="99" t="s">
        <v>109</v>
      </c>
      <c r="C30" s="204">
        <v>338882353</v>
      </c>
      <c r="D30" s="13">
        <f>+C30/C$27*100</f>
        <v>46.03564827614607</v>
      </c>
      <c r="E30" s="9"/>
      <c r="F30" s="19">
        <v>29361394</v>
      </c>
      <c r="G30" s="13">
        <f>+F30/F$27*100</f>
        <v>35.31915603590695</v>
      </c>
      <c r="H30" s="15"/>
      <c r="I30" s="19">
        <v>22826508</v>
      </c>
      <c r="J30" s="13">
        <f>+I30/I$27*100</f>
        <v>64.12230981139679</v>
      </c>
      <c r="K30" s="15"/>
      <c r="L30" s="19">
        <v>196077653</v>
      </c>
      <c r="M30" s="13">
        <f>+L30/L$27*100</f>
        <v>79.27114508717585</v>
      </c>
      <c r="N30" s="15"/>
      <c r="O30" s="19">
        <v>4365416</v>
      </c>
      <c r="P30" s="13">
        <f>+O30/O$27*100</f>
        <v>16.01999515886284</v>
      </c>
      <c r="Q30" s="15"/>
      <c r="R30" s="19">
        <v>10184833</v>
      </c>
      <c r="S30" s="13">
        <f>+R30/R$27*100</f>
        <v>17.773663542993695</v>
      </c>
      <c r="T30" s="15"/>
      <c r="U30" s="19">
        <v>76066549</v>
      </c>
      <c r="V30" s="13">
        <f>+U30/U$27*100</f>
        <v>26.643561759157734</v>
      </c>
    </row>
    <row r="31" spans="1:22" ht="15">
      <c r="A31" s="69"/>
      <c r="B31" s="99" t="s">
        <v>141</v>
      </c>
      <c r="C31" s="204">
        <v>42338028</v>
      </c>
      <c r="D31" s="13">
        <f>+C31/C$27*100</f>
        <v>5.7514312812671715</v>
      </c>
      <c r="E31" s="9"/>
      <c r="F31" s="19">
        <v>7332153</v>
      </c>
      <c r="G31" s="13">
        <f>+F31/F$27*100</f>
        <v>8.819930548465896</v>
      </c>
      <c r="H31" s="15"/>
      <c r="I31" s="19">
        <v>1398643</v>
      </c>
      <c r="J31" s="13">
        <f>+I31/I$27*100</f>
        <v>3.928950488683659</v>
      </c>
      <c r="K31" s="15"/>
      <c r="L31" s="19">
        <v>4970076</v>
      </c>
      <c r="M31" s="13">
        <f>+L31/L$27*100</f>
        <v>2.0093244164356183</v>
      </c>
      <c r="N31" s="15"/>
      <c r="O31" s="19">
        <v>4405266</v>
      </c>
      <c r="P31" s="13">
        <f>+O31/O$27*100</f>
        <v>16.166234785757663</v>
      </c>
      <c r="Q31" s="15"/>
      <c r="R31" s="19">
        <v>22500099</v>
      </c>
      <c r="S31" s="13">
        <f>+R31/R$27*100</f>
        <v>39.26516903223145</v>
      </c>
      <c r="T31" s="15"/>
      <c r="U31" s="19">
        <v>1731791</v>
      </c>
      <c r="V31" s="13">
        <f>+U31/U$27*100</f>
        <v>0.6065883238958761</v>
      </c>
    </row>
    <row r="32" spans="1:22" ht="15">
      <c r="A32" s="69"/>
      <c r="B32" s="62"/>
      <c r="C32" s="201"/>
      <c r="D32" s="38"/>
      <c r="E32" s="65"/>
      <c r="F32" s="67"/>
      <c r="G32" s="38"/>
      <c r="H32" s="68"/>
      <c r="I32" s="67"/>
      <c r="J32" s="38"/>
      <c r="K32" s="68"/>
      <c r="L32" s="67"/>
      <c r="M32" s="38"/>
      <c r="N32" s="68"/>
      <c r="O32" s="67"/>
      <c r="P32" s="38"/>
      <c r="Q32" s="68"/>
      <c r="R32" s="67"/>
      <c r="S32" s="38"/>
      <c r="T32" s="68"/>
      <c r="U32" s="67"/>
      <c r="V32" s="38"/>
    </row>
    <row r="33" spans="1:22" ht="21.75" customHeight="1">
      <c r="A33" s="69" t="s">
        <v>106</v>
      </c>
      <c r="B33" s="98" t="s">
        <v>115</v>
      </c>
      <c r="C33" s="75">
        <v>277782847</v>
      </c>
      <c r="D33" s="76">
        <f>SUM(D35:D36)</f>
        <v>100</v>
      </c>
      <c r="E33" s="77"/>
      <c r="F33" s="75">
        <v>216791904</v>
      </c>
      <c r="G33" s="76">
        <f>SUM(G35:G36)</f>
        <v>100</v>
      </c>
      <c r="H33" s="79"/>
      <c r="I33" s="75">
        <v>8990239</v>
      </c>
      <c r="J33" s="76">
        <f>SUM(J35:J36)</f>
        <v>100</v>
      </c>
      <c r="K33" s="79"/>
      <c r="L33" s="75">
        <v>11768179</v>
      </c>
      <c r="M33" s="76">
        <f>SUM(M35:M36)</f>
        <v>99.99999999999999</v>
      </c>
      <c r="N33" s="79"/>
      <c r="O33" s="75">
        <v>6221826</v>
      </c>
      <c r="P33" s="76">
        <f>SUM(P35:P36)</f>
        <v>100</v>
      </c>
      <c r="Q33" s="79"/>
      <c r="R33" s="75">
        <v>24002377</v>
      </c>
      <c r="S33" s="76">
        <f>SUM(S35:S36)</f>
        <v>100.00000000000001</v>
      </c>
      <c r="T33" s="79"/>
      <c r="U33" s="75">
        <v>10008322</v>
      </c>
      <c r="V33" s="76">
        <f>SUM(V35:V36)</f>
        <v>100</v>
      </c>
    </row>
    <row r="34" spans="1:22" ht="15">
      <c r="A34" s="69"/>
      <c r="B34" s="62"/>
      <c r="C34" s="201"/>
      <c r="D34" s="38"/>
      <c r="E34" s="65"/>
      <c r="F34" s="67"/>
      <c r="G34" s="38"/>
      <c r="H34" s="68"/>
      <c r="I34" s="67"/>
      <c r="J34" s="38"/>
      <c r="K34" s="68"/>
      <c r="L34" s="67"/>
      <c r="M34" s="38"/>
      <c r="N34" s="68"/>
      <c r="O34" s="67"/>
      <c r="P34" s="38"/>
      <c r="Q34" s="68"/>
      <c r="R34" s="67"/>
      <c r="S34" s="38"/>
      <c r="T34" s="68"/>
      <c r="U34" s="67"/>
      <c r="V34" s="38"/>
    </row>
    <row r="35" spans="1:22" ht="18.75" customHeight="1">
      <c r="A35" s="69"/>
      <c r="B35" s="99" t="s">
        <v>110</v>
      </c>
      <c r="C35" s="204">
        <v>277648982</v>
      </c>
      <c r="D35" s="13">
        <f>+C35/C$33*100</f>
        <v>99.95180947943845</v>
      </c>
      <c r="E35" s="9"/>
      <c r="F35" s="19">
        <v>216759094</v>
      </c>
      <c r="G35" s="13">
        <f>+F35/F$33*100</f>
        <v>99.98486567099849</v>
      </c>
      <c r="H35" s="15"/>
      <c r="I35" s="19">
        <v>8990239</v>
      </c>
      <c r="J35" s="13">
        <f>+I35/I$33*100</f>
        <v>100</v>
      </c>
      <c r="K35" s="15"/>
      <c r="L35" s="19">
        <v>11764001</v>
      </c>
      <c r="M35" s="13">
        <f>+L35/L$33*100</f>
        <v>99.96449748087618</v>
      </c>
      <c r="N35" s="15"/>
      <c r="O35" s="19">
        <v>6219457</v>
      </c>
      <c r="P35" s="13">
        <f>+O35/O$33*100</f>
        <v>99.961924361112</v>
      </c>
      <c r="Q35" s="15"/>
      <c r="R35" s="19">
        <v>23963081</v>
      </c>
      <c r="S35" s="13">
        <f>+R35/R$33*100</f>
        <v>99.83628288148296</v>
      </c>
      <c r="T35" s="15"/>
      <c r="U35" s="19">
        <v>9953110</v>
      </c>
      <c r="V35" s="13">
        <f>+U35/U$33*100</f>
        <v>99.44833909220746</v>
      </c>
    </row>
    <row r="36" spans="1:22" ht="18.75" customHeight="1">
      <c r="A36" s="69"/>
      <c r="B36" s="103" t="s">
        <v>141</v>
      </c>
      <c r="C36" s="201">
        <v>133865</v>
      </c>
      <c r="D36" s="38">
        <f>+C36/C$33*100</f>
        <v>0.04819052056155217</v>
      </c>
      <c r="E36" s="65"/>
      <c r="F36" s="66">
        <v>32810</v>
      </c>
      <c r="G36" s="38">
        <f>+F36/F$33*100</f>
        <v>0.015134329001511052</v>
      </c>
      <c r="H36" s="68"/>
      <c r="I36" s="66">
        <v>0</v>
      </c>
      <c r="J36" s="38">
        <f>+I36/I$33*100</f>
        <v>0</v>
      </c>
      <c r="K36" s="68"/>
      <c r="L36" s="66">
        <v>4178</v>
      </c>
      <c r="M36" s="38">
        <f>+L36/L$33*100</f>
        <v>0.03550251912381686</v>
      </c>
      <c r="N36" s="68"/>
      <c r="O36" s="66">
        <v>2369</v>
      </c>
      <c r="P36" s="38">
        <f>+O36/O$33*100</f>
        <v>0.0380756388880049</v>
      </c>
      <c r="Q36" s="68"/>
      <c r="R36" s="66">
        <v>39296</v>
      </c>
      <c r="S36" s="38">
        <f>+R36/R$33*100</f>
        <v>0.16371711851705353</v>
      </c>
      <c r="T36" s="68"/>
      <c r="U36" s="66">
        <v>55212</v>
      </c>
      <c r="V36" s="38">
        <f>+U36/U$33*100</f>
        <v>0.5516609077925351</v>
      </c>
    </row>
    <row r="37" spans="1:22" ht="20.25" customHeight="1">
      <c r="A37" s="69"/>
      <c r="B37" s="99"/>
      <c r="C37" s="204"/>
      <c r="D37" s="13"/>
      <c r="E37" s="9"/>
      <c r="F37" s="19"/>
      <c r="G37" s="13"/>
      <c r="H37" s="15"/>
      <c r="I37" s="19"/>
      <c r="J37" s="13"/>
      <c r="K37" s="15"/>
      <c r="L37" s="19"/>
      <c r="M37" s="13"/>
      <c r="N37" s="15"/>
      <c r="O37" s="19"/>
      <c r="P37" s="13"/>
      <c r="Q37" s="15"/>
      <c r="R37" s="19"/>
      <c r="S37" s="13"/>
      <c r="T37" s="15"/>
      <c r="U37" s="19"/>
      <c r="V37" s="13"/>
    </row>
    <row r="38" spans="1:22" ht="28.5" customHeight="1">
      <c r="A38" s="69" t="s">
        <v>107</v>
      </c>
      <c r="B38" s="115" t="s">
        <v>114</v>
      </c>
      <c r="C38" s="82">
        <v>187168423</v>
      </c>
      <c r="D38" s="83">
        <f>SUM(D40:D43)</f>
        <v>100</v>
      </c>
      <c r="E38" s="84"/>
      <c r="F38" s="82">
        <v>75988709</v>
      </c>
      <c r="G38" s="83">
        <f>SUM(G40:G43)</f>
        <v>99.99999999999999</v>
      </c>
      <c r="H38" s="86"/>
      <c r="I38" s="82">
        <v>11013908</v>
      </c>
      <c r="J38" s="83">
        <f>SUM(J40:J43)</f>
        <v>100</v>
      </c>
      <c r="K38" s="86"/>
      <c r="L38" s="82">
        <v>68480200</v>
      </c>
      <c r="M38" s="83">
        <f>SUM(M40:M43)</f>
        <v>100</v>
      </c>
      <c r="N38" s="86"/>
      <c r="O38" s="82">
        <v>4813885</v>
      </c>
      <c r="P38" s="83">
        <f>SUM(P40:P43)</f>
        <v>100</v>
      </c>
      <c r="Q38" s="86"/>
      <c r="R38" s="82">
        <v>8921922</v>
      </c>
      <c r="S38" s="83">
        <f>SUM(S40:S43)</f>
        <v>100</v>
      </c>
      <c r="T38" s="86"/>
      <c r="U38" s="82">
        <v>17949799</v>
      </c>
      <c r="V38" s="83">
        <f>SUM(V40:V43)</f>
        <v>100</v>
      </c>
    </row>
    <row r="39" spans="1:22" ht="5.25" customHeight="1">
      <c r="A39" s="69"/>
      <c r="B39" s="99"/>
      <c r="C39" s="204"/>
      <c r="D39" s="13"/>
      <c r="E39" s="9"/>
      <c r="F39" s="19"/>
      <c r="G39" s="13"/>
      <c r="H39" s="15"/>
      <c r="I39" s="19"/>
      <c r="J39" s="13"/>
      <c r="K39" s="15"/>
      <c r="L39" s="19"/>
      <c r="M39" s="13"/>
      <c r="N39" s="15"/>
      <c r="O39" s="19"/>
      <c r="P39" s="13"/>
      <c r="Q39" s="15"/>
      <c r="R39" s="19"/>
      <c r="S39" s="13"/>
      <c r="T39" s="15"/>
      <c r="U39" s="19"/>
      <c r="V39" s="13"/>
    </row>
    <row r="40" spans="1:22" ht="10.5" customHeight="1">
      <c r="A40" s="69"/>
      <c r="B40" s="62" t="s">
        <v>108</v>
      </c>
      <c r="C40" s="201">
        <v>76085985</v>
      </c>
      <c r="D40" s="38">
        <f>+C40/C$38*100</f>
        <v>40.65107980313538</v>
      </c>
      <c r="E40" s="65"/>
      <c r="F40" s="66">
        <v>41227777</v>
      </c>
      <c r="G40" s="38">
        <f>+F40/F$38*100</f>
        <v>54.255135457032175</v>
      </c>
      <c r="H40" s="68"/>
      <c r="I40" s="66">
        <v>5289683</v>
      </c>
      <c r="J40" s="38">
        <f>+I40/I$38*100</f>
        <v>48.02730329688608</v>
      </c>
      <c r="K40" s="68"/>
      <c r="L40" s="66">
        <v>13380090</v>
      </c>
      <c r="M40" s="38">
        <f>+L40/L$38*100</f>
        <v>19.538625763359335</v>
      </c>
      <c r="N40" s="68"/>
      <c r="O40" s="66">
        <v>2693733</v>
      </c>
      <c r="P40" s="38">
        <f>+O40/O$38*100</f>
        <v>55.95756857506983</v>
      </c>
      <c r="Q40" s="68"/>
      <c r="R40" s="66">
        <v>3454515</v>
      </c>
      <c r="S40" s="38">
        <f>+R40/R$38*100</f>
        <v>38.71940373385914</v>
      </c>
      <c r="T40" s="68"/>
      <c r="U40" s="66">
        <v>10040187</v>
      </c>
      <c r="V40" s="38">
        <f>+U40/U$38*100</f>
        <v>55.93481576033247</v>
      </c>
    </row>
    <row r="41" spans="1:22" ht="15">
      <c r="A41" s="69"/>
      <c r="B41" s="99" t="s">
        <v>109</v>
      </c>
      <c r="C41" s="204">
        <v>19223555</v>
      </c>
      <c r="D41" s="13">
        <f>+C41/C$38*100</f>
        <v>10.27072552724345</v>
      </c>
      <c r="E41" s="9"/>
      <c r="F41" s="19">
        <v>8820256</v>
      </c>
      <c r="G41" s="13">
        <f>+F41/F$38*100</f>
        <v>11.607324451320787</v>
      </c>
      <c r="H41" s="15"/>
      <c r="I41" s="19">
        <v>2432087</v>
      </c>
      <c r="J41" s="13">
        <f>+I41/I$38*100</f>
        <v>22.081962188171538</v>
      </c>
      <c r="K41" s="15"/>
      <c r="L41" s="19">
        <v>3037958</v>
      </c>
      <c r="M41" s="13">
        <f>+L41/L$38*100</f>
        <v>4.436257487565749</v>
      </c>
      <c r="N41" s="15"/>
      <c r="O41" s="19">
        <v>440858</v>
      </c>
      <c r="P41" s="13">
        <f>+O41/O$38*100</f>
        <v>9.158050098828701</v>
      </c>
      <c r="Q41" s="15"/>
      <c r="R41" s="19">
        <v>721927</v>
      </c>
      <c r="S41" s="13">
        <f>+R41/R$38*100</f>
        <v>8.09160851215691</v>
      </c>
      <c r="T41" s="15"/>
      <c r="U41" s="19">
        <v>3770469</v>
      </c>
      <c r="V41" s="13">
        <f>+U41/U$38*100</f>
        <v>21.0056335449773</v>
      </c>
    </row>
    <row r="42" spans="1:22" ht="15">
      <c r="A42" s="69"/>
      <c r="B42" s="62" t="s">
        <v>110</v>
      </c>
      <c r="C42" s="201">
        <v>89146035</v>
      </c>
      <c r="D42" s="38">
        <f>+C42/C$38*100</f>
        <v>47.62877924125054</v>
      </c>
      <c r="E42" s="65"/>
      <c r="F42" s="66">
        <v>25589054</v>
      </c>
      <c r="G42" s="38">
        <f>+F42/F$38*100</f>
        <v>33.674810819591634</v>
      </c>
      <c r="H42" s="68"/>
      <c r="I42" s="66">
        <v>2543048</v>
      </c>
      <c r="J42" s="38">
        <f>+I42/I$38*100</f>
        <v>23.089424752776218</v>
      </c>
      <c r="K42" s="68"/>
      <c r="L42" s="66">
        <v>50774699</v>
      </c>
      <c r="M42" s="38">
        <f>+L42/L$38*100</f>
        <v>74.14507989170592</v>
      </c>
      <c r="N42" s="68"/>
      <c r="O42" s="66">
        <v>1535803</v>
      </c>
      <c r="P42" s="38">
        <f>+O42/O$38*100</f>
        <v>31.90360800060658</v>
      </c>
      <c r="Q42" s="68"/>
      <c r="R42" s="66">
        <v>4617350</v>
      </c>
      <c r="S42" s="38">
        <f>+R42/R$38*100</f>
        <v>51.75286221959797</v>
      </c>
      <c r="T42" s="68"/>
      <c r="U42" s="66">
        <v>4086081</v>
      </c>
      <c r="V42" s="38">
        <f>+U42/U$38*100</f>
        <v>22.76393735662444</v>
      </c>
    </row>
    <row r="43" spans="1:22" ht="15">
      <c r="A43" s="69"/>
      <c r="B43" s="99" t="s">
        <v>141</v>
      </c>
      <c r="C43" s="204">
        <v>2712848</v>
      </c>
      <c r="D43" s="13">
        <f>+C43/C$38*100</f>
        <v>1.4494154283706284</v>
      </c>
      <c r="E43" s="9"/>
      <c r="F43" s="19">
        <v>351622</v>
      </c>
      <c r="G43" s="13">
        <f>+F43/F$38*100</f>
        <v>0.4627292720554049</v>
      </c>
      <c r="H43" s="15"/>
      <c r="I43" s="19">
        <v>749090</v>
      </c>
      <c r="J43" s="13">
        <f>+I43/I$38*100</f>
        <v>6.801309762166163</v>
      </c>
      <c r="K43" s="15"/>
      <c r="L43" s="19">
        <v>1287453</v>
      </c>
      <c r="M43" s="13">
        <f>+L43/L$38*100</f>
        <v>1.8800368573689914</v>
      </c>
      <c r="N43" s="15"/>
      <c r="O43" s="19">
        <v>143491</v>
      </c>
      <c r="P43" s="13">
        <f>+O43/O$38*100</f>
        <v>2.9807733254948965</v>
      </c>
      <c r="Q43" s="15"/>
      <c r="R43" s="19">
        <v>128130</v>
      </c>
      <c r="S43" s="13">
        <f>+R43/R$38*100</f>
        <v>1.4361255343859765</v>
      </c>
      <c r="T43" s="15"/>
      <c r="U43" s="19">
        <v>53062</v>
      </c>
      <c r="V43" s="13">
        <f>+U43/U$38*100</f>
        <v>0.29561333806579115</v>
      </c>
    </row>
    <row r="44" spans="1:22" ht="9" customHeight="1">
      <c r="A44" s="69"/>
      <c r="B44" s="62"/>
      <c r="C44" s="201"/>
      <c r="D44" s="38"/>
      <c r="E44" s="65"/>
      <c r="F44" s="66"/>
      <c r="G44" s="38"/>
      <c r="H44" s="68"/>
      <c r="I44" s="66"/>
      <c r="J44" s="38"/>
      <c r="K44" s="68"/>
      <c r="L44" s="66"/>
      <c r="M44" s="38"/>
      <c r="N44" s="68"/>
      <c r="O44" s="66"/>
      <c r="P44" s="38"/>
      <c r="Q44" s="68"/>
      <c r="R44" s="66"/>
      <c r="S44" s="38"/>
      <c r="T44" s="68"/>
      <c r="U44" s="66"/>
      <c r="V44" s="38"/>
    </row>
    <row r="45" spans="1:22" ht="15">
      <c r="A45" s="69" t="s">
        <v>105</v>
      </c>
      <c r="B45" s="98" t="s">
        <v>140</v>
      </c>
      <c r="C45" s="75">
        <v>193553542</v>
      </c>
      <c r="D45" s="76">
        <f>SUM(D47:D49)</f>
        <v>100</v>
      </c>
      <c r="E45" s="77"/>
      <c r="F45" s="75">
        <v>161855631</v>
      </c>
      <c r="G45" s="76">
        <f>SUM(G47:G49)</f>
        <v>100</v>
      </c>
      <c r="H45" s="79"/>
      <c r="I45" s="75">
        <v>9722653</v>
      </c>
      <c r="J45" s="76">
        <f>SUM(J47:J49)</f>
        <v>100</v>
      </c>
      <c r="K45" s="79"/>
      <c r="L45" s="75">
        <v>11414881</v>
      </c>
      <c r="M45" s="76">
        <f>SUM(M47:M49)</f>
        <v>100</v>
      </c>
      <c r="N45" s="79"/>
      <c r="O45" s="75">
        <v>2455024</v>
      </c>
      <c r="P45" s="76">
        <f>SUM(P47:P49)</f>
        <v>100.00000000000001</v>
      </c>
      <c r="Q45" s="79"/>
      <c r="R45" s="75">
        <v>5953092</v>
      </c>
      <c r="S45" s="76">
        <f>SUM(S47:S49)</f>
        <v>100.00000000000001</v>
      </c>
      <c r="T45" s="79"/>
      <c r="U45" s="75">
        <v>2152261</v>
      </c>
      <c r="V45" s="76">
        <f>SUM(V47:V49)</f>
        <v>100</v>
      </c>
    </row>
    <row r="46" spans="1:22" ht="8.25" customHeight="1">
      <c r="A46" s="69"/>
      <c r="B46" s="62"/>
      <c r="C46" s="201"/>
      <c r="D46" s="38"/>
      <c r="E46" s="65"/>
      <c r="F46" s="66"/>
      <c r="G46" s="38"/>
      <c r="H46" s="68"/>
      <c r="I46" s="66"/>
      <c r="J46" s="38"/>
      <c r="K46" s="68"/>
      <c r="L46" s="66"/>
      <c r="M46" s="38"/>
      <c r="N46" s="68"/>
      <c r="O46" s="66"/>
      <c r="P46" s="38"/>
      <c r="Q46" s="68"/>
      <c r="R46" s="66"/>
      <c r="S46" s="38"/>
      <c r="T46" s="68"/>
      <c r="U46" s="66"/>
      <c r="V46" s="38"/>
    </row>
    <row r="47" spans="1:22" ht="15">
      <c r="A47" s="69"/>
      <c r="B47" s="99" t="s">
        <v>108</v>
      </c>
      <c r="C47" s="204">
        <v>161970542</v>
      </c>
      <c r="D47" s="13">
        <f>+C47/C$45*100</f>
        <v>83.68255126015725</v>
      </c>
      <c r="E47" s="9"/>
      <c r="F47" s="19">
        <v>140637065</v>
      </c>
      <c r="G47" s="13">
        <f>+F47/F$45*100</f>
        <v>86.89043694747944</v>
      </c>
      <c r="H47" s="15"/>
      <c r="I47" s="19">
        <v>6634305</v>
      </c>
      <c r="J47" s="13">
        <f>+I47/I$45*100</f>
        <v>68.23554229488597</v>
      </c>
      <c r="K47" s="15"/>
      <c r="L47" s="19">
        <v>7490654</v>
      </c>
      <c r="M47" s="13">
        <f>+L47/L$45*100</f>
        <v>65.62183171248128</v>
      </c>
      <c r="N47" s="15"/>
      <c r="O47" s="19">
        <v>1696023</v>
      </c>
      <c r="P47" s="13">
        <f>+O47/O$45*100</f>
        <v>69.0837645579025</v>
      </c>
      <c r="Q47" s="15"/>
      <c r="R47" s="19">
        <v>4289612</v>
      </c>
      <c r="S47" s="13">
        <f>+R47/R$45*100</f>
        <v>72.05687397406255</v>
      </c>
      <c r="T47" s="15"/>
      <c r="U47" s="19">
        <v>1222883</v>
      </c>
      <c r="V47" s="13">
        <f>+U47/U$45*100</f>
        <v>56.81852712101367</v>
      </c>
    </row>
    <row r="48" spans="1:22" ht="15">
      <c r="A48" s="69"/>
      <c r="B48" s="62" t="s">
        <v>109</v>
      </c>
      <c r="C48" s="201">
        <v>12614464</v>
      </c>
      <c r="D48" s="38">
        <f>+C48/C$45*100</f>
        <v>6.517299487084561</v>
      </c>
      <c r="E48" s="65"/>
      <c r="F48" s="66">
        <v>5175937</v>
      </c>
      <c r="G48" s="38">
        <f>+F48/F$45*100</f>
        <v>3.197872677040195</v>
      </c>
      <c r="H48" s="68"/>
      <c r="I48" s="66">
        <v>879838</v>
      </c>
      <c r="J48" s="38">
        <f>+I48/I$45*100</f>
        <v>9.049361321441792</v>
      </c>
      <c r="K48" s="68"/>
      <c r="L48" s="66">
        <v>3899982</v>
      </c>
      <c r="M48" s="38">
        <f>+L48/L$45*100</f>
        <v>34.1657701030786</v>
      </c>
      <c r="N48" s="68"/>
      <c r="O48" s="66">
        <v>619494</v>
      </c>
      <c r="P48" s="38">
        <f>+O48/O$45*100</f>
        <v>25.233724802690322</v>
      </c>
      <c r="Q48" s="68"/>
      <c r="R48" s="66">
        <v>1349371</v>
      </c>
      <c r="S48" s="38">
        <f>+R48/R$45*100</f>
        <v>22.666725123683626</v>
      </c>
      <c r="T48" s="68"/>
      <c r="U48" s="66">
        <v>689842</v>
      </c>
      <c r="V48" s="38">
        <f>+U48/U$45*100</f>
        <v>32.051967674924185</v>
      </c>
    </row>
    <row r="49" spans="1:22" ht="15">
      <c r="A49" s="69"/>
      <c r="B49" s="103" t="s">
        <v>141</v>
      </c>
      <c r="C49" s="201">
        <v>18968536</v>
      </c>
      <c r="D49" s="38">
        <f>+C49/C$45*100</f>
        <v>9.800149252758185</v>
      </c>
      <c r="E49" s="65"/>
      <c r="F49" s="66">
        <v>16042629</v>
      </c>
      <c r="G49" s="38">
        <f>+F49/F$45*100</f>
        <v>9.911690375480356</v>
      </c>
      <c r="H49" s="68"/>
      <c r="I49" s="66">
        <v>2208510</v>
      </c>
      <c r="J49" s="38">
        <f>+I49/I$45*100</f>
        <v>22.715096383672233</v>
      </c>
      <c r="K49" s="68"/>
      <c r="L49" s="66">
        <v>24245</v>
      </c>
      <c r="M49" s="38">
        <f>+L49/L$45*100</f>
        <v>0.21239818444011815</v>
      </c>
      <c r="N49" s="68"/>
      <c r="O49" s="66">
        <v>139507</v>
      </c>
      <c r="P49" s="38">
        <f>+O49/O$45*100</f>
        <v>5.682510639407192</v>
      </c>
      <c r="Q49" s="68"/>
      <c r="R49" s="66">
        <v>314109</v>
      </c>
      <c r="S49" s="38">
        <f>+R49/R$45*100</f>
        <v>5.27640090225382</v>
      </c>
      <c r="T49" s="68"/>
      <c r="U49" s="66">
        <v>239536</v>
      </c>
      <c r="V49" s="38">
        <f>+U49/U$45*100</f>
        <v>11.129505204062147</v>
      </c>
    </row>
    <row r="50" spans="1:22" ht="9.75" customHeight="1">
      <c r="A50" s="118"/>
      <c r="B50" s="71"/>
      <c r="C50" s="71"/>
      <c r="D50" s="72"/>
      <c r="E50" s="73"/>
      <c r="F50" s="71"/>
      <c r="G50" s="72"/>
      <c r="H50" s="74"/>
      <c r="I50" s="71"/>
      <c r="J50" s="72"/>
      <c r="K50" s="74"/>
      <c r="L50" s="71"/>
      <c r="M50" s="72"/>
      <c r="N50" s="74"/>
      <c r="O50" s="71"/>
      <c r="P50" s="72"/>
      <c r="Q50" s="74"/>
      <c r="R50" s="71"/>
      <c r="S50" s="72"/>
      <c r="T50" s="74"/>
      <c r="U50" s="71"/>
      <c r="V50" s="72"/>
    </row>
    <row r="51" spans="2:22" ht="15" customHeight="1">
      <c r="B51" s="328" t="s">
        <v>82</v>
      </c>
      <c r="C51" s="328"/>
      <c r="D51" s="174"/>
      <c r="E51" s="174"/>
      <c r="F51" s="174"/>
      <c r="G51" s="174"/>
      <c r="H51" s="174"/>
      <c r="I51" s="174"/>
      <c r="J51" s="174"/>
      <c r="K51" s="174"/>
      <c r="L51" s="174"/>
      <c r="M51" s="174"/>
      <c r="N51" s="174"/>
      <c r="O51" s="174"/>
      <c r="P51" s="174"/>
      <c r="Q51" s="174"/>
      <c r="R51" s="174"/>
      <c r="S51" s="174"/>
      <c r="T51" s="174"/>
      <c r="U51" s="174"/>
      <c r="V51" s="174"/>
    </row>
    <row r="52" spans="2:22" ht="15">
      <c r="B52" s="338" t="s">
        <v>145</v>
      </c>
      <c r="C52" s="338"/>
      <c r="D52" s="338"/>
      <c r="E52" s="338"/>
      <c r="F52" s="338"/>
      <c r="G52" s="338"/>
      <c r="H52" s="338"/>
      <c r="I52" s="338"/>
      <c r="J52" s="338"/>
      <c r="K52" s="338"/>
      <c r="L52" s="338"/>
      <c r="M52" s="338"/>
      <c r="N52" s="338"/>
      <c r="O52" s="338"/>
      <c r="P52" s="338"/>
      <c r="Q52" s="338"/>
      <c r="R52" s="338"/>
      <c r="S52" s="338"/>
      <c r="T52" s="338"/>
      <c r="U52" s="338"/>
      <c r="V52" s="338"/>
    </row>
    <row r="53" spans="2:22" ht="15">
      <c r="B53" s="330"/>
      <c r="C53" s="330"/>
      <c r="D53" s="330"/>
      <c r="E53" s="330"/>
      <c r="F53" s="330"/>
      <c r="G53" s="330"/>
      <c r="H53" s="330"/>
      <c r="I53" s="330"/>
      <c r="J53" s="330"/>
      <c r="K53" s="330"/>
      <c r="L53" s="330"/>
      <c r="M53" s="330"/>
      <c r="N53" s="330"/>
      <c r="O53" s="330"/>
      <c r="P53" s="330"/>
      <c r="Q53" s="330"/>
      <c r="R53" s="330"/>
      <c r="S53" s="330"/>
      <c r="T53" s="330"/>
      <c r="U53" s="330"/>
      <c r="V53" s="330"/>
    </row>
  </sheetData>
  <sheetProtection/>
  <mergeCells count="17">
    <mergeCell ref="B6:V6"/>
    <mergeCell ref="B7:V7"/>
    <mergeCell ref="B8:V8"/>
    <mergeCell ref="B9:V9"/>
    <mergeCell ref="A11:A13"/>
    <mergeCell ref="C11:V11"/>
    <mergeCell ref="C12:D12"/>
    <mergeCell ref="F12:G12"/>
    <mergeCell ref="I12:J12"/>
    <mergeCell ref="L12:M12"/>
    <mergeCell ref="B11:B13"/>
    <mergeCell ref="O12:P12"/>
    <mergeCell ref="B52:V52"/>
    <mergeCell ref="R12:S12"/>
    <mergeCell ref="U12:V12"/>
    <mergeCell ref="B53:V53"/>
    <mergeCell ref="B51:C51"/>
  </mergeCells>
  <printOptions horizontalCentered="1"/>
  <pageMargins left="0.17" right="0.17" top="0.45" bottom="0.66" header="0" footer="0"/>
  <pageSetup horizontalDpi="300" verticalDpi="300" orientation="landscape" scale="80" r:id="rId2"/>
  <drawing r:id="rId1"/>
</worksheet>
</file>

<file path=xl/worksheets/sheet13.xml><?xml version="1.0" encoding="utf-8"?>
<worksheet xmlns="http://schemas.openxmlformats.org/spreadsheetml/2006/main" xmlns:r="http://schemas.openxmlformats.org/officeDocument/2006/relationships">
  <dimension ref="A1:S53"/>
  <sheetViews>
    <sheetView showGridLines="0" zoomScale="85" zoomScaleNormal="85" zoomScalePageLayoutView="0" workbookViewId="0" topLeftCell="A2">
      <pane xSplit="2" ySplit="12" topLeftCell="C29" activePane="bottomRight" state="frozen"/>
      <selection pane="topLeft" activeCell="C18" sqref="C18"/>
      <selection pane="topRight" activeCell="C18" sqref="C18"/>
      <selection pane="bottomLeft" activeCell="C18" sqref="C18"/>
      <selection pane="bottomRight" activeCell="B52" sqref="B52:S52"/>
    </sheetView>
  </sheetViews>
  <sheetFormatPr defaultColWidth="11.421875" defaultRowHeight="12.75"/>
  <cols>
    <col min="1" max="1" width="3.140625" style="1" bestFit="1" customWidth="1"/>
    <col min="2" max="2" width="31.7109375" style="1" customWidth="1"/>
    <col min="3" max="3" width="13.8515625" style="1" customWidth="1"/>
    <col min="4" max="4" width="6.421875" style="1" bestFit="1" customWidth="1"/>
    <col min="5" max="5" width="1.7109375" style="1" customWidth="1"/>
    <col min="6" max="6" width="11.28125" style="1" customWidth="1"/>
    <col min="7" max="7" width="6.421875" style="1" bestFit="1" customWidth="1"/>
    <col min="8" max="8" width="2.421875" style="1" customWidth="1"/>
    <col min="9" max="9" width="11.140625" style="1" customWidth="1"/>
    <col min="10" max="10" width="6.421875" style="1" bestFit="1" customWidth="1"/>
    <col min="11" max="11" width="2.8515625" style="1" customWidth="1"/>
    <col min="12" max="12" width="11.28125" style="104" bestFit="1" customWidth="1"/>
    <col min="13" max="13" width="6.421875" style="1" bestFit="1" customWidth="1"/>
    <col min="14" max="14" width="3.28125" style="1" customWidth="1"/>
    <col min="15" max="15" width="12.421875" style="1" customWidth="1"/>
    <col min="16" max="16" width="6.421875" style="1" bestFit="1" customWidth="1"/>
    <col min="17" max="17" width="2.7109375" style="1" customWidth="1"/>
    <col min="18" max="18" width="12.57421875" style="1" customWidth="1"/>
    <col min="19" max="19" width="6.57421875" style="1" customWidth="1"/>
    <col min="20" max="16384" width="11.421875" style="1" customWidth="1"/>
  </cols>
  <sheetData>
    <row r="1" spans="2:12" ht="15">
      <c r="B1" s="5"/>
      <c r="C1" s="5"/>
      <c r="D1" s="5"/>
      <c r="E1" s="5"/>
      <c r="F1" s="5"/>
      <c r="G1" s="5"/>
      <c r="H1" s="5"/>
      <c r="I1" s="5"/>
      <c r="J1" s="5"/>
      <c r="K1" s="5"/>
      <c r="L1" s="161"/>
    </row>
    <row r="2" spans="2:12" ht="15">
      <c r="B2" s="5"/>
      <c r="C2" s="5"/>
      <c r="D2" s="5"/>
      <c r="E2" s="5"/>
      <c r="F2" s="5"/>
      <c r="G2" s="5"/>
      <c r="H2" s="5"/>
      <c r="I2" s="5"/>
      <c r="J2" s="5"/>
      <c r="K2" s="5"/>
      <c r="L2" s="161"/>
    </row>
    <row r="3" spans="2:12" ht="15">
      <c r="B3" s="5"/>
      <c r="C3" s="5"/>
      <c r="D3" s="5"/>
      <c r="E3" s="5"/>
      <c r="F3" s="5"/>
      <c r="G3" s="5"/>
      <c r="H3" s="5"/>
      <c r="I3" s="5"/>
      <c r="J3" s="5"/>
      <c r="K3" s="5"/>
      <c r="L3" s="161"/>
    </row>
    <row r="4" spans="2:12" ht="31.5" customHeight="1">
      <c r="B4" s="5"/>
      <c r="C4" s="5"/>
      <c r="D4" s="5"/>
      <c r="E4" s="5"/>
      <c r="F4" s="5"/>
      <c r="G4" s="5"/>
      <c r="H4" s="5"/>
      <c r="I4" s="5"/>
      <c r="J4" s="5"/>
      <c r="K4" s="5"/>
      <c r="L4" s="161"/>
    </row>
    <row r="5" spans="2:12" ht="15">
      <c r="B5" s="5"/>
      <c r="C5" s="5"/>
      <c r="D5" s="5"/>
      <c r="E5" s="5"/>
      <c r="F5" s="5"/>
      <c r="G5" s="5"/>
      <c r="H5" s="5"/>
      <c r="I5" s="5"/>
      <c r="J5" s="5"/>
      <c r="K5" s="5"/>
      <c r="L5" s="161"/>
    </row>
    <row r="6" spans="2:19" ht="15.75" customHeight="1">
      <c r="B6" s="297" t="s">
        <v>90</v>
      </c>
      <c r="C6" s="297"/>
      <c r="D6" s="297"/>
      <c r="E6" s="297"/>
      <c r="F6" s="297"/>
      <c r="G6" s="297"/>
      <c r="H6" s="297"/>
      <c r="I6" s="297"/>
      <c r="J6" s="297"/>
      <c r="K6" s="297"/>
      <c r="L6" s="297"/>
      <c r="M6" s="297"/>
      <c r="N6" s="297"/>
      <c r="O6" s="297"/>
      <c r="P6" s="297"/>
      <c r="Q6" s="297"/>
      <c r="R6" s="297"/>
      <c r="S6" s="297"/>
    </row>
    <row r="7" spans="2:19" ht="15.75" customHeight="1">
      <c r="B7" s="297" t="s">
        <v>48</v>
      </c>
      <c r="C7" s="297"/>
      <c r="D7" s="297"/>
      <c r="E7" s="297"/>
      <c r="F7" s="297"/>
      <c r="G7" s="297"/>
      <c r="H7" s="297"/>
      <c r="I7" s="297"/>
      <c r="J7" s="297"/>
      <c r="K7" s="297"/>
      <c r="L7" s="297"/>
      <c r="M7" s="297"/>
      <c r="N7" s="297"/>
      <c r="O7" s="297"/>
      <c r="P7" s="297"/>
      <c r="Q7" s="297"/>
      <c r="R7" s="297"/>
      <c r="S7" s="297"/>
    </row>
    <row r="8" spans="2:19" ht="15.75">
      <c r="B8" s="297" t="str">
        <f>+'C1 Parte 1'!B7:Q7</f>
        <v>Total nacional 2008</v>
      </c>
      <c r="C8" s="297"/>
      <c r="D8" s="297"/>
      <c r="E8" s="297"/>
      <c r="F8" s="297"/>
      <c r="G8" s="297"/>
      <c r="H8" s="297"/>
      <c r="I8" s="297"/>
      <c r="J8" s="297"/>
      <c r="K8" s="297"/>
      <c r="L8" s="297"/>
      <c r="M8" s="297"/>
      <c r="N8" s="297"/>
      <c r="O8" s="297"/>
      <c r="P8" s="297"/>
      <c r="Q8" s="297"/>
      <c r="R8" s="297"/>
      <c r="S8" s="297"/>
    </row>
    <row r="9" spans="2:19" ht="15.75" customHeight="1">
      <c r="B9" s="297" t="str">
        <f>+'C1 Parte 1'!B8:Q8</f>
        <v>-</v>
      </c>
      <c r="C9" s="297"/>
      <c r="D9" s="297"/>
      <c r="E9" s="297"/>
      <c r="F9" s="297"/>
      <c r="G9" s="297"/>
      <c r="H9" s="297"/>
      <c r="I9" s="297"/>
      <c r="J9" s="297"/>
      <c r="K9" s="297"/>
      <c r="L9" s="297"/>
      <c r="M9" s="297"/>
      <c r="N9" s="297"/>
      <c r="O9" s="297"/>
      <c r="P9" s="297"/>
      <c r="Q9" s="297"/>
      <c r="R9" s="297"/>
      <c r="S9" s="297"/>
    </row>
    <row r="10" spans="2:19" ht="15">
      <c r="B10" s="33"/>
      <c r="C10" s="33"/>
      <c r="D10" s="33"/>
      <c r="E10" s="33"/>
      <c r="F10" s="33"/>
      <c r="G10" s="33"/>
      <c r="H10" s="33"/>
      <c r="I10" s="33"/>
      <c r="J10" s="33"/>
      <c r="K10" s="33"/>
      <c r="L10" s="162"/>
      <c r="M10" s="36"/>
      <c r="N10" s="36"/>
      <c r="O10" s="34"/>
      <c r="S10" s="97" t="str">
        <f>+'C1 Parte 1'!Q10</f>
        <v>Valores en miles de pesos</v>
      </c>
    </row>
    <row r="11" spans="1:19" ht="14.25" customHeight="1">
      <c r="A11" s="356" t="s">
        <v>46</v>
      </c>
      <c r="B11" s="301" t="s">
        <v>102</v>
      </c>
      <c r="C11" s="359" t="s">
        <v>68</v>
      </c>
      <c r="D11" s="359"/>
      <c r="E11" s="359"/>
      <c r="F11" s="359"/>
      <c r="G11" s="359"/>
      <c r="H11" s="359"/>
      <c r="I11" s="359"/>
      <c r="J11" s="359"/>
      <c r="K11" s="359"/>
      <c r="L11" s="359"/>
      <c r="M11" s="359"/>
      <c r="N11" s="359"/>
      <c r="O11" s="359"/>
      <c r="P11" s="359"/>
      <c r="Q11" s="359"/>
      <c r="R11" s="359"/>
      <c r="S11" s="359"/>
    </row>
    <row r="12" spans="1:19" ht="40.5" customHeight="1">
      <c r="A12" s="357"/>
      <c r="B12" s="294"/>
      <c r="C12" s="319" t="s">
        <v>73</v>
      </c>
      <c r="D12" s="319"/>
      <c r="E12" s="22"/>
      <c r="F12" s="319" t="s">
        <v>57</v>
      </c>
      <c r="G12" s="319"/>
      <c r="H12" s="21"/>
      <c r="I12" s="319" t="s">
        <v>58</v>
      </c>
      <c r="J12" s="319"/>
      <c r="K12" s="21"/>
      <c r="L12" s="319" t="s">
        <v>59</v>
      </c>
      <c r="M12" s="319"/>
      <c r="N12" s="23"/>
      <c r="O12" s="319" t="s">
        <v>69</v>
      </c>
      <c r="P12" s="319"/>
      <c r="Q12" s="23"/>
      <c r="R12" s="319" t="s">
        <v>61</v>
      </c>
      <c r="S12" s="319"/>
    </row>
    <row r="13" spans="1:19" ht="15">
      <c r="A13" s="358"/>
      <c r="B13" s="307"/>
      <c r="C13" s="28" t="s">
        <v>85</v>
      </c>
      <c r="D13" s="28" t="s">
        <v>70</v>
      </c>
      <c r="E13" s="28"/>
      <c r="F13" s="28" t="s">
        <v>85</v>
      </c>
      <c r="G13" s="28" t="s">
        <v>70</v>
      </c>
      <c r="H13" s="29"/>
      <c r="I13" s="28" t="s">
        <v>85</v>
      </c>
      <c r="J13" s="28" t="s">
        <v>70</v>
      </c>
      <c r="K13" s="29"/>
      <c r="L13" s="163" t="s">
        <v>85</v>
      </c>
      <c r="M13" s="28" t="s">
        <v>70</v>
      </c>
      <c r="N13" s="29"/>
      <c r="O13" s="28" t="s">
        <v>85</v>
      </c>
      <c r="P13" s="28" t="s">
        <v>70</v>
      </c>
      <c r="Q13" s="29"/>
      <c r="R13" s="28" t="s">
        <v>85</v>
      </c>
      <c r="S13" s="28" t="s">
        <v>70</v>
      </c>
    </row>
    <row r="14" spans="1:19" ht="17.25" customHeight="1">
      <c r="A14" s="143"/>
      <c r="B14" s="24"/>
      <c r="C14" s="164"/>
      <c r="D14" s="24"/>
      <c r="E14" s="24"/>
      <c r="F14" s="164"/>
      <c r="G14" s="24"/>
      <c r="H14" s="24"/>
      <c r="I14" s="164"/>
      <c r="J14" s="24"/>
      <c r="K14" s="30"/>
      <c r="L14" s="164"/>
      <c r="M14" s="24"/>
      <c r="N14" s="30"/>
      <c r="O14" s="164"/>
      <c r="P14" s="24"/>
      <c r="Q14" s="30"/>
      <c r="R14" s="164"/>
      <c r="S14" s="24"/>
    </row>
    <row r="15" spans="1:19" ht="19.5" customHeight="1">
      <c r="A15" s="69" t="s">
        <v>100</v>
      </c>
      <c r="B15" s="98" t="s">
        <v>103</v>
      </c>
      <c r="C15" s="75">
        <v>97352735</v>
      </c>
      <c r="D15" s="76">
        <f>SUM(D17:D19)</f>
        <v>99.99999999999999</v>
      </c>
      <c r="E15" s="77"/>
      <c r="F15" s="75">
        <v>37954418</v>
      </c>
      <c r="G15" s="76">
        <f>SUM(G17:G19)</f>
        <v>100.00000000000001</v>
      </c>
      <c r="H15" s="79"/>
      <c r="I15" s="75">
        <v>17997144</v>
      </c>
      <c r="J15" s="76">
        <f>SUM(J17:J19)</f>
        <v>100</v>
      </c>
      <c r="K15" s="79"/>
      <c r="L15" s="75">
        <v>9136022</v>
      </c>
      <c r="M15" s="76">
        <f>SUM(M17:M19)</f>
        <v>100</v>
      </c>
      <c r="N15" s="79"/>
      <c r="O15" s="75">
        <v>10190164</v>
      </c>
      <c r="P15" s="76">
        <f>SUM(P17:P19)</f>
        <v>99.99999999999999</v>
      </c>
      <c r="Q15" s="79"/>
      <c r="R15" s="75">
        <v>22074987</v>
      </c>
      <c r="S15" s="76">
        <f>SUM(S17:S19)</f>
        <v>99.99999999999999</v>
      </c>
    </row>
    <row r="16" spans="1:19" ht="15">
      <c r="A16" s="69"/>
      <c r="B16" s="62"/>
      <c r="C16" s="201"/>
      <c r="D16" s="38"/>
      <c r="E16" s="65"/>
      <c r="F16" s="66"/>
      <c r="G16" s="38"/>
      <c r="H16" s="68"/>
      <c r="I16" s="66"/>
      <c r="J16" s="38"/>
      <c r="K16" s="68"/>
      <c r="L16" s="66"/>
      <c r="M16" s="38"/>
      <c r="N16" s="68"/>
      <c r="O16" s="66"/>
      <c r="P16" s="38"/>
      <c r="Q16" s="68"/>
      <c r="R16" s="66"/>
      <c r="S16" s="38"/>
    </row>
    <row r="17" spans="1:19" ht="15">
      <c r="A17" s="69"/>
      <c r="B17" s="99" t="s">
        <v>108</v>
      </c>
      <c r="C17" s="204">
        <v>65942763</v>
      </c>
      <c r="D17" s="13">
        <f>+C17/C$15*100</f>
        <v>67.73591209327606</v>
      </c>
      <c r="E17" s="9"/>
      <c r="F17" s="19">
        <v>27177420</v>
      </c>
      <c r="G17" s="13">
        <f>+F17/F$15*100</f>
        <v>71.60541890011329</v>
      </c>
      <c r="H17" s="15"/>
      <c r="I17" s="19">
        <v>10742796</v>
      </c>
      <c r="J17" s="13">
        <f>+I17/I$15*100</f>
        <v>59.69167107847778</v>
      </c>
      <c r="K17" s="15"/>
      <c r="L17" s="19">
        <v>5227702</v>
      </c>
      <c r="M17" s="13">
        <f>+L17/L$15*100</f>
        <v>57.2207685139112</v>
      </c>
      <c r="N17" s="15"/>
      <c r="O17" s="19">
        <v>6752072</v>
      </c>
      <c r="P17" s="13">
        <f>+O17/O$15*100</f>
        <v>66.26068039729292</v>
      </c>
      <c r="Q17" s="15"/>
      <c r="R17" s="19">
        <v>16042773</v>
      </c>
      <c r="S17" s="13">
        <f>+R17/R$15*100</f>
        <v>72.67398617267588</v>
      </c>
    </row>
    <row r="18" spans="1:19" ht="15">
      <c r="A18" s="69"/>
      <c r="B18" s="62" t="s">
        <v>109</v>
      </c>
      <c r="C18" s="201">
        <v>15478677</v>
      </c>
      <c r="D18" s="38">
        <f>+C18/C$15*100</f>
        <v>15.899581044127832</v>
      </c>
      <c r="E18" s="65"/>
      <c r="F18" s="66">
        <v>3585620</v>
      </c>
      <c r="G18" s="38">
        <f>+F18/F$15*100</f>
        <v>9.447174239373135</v>
      </c>
      <c r="H18" s="68"/>
      <c r="I18" s="66">
        <v>3499708</v>
      </c>
      <c r="J18" s="38">
        <f>+I18/I$15*100</f>
        <v>19.4459076395677</v>
      </c>
      <c r="K18" s="68"/>
      <c r="L18" s="66">
        <v>1982114</v>
      </c>
      <c r="M18" s="38">
        <f>+L18/L$15*100</f>
        <v>21.695591363505912</v>
      </c>
      <c r="N18" s="68"/>
      <c r="O18" s="66">
        <v>2063861</v>
      </c>
      <c r="P18" s="38">
        <f>+O18/O$15*100</f>
        <v>20.253462064006037</v>
      </c>
      <c r="Q18" s="68"/>
      <c r="R18" s="66">
        <v>4347374</v>
      </c>
      <c r="S18" s="38">
        <f>+R18/R$15*100</f>
        <v>19.693665051761975</v>
      </c>
    </row>
    <row r="19" spans="1:19" ht="15">
      <c r="A19" s="69"/>
      <c r="B19" s="99" t="s">
        <v>141</v>
      </c>
      <c r="C19" s="204">
        <v>15931295</v>
      </c>
      <c r="D19" s="13">
        <f>+C19/C$15*100</f>
        <v>16.364506862596105</v>
      </c>
      <c r="E19" s="9"/>
      <c r="F19" s="19">
        <v>7191378</v>
      </c>
      <c r="G19" s="13">
        <f>+F19/F$15*100</f>
        <v>18.947406860513578</v>
      </c>
      <c r="H19" s="15"/>
      <c r="I19" s="19">
        <v>3754640</v>
      </c>
      <c r="J19" s="13">
        <f>+I19/I$15*100</f>
        <v>20.862421281954514</v>
      </c>
      <c r="K19" s="15"/>
      <c r="L19" s="19">
        <v>1926206</v>
      </c>
      <c r="M19" s="13">
        <f>+L19/L$15*100</f>
        <v>21.083640122582892</v>
      </c>
      <c r="N19" s="15"/>
      <c r="O19" s="19">
        <v>1374231</v>
      </c>
      <c r="P19" s="13">
        <f>+O19/O$15*100</f>
        <v>13.485857538701046</v>
      </c>
      <c r="Q19" s="15"/>
      <c r="R19" s="19">
        <v>1684840</v>
      </c>
      <c r="S19" s="13">
        <f>+R19/R$15*100</f>
        <v>7.632348775562132</v>
      </c>
    </row>
    <row r="20" spans="1:19" ht="12" customHeight="1">
      <c r="A20" s="69"/>
      <c r="B20" s="62"/>
      <c r="C20" s="201"/>
      <c r="D20" s="38"/>
      <c r="E20" s="65"/>
      <c r="F20" s="66"/>
      <c r="G20" s="38"/>
      <c r="H20" s="68"/>
      <c r="I20" s="66"/>
      <c r="J20" s="38"/>
      <c r="K20" s="68"/>
      <c r="L20" s="66"/>
      <c r="M20" s="38"/>
      <c r="N20" s="68"/>
      <c r="O20" s="66"/>
      <c r="P20" s="38"/>
      <c r="Q20" s="68"/>
      <c r="R20" s="66"/>
      <c r="S20" s="38"/>
    </row>
    <row r="21" spans="1:19" ht="24">
      <c r="A21" s="69" t="s">
        <v>104</v>
      </c>
      <c r="B21" s="101" t="s">
        <v>138</v>
      </c>
      <c r="C21" s="75">
        <v>2650596262</v>
      </c>
      <c r="D21" s="76">
        <f>SUM(D23:D25)</f>
        <v>100</v>
      </c>
      <c r="E21" s="77"/>
      <c r="F21" s="75">
        <v>53394463</v>
      </c>
      <c r="G21" s="76">
        <f>SUM(G23:G25)</f>
        <v>100</v>
      </c>
      <c r="H21" s="79"/>
      <c r="I21" s="75">
        <v>373340822</v>
      </c>
      <c r="J21" s="76">
        <f>SUM(J23:J25)</f>
        <v>100</v>
      </c>
      <c r="K21" s="79"/>
      <c r="L21" s="75">
        <v>28478875</v>
      </c>
      <c r="M21" s="76">
        <f>SUM(M23:M25)</f>
        <v>100</v>
      </c>
      <c r="N21" s="79"/>
      <c r="O21" s="75">
        <v>1108849598</v>
      </c>
      <c r="P21" s="76">
        <f>SUM(P23:P25)</f>
        <v>100</v>
      </c>
      <c r="Q21" s="79"/>
      <c r="R21" s="75">
        <v>1086532504</v>
      </c>
      <c r="S21" s="76">
        <f>SUM(S23:S25)</f>
        <v>100</v>
      </c>
    </row>
    <row r="22" spans="1:19" ht="15">
      <c r="A22" s="69"/>
      <c r="B22" s="62"/>
      <c r="C22" s="201"/>
      <c r="D22" s="38"/>
      <c r="E22" s="65"/>
      <c r="F22" s="66"/>
      <c r="G22" s="38"/>
      <c r="H22" s="68"/>
      <c r="I22" s="66"/>
      <c r="J22" s="38"/>
      <c r="K22" s="68"/>
      <c r="L22" s="66"/>
      <c r="M22" s="38"/>
      <c r="N22" s="68"/>
      <c r="O22" s="66"/>
      <c r="P22" s="38"/>
      <c r="Q22" s="68"/>
      <c r="R22" s="66"/>
      <c r="S22" s="38"/>
    </row>
    <row r="23" spans="1:19" ht="15">
      <c r="A23" s="69"/>
      <c r="B23" s="99" t="s">
        <v>108</v>
      </c>
      <c r="C23" s="204">
        <v>1759586952</v>
      </c>
      <c r="D23" s="13">
        <f>+C23/C$21*100</f>
        <v>66.38457079360357</v>
      </c>
      <c r="E23" s="9"/>
      <c r="F23" s="19">
        <v>25296516</v>
      </c>
      <c r="G23" s="13">
        <f>+F23/F$21*100</f>
        <v>47.376665254597654</v>
      </c>
      <c r="H23" s="15"/>
      <c r="I23" s="19">
        <v>115801643</v>
      </c>
      <c r="J23" s="13">
        <f>+I23/I$21*100</f>
        <v>31.017675050814564</v>
      </c>
      <c r="K23" s="15"/>
      <c r="L23" s="19">
        <v>21957808</v>
      </c>
      <c r="M23" s="13">
        <f>+L23/L$21*100</f>
        <v>77.10209058468777</v>
      </c>
      <c r="N23" s="15"/>
      <c r="O23" s="19">
        <v>1013485555</v>
      </c>
      <c r="P23" s="13">
        <f>+O23/O$21*100</f>
        <v>91.39973147196831</v>
      </c>
      <c r="Q23" s="15"/>
      <c r="R23" s="19">
        <v>583045430</v>
      </c>
      <c r="S23" s="13">
        <f>+R23/R$21*100</f>
        <v>53.66111256253775</v>
      </c>
    </row>
    <row r="24" spans="1:19" ht="15">
      <c r="A24" s="69"/>
      <c r="B24" s="62" t="s">
        <v>109</v>
      </c>
      <c r="C24" s="201">
        <v>45806577</v>
      </c>
      <c r="D24" s="38">
        <f>+C24/C$21*100</f>
        <v>1.7281612313690045</v>
      </c>
      <c r="E24" s="65"/>
      <c r="F24" s="66">
        <v>2764969</v>
      </c>
      <c r="G24" s="38">
        <f>+F24/F$21*100</f>
        <v>5.178381511206508</v>
      </c>
      <c r="H24" s="68"/>
      <c r="I24" s="66">
        <v>2899862</v>
      </c>
      <c r="J24" s="38">
        <f>+I24/I$21*100</f>
        <v>0.7767331695648326</v>
      </c>
      <c r="K24" s="68"/>
      <c r="L24" s="66">
        <v>2206378</v>
      </c>
      <c r="M24" s="38">
        <f>+L24/L$21*100</f>
        <v>7.747419798008173</v>
      </c>
      <c r="N24" s="68"/>
      <c r="O24" s="66">
        <v>32787572</v>
      </c>
      <c r="P24" s="38">
        <f>+O24/O$21*100</f>
        <v>2.956899840982762</v>
      </c>
      <c r="Q24" s="68"/>
      <c r="R24" s="66">
        <v>5147796</v>
      </c>
      <c r="S24" s="38">
        <f>+R24/R$21*100</f>
        <v>0.47378205263521506</v>
      </c>
    </row>
    <row r="25" spans="1:19" ht="15">
      <c r="A25" s="69"/>
      <c r="B25" s="103" t="s">
        <v>141</v>
      </c>
      <c r="C25" s="201">
        <v>845202733</v>
      </c>
      <c r="D25" s="38">
        <f>+C25/C$21*100</f>
        <v>31.887267975027424</v>
      </c>
      <c r="E25" s="65"/>
      <c r="F25" s="66">
        <v>25332978</v>
      </c>
      <c r="G25" s="38">
        <f>+F25/F$21*100</f>
        <v>47.444953234195836</v>
      </c>
      <c r="H25" s="68"/>
      <c r="I25" s="66">
        <v>254639317</v>
      </c>
      <c r="J25" s="38">
        <f>+I25/I$21*100</f>
        <v>68.2055917796206</v>
      </c>
      <c r="K25" s="68"/>
      <c r="L25" s="66">
        <v>4314689</v>
      </c>
      <c r="M25" s="38">
        <f>+L25/L$21*100</f>
        <v>15.150489617304055</v>
      </c>
      <c r="N25" s="68"/>
      <c r="O25" s="66">
        <v>62576471</v>
      </c>
      <c r="P25" s="38">
        <f>+O25/O$21*100</f>
        <v>5.643368687048936</v>
      </c>
      <c r="Q25" s="68"/>
      <c r="R25" s="66">
        <v>498339278</v>
      </c>
      <c r="S25" s="38">
        <f>+R25/R$21*100</f>
        <v>45.86510538482703</v>
      </c>
    </row>
    <row r="26" spans="1:19" ht="15" customHeight="1">
      <c r="A26" s="69"/>
      <c r="B26" s="99"/>
      <c r="C26" s="204"/>
      <c r="D26" s="13"/>
      <c r="E26" s="9"/>
      <c r="F26" s="19"/>
      <c r="G26" s="13"/>
      <c r="H26" s="15"/>
      <c r="I26" s="19"/>
      <c r="J26" s="13"/>
      <c r="K26" s="15"/>
      <c r="L26" s="19"/>
      <c r="M26" s="13"/>
      <c r="N26" s="15"/>
      <c r="O26" s="19"/>
      <c r="P26" s="13"/>
      <c r="Q26" s="15"/>
      <c r="R26" s="19"/>
      <c r="S26" s="13"/>
    </row>
    <row r="27" spans="1:19" ht="24">
      <c r="A27" s="69" t="s">
        <v>101</v>
      </c>
      <c r="B27" s="115" t="s">
        <v>139</v>
      </c>
      <c r="C27" s="82">
        <v>314674041</v>
      </c>
      <c r="D27" s="83">
        <f>SUM(D29:D31)</f>
        <v>100</v>
      </c>
      <c r="E27" s="84"/>
      <c r="F27" s="82">
        <v>42430287</v>
      </c>
      <c r="G27" s="83">
        <f>SUM(G29:G31)</f>
        <v>100</v>
      </c>
      <c r="H27" s="86"/>
      <c r="I27" s="82">
        <v>47586126</v>
      </c>
      <c r="J27" s="83">
        <f>SUM(J29:J31)</f>
        <v>100</v>
      </c>
      <c r="K27" s="86"/>
      <c r="L27" s="82">
        <v>24382563</v>
      </c>
      <c r="M27" s="83">
        <f>SUM(M29:M31)</f>
        <v>100</v>
      </c>
      <c r="N27" s="86"/>
      <c r="O27" s="82">
        <v>105715972</v>
      </c>
      <c r="P27" s="83">
        <f>SUM(P29:P31)</f>
        <v>100</v>
      </c>
      <c r="Q27" s="86"/>
      <c r="R27" s="82">
        <v>94559093</v>
      </c>
      <c r="S27" s="83">
        <f>SUM(S29:S31)</f>
        <v>100</v>
      </c>
    </row>
    <row r="28" spans="1:19" ht="15">
      <c r="A28" s="69"/>
      <c r="B28" s="99"/>
      <c r="C28" s="204"/>
      <c r="D28" s="13"/>
      <c r="E28" s="9"/>
      <c r="F28" s="19"/>
      <c r="G28" s="13"/>
      <c r="H28" s="15"/>
      <c r="I28" s="19"/>
      <c r="J28" s="13"/>
      <c r="K28" s="15"/>
      <c r="L28" s="19"/>
      <c r="M28" s="13"/>
      <c r="N28" s="15"/>
      <c r="O28" s="19"/>
      <c r="P28" s="13"/>
      <c r="Q28" s="15"/>
      <c r="R28" s="19"/>
      <c r="S28" s="13"/>
    </row>
    <row r="29" spans="1:19" ht="15">
      <c r="A29" s="69"/>
      <c r="B29" s="62" t="s">
        <v>108</v>
      </c>
      <c r="C29" s="201">
        <v>181579717</v>
      </c>
      <c r="D29" s="38">
        <f>+C29/C$27*100</f>
        <v>57.70406622133791</v>
      </c>
      <c r="E29" s="65"/>
      <c r="F29" s="66">
        <v>23190753</v>
      </c>
      <c r="G29" s="38">
        <f>+F29/F$27*100</f>
        <v>54.65613041929224</v>
      </c>
      <c r="H29" s="68"/>
      <c r="I29" s="66">
        <v>25885406</v>
      </c>
      <c r="J29" s="38">
        <f>+I29/I$27*100</f>
        <v>54.39696015599168</v>
      </c>
      <c r="K29" s="68"/>
      <c r="L29" s="66">
        <v>12709435</v>
      </c>
      <c r="M29" s="38">
        <f>+L29/L$27*100</f>
        <v>52.12509857966941</v>
      </c>
      <c r="N29" s="68"/>
      <c r="O29" s="66">
        <v>50236089</v>
      </c>
      <c r="P29" s="38">
        <f>+O29/O$27*100</f>
        <v>47.51986672363945</v>
      </c>
      <c r="Q29" s="68"/>
      <c r="R29" s="66">
        <v>69558034</v>
      </c>
      <c r="S29" s="38">
        <f>+R29/R$27*100</f>
        <v>73.56038620209692</v>
      </c>
    </row>
    <row r="30" spans="1:19" ht="15">
      <c r="A30" s="69"/>
      <c r="B30" s="99" t="s">
        <v>109</v>
      </c>
      <c r="C30" s="204">
        <v>87511867</v>
      </c>
      <c r="D30" s="13">
        <f>+C30/C$27*100</f>
        <v>27.81032293667974</v>
      </c>
      <c r="E30" s="9"/>
      <c r="F30" s="19">
        <v>12182310</v>
      </c>
      <c r="G30" s="13">
        <f>+F30/F$27*100</f>
        <v>28.71135422675788</v>
      </c>
      <c r="H30" s="15"/>
      <c r="I30" s="19">
        <v>15441836</v>
      </c>
      <c r="J30" s="13">
        <f>+I30/I$27*100</f>
        <v>32.45029023795718</v>
      </c>
      <c r="K30" s="15"/>
      <c r="L30" s="19">
        <v>8470758</v>
      </c>
      <c r="M30" s="13">
        <f>+L30/L$27*100</f>
        <v>34.7410483467222</v>
      </c>
      <c r="N30" s="15"/>
      <c r="O30" s="19">
        <v>29141201</v>
      </c>
      <c r="P30" s="13">
        <f>+O30/O$27*100</f>
        <v>27.565561237993442</v>
      </c>
      <c r="Q30" s="15"/>
      <c r="R30" s="19">
        <v>22275762</v>
      </c>
      <c r="S30" s="13">
        <f>+R30/R$27*100</f>
        <v>23.557503877495947</v>
      </c>
    </row>
    <row r="31" spans="1:19" ht="15">
      <c r="A31" s="69"/>
      <c r="B31" s="99" t="s">
        <v>141</v>
      </c>
      <c r="C31" s="204">
        <v>45582457</v>
      </c>
      <c r="D31" s="13">
        <f>+C31/C$27*100</f>
        <v>14.485610841982355</v>
      </c>
      <c r="E31" s="9"/>
      <c r="F31" s="19">
        <v>7057224</v>
      </c>
      <c r="G31" s="13">
        <f>+F31/F$27*100</f>
        <v>16.63251535394988</v>
      </c>
      <c r="H31" s="15"/>
      <c r="I31" s="19">
        <v>6258884</v>
      </c>
      <c r="J31" s="13">
        <f>+I31/I$27*100</f>
        <v>13.152749606051142</v>
      </c>
      <c r="K31" s="15"/>
      <c r="L31" s="19">
        <v>3202370</v>
      </c>
      <c r="M31" s="13">
        <f>+L31/L$27*100</f>
        <v>13.133853073608382</v>
      </c>
      <c r="N31" s="15"/>
      <c r="O31" s="19">
        <v>26338682</v>
      </c>
      <c r="P31" s="13">
        <f>+O31/O$27*100</f>
        <v>24.91457203836711</v>
      </c>
      <c r="Q31" s="15"/>
      <c r="R31" s="19">
        <v>2725297</v>
      </c>
      <c r="S31" s="13">
        <f>+R31/R$27*100</f>
        <v>2.8821099204071254</v>
      </c>
    </row>
    <row r="32" spans="1:19" ht="15">
      <c r="A32" s="69"/>
      <c r="B32" s="62"/>
      <c r="C32" s="201"/>
      <c r="D32" s="38"/>
      <c r="E32" s="65"/>
      <c r="F32" s="67"/>
      <c r="G32" s="38"/>
      <c r="H32" s="68"/>
      <c r="I32" s="67"/>
      <c r="J32" s="38"/>
      <c r="K32" s="68"/>
      <c r="L32" s="67"/>
      <c r="M32" s="38"/>
      <c r="N32" s="68"/>
      <c r="O32" s="67"/>
      <c r="P32" s="38"/>
      <c r="Q32" s="68"/>
      <c r="R32" s="67"/>
      <c r="S32" s="38"/>
    </row>
    <row r="33" spans="1:19" ht="24" customHeight="1">
      <c r="A33" s="69" t="s">
        <v>106</v>
      </c>
      <c r="B33" s="98" t="s">
        <v>115</v>
      </c>
      <c r="C33" s="75">
        <v>182093941</v>
      </c>
      <c r="D33" s="76">
        <f>SUM(D35:D36)</f>
        <v>100</v>
      </c>
      <c r="E33" s="77"/>
      <c r="F33" s="75">
        <v>75808609</v>
      </c>
      <c r="G33" s="76">
        <f>SUM(G35:G36)</f>
        <v>100</v>
      </c>
      <c r="H33" s="79"/>
      <c r="I33" s="75">
        <v>20491568</v>
      </c>
      <c r="J33" s="76">
        <f>SUM(J35:J36)</f>
        <v>100</v>
      </c>
      <c r="K33" s="79"/>
      <c r="L33" s="75">
        <v>21678142</v>
      </c>
      <c r="M33" s="76">
        <f>SUM(M35:M36)</f>
        <v>100</v>
      </c>
      <c r="N33" s="79"/>
      <c r="O33" s="75">
        <v>47833788</v>
      </c>
      <c r="P33" s="76">
        <f>SUM(P35:P36)</f>
        <v>100</v>
      </c>
      <c r="Q33" s="79"/>
      <c r="R33" s="75">
        <v>16281834</v>
      </c>
      <c r="S33" s="76">
        <f>SUM(S35:S36)</f>
        <v>99.99999999999999</v>
      </c>
    </row>
    <row r="34" spans="1:19" ht="17.25" customHeight="1">
      <c r="A34" s="69"/>
      <c r="B34" s="62"/>
      <c r="C34" s="201"/>
      <c r="D34" s="38"/>
      <c r="E34" s="65"/>
      <c r="F34" s="67"/>
      <c r="G34" s="38"/>
      <c r="H34" s="68"/>
      <c r="I34" s="67"/>
      <c r="J34" s="38"/>
      <c r="K34" s="68"/>
      <c r="L34" s="67"/>
      <c r="M34" s="38"/>
      <c r="N34" s="68"/>
      <c r="O34" s="67"/>
      <c r="P34" s="38"/>
      <c r="Q34" s="68"/>
      <c r="R34" s="67"/>
      <c r="S34" s="38"/>
    </row>
    <row r="35" spans="1:19" ht="21.75" customHeight="1">
      <c r="A35" s="69"/>
      <c r="B35" s="99" t="s">
        <v>110</v>
      </c>
      <c r="C35" s="204">
        <v>173341578</v>
      </c>
      <c r="D35" s="13">
        <f>+C35/C$33*100</f>
        <v>95.19349026555474</v>
      </c>
      <c r="E35" s="9"/>
      <c r="F35" s="19">
        <v>71684373</v>
      </c>
      <c r="G35" s="13">
        <f>+F35/F$33*100</f>
        <v>94.55967329515306</v>
      </c>
      <c r="H35" s="15"/>
      <c r="I35" s="19">
        <v>20229877</v>
      </c>
      <c r="J35" s="13">
        <f>+I35/I$33*100</f>
        <v>98.72293325723048</v>
      </c>
      <c r="K35" s="15"/>
      <c r="L35" s="19">
        <v>20750831</v>
      </c>
      <c r="M35" s="13">
        <f>+L35/L$33*100</f>
        <v>95.72236864210964</v>
      </c>
      <c r="N35" s="15"/>
      <c r="O35" s="19">
        <v>45476914</v>
      </c>
      <c r="P35" s="13">
        <f>+O35/O$33*100</f>
        <v>95.07278411653286</v>
      </c>
      <c r="Q35" s="15"/>
      <c r="R35" s="19">
        <v>15199583</v>
      </c>
      <c r="S35" s="13">
        <f>+R35/R$33*100</f>
        <v>93.35301539126365</v>
      </c>
    </row>
    <row r="36" spans="1:19" ht="21" customHeight="1">
      <c r="A36" s="69"/>
      <c r="B36" s="103" t="s">
        <v>141</v>
      </c>
      <c r="C36" s="201">
        <v>8752363</v>
      </c>
      <c r="D36" s="38">
        <f>+C36/C$33*100</f>
        <v>4.806509734445255</v>
      </c>
      <c r="E36" s="65"/>
      <c r="F36" s="66">
        <v>4124236</v>
      </c>
      <c r="G36" s="38">
        <f>+F36/F$33*100</f>
        <v>5.440326704846939</v>
      </c>
      <c r="H36" s="68"/>
      <c r="I36" s="66">
        <v>261691</v>
      </c>
      <c r="J36" s="38">
        <f>+I36/I$33*100</f>
        <v>1.2770667427695137</v>
      </c>
      <c r="K36" s="68"/>
      <c r="L36" s="66">
        <v>927311</v>
      </c>
      <c r="M36" s="38">
        <f>+L36/L$33*100</f>
        <v>4.277631357890358</v>
      </c>
      <c r="N36" s="68"/>
      <c r="O36" s="66">
        <v>2356874</v>
      </c>
      <c r="P36" s="38">
        <f>+O36/O$33*100</f>
        <v>4.9272158834671425</v>
      </c>
      <c r="Q36" s="68"/>
      <c r="R36" s="66">
        <v>1082251</v>
      </c>
      <c r="S36" s="38">
        <f>+R36/R$33*100</f>
        <v>6.646984608736338</v>
      </c>
    </row>
    <row r="37" spans="1:19" ht="15">
      <c r="A37" s="69"/>
      <c r="B37" s="99"/>
      <c r="C37" s="204"/>
      <c r="D37" s="13"/>
      <c r="E37" s="9"/>
      <c r="F37" s="19"/>
      <c r="G37" s="13"/>
      <c r="H37" s="15"/>
      <c r="I37" s="19"/>
      <c r="J37" s="13"/>
      <c r="K37" s="15"/>
      <c r="L37" s="19"/>
      <c r="M37" s="13"/>
      <c r="N37" s="15"/>
      <c r="O37" s="19"/>
      <c r="P37" s="13"/>
      <c r="Q37" s="15"/>
      <c r="R37" s="19"/>
      <c r="S37" s="13"/>
    </row>
    <row r="38" spans="1:19" ht="30.75" customHeight="1">
      <c r="A38" s="69" t="s">
        <v>107</v>
      </c>
      <c r="B38" s="115" t="s">
        <v>114</v>
      </c>
      <c r="C38" s="82">
        <v>266240151</v>
      </c>
      <c r="D38" s="83">
        <f>SUM(D40:D43)</f>
        <v>100</v>
      </c>
      <c r="E38" s="84"/>
      <c r="F38" s="82">
        <v>65840446</v>
      </c>
      <c r="G38" s="83">
        <f>SUM(G40:G43)</f>
        <v>100</v>
      </c>
      <c r="H38" s="86"/>
      <c r="I38" s="82">
        <v>66533627</v>
      </c>
      <c r="J38" s="83">
        <f>SUM(J40:J43)</f>
        <v>100</v>
      </c>
      <c r="K38" s="86"/>
      <c r="L38" s="82">
        <v>19860015</v>
      </c>
      <c r="M38" s="83">
        <f>SUM(M40:M43)</f>
        <v>100.00000000000001</v>
      </c>
      <c r="N38" s="86"/>
      <c r="O38" s="82">
        <v>37278070</v>
      </c>
      <c r="P38" s="83">
        <f>SUM(P40:P43)</f>
        <v>100</v>
      </c>
      <c r="Q38" s="86"/>
      <c r="R38" s="82">
        <v>76727993</v>
      </c>
      <c r="S38" s="83">
        <f>SUM(S40:S43)</f>
        <v>100</v>
      </c>
    </row>
    <row r="39" spans="1:19" ht="8.25" customHeight="1">
      <c r="A39" s="69"/>
      <c r="B39" s="99"/>
      <c r="C39" s="204"/>
      <c r="D39" s="13"/>
      <c r="E39" s="9"/>
      <c r="F39" s="19"/>
      <c r="G39" s="13"/>
      <c r="H39" s="15"/>
      <c r="I39" s="19"/>
      <c r="J39" s="13"/>
      <c r="K39" s="15"/>
      <c r="L39" s="19"/>
      <c r="M39" s="13"/>
      <c r="N39" s="15"/>
      <c r="O39" s="19"/>
      <c r="P39" s="13"/>
      <c r="Q39" s="15"/>
      <c r="R39" s="19"/>
      <c r="S39" s="13"/>
    </row>
    <row r="40" spans="1:19" ht="15">
      <c r="A40" s="69"/>
      <c r="B40" s="62" t="s">
        <v>108</v>
      </c>
      <c r="C40" s="201">
        <v>137011086</v>
      </c>
      <c r="D40" s="38">
        <f>+C40/C$38*100</f>
        <v>51.461466456274664</v>
      </c>
      <c r="E40" s="65"/>
      <c r="F40" s="66">
        <v>35936017</v>
      </c>
      <c r="G40" s="38">
        <f>+F40/F$38*100</f>
        <v>54.580458036386936</v>
      </c>
      <c r="H40" s="68"/>
      <c r="I40" s="66">
        <v>36163489</v>
      </c>
      <c r="J40" s="38">
        <f>+I40/I$38*100</f>
        <v>54.35370147489479</v>
      </c>
      <c r="K40" s="68"/>
      <c r="L40" s="66">
        <v>10680932</v>
      </c>
      <c r="M40" s="38">
        <f>+L40/L$38*100</f>
        <v>53.781087275110316</v>
      </c>
      <c r="N40" s="68"/>
      <c r="O40" s="66">
        <v>14330956</v>
      </c>
      <c r="P40" s="38">
        <f>+O40/O$38*100</f>
        <v>38.443395808849544</v>
      </c>
      <c r="Q40" s="68"/>
      <c r="R40" s="66">
        <v>39899692</v>
      </c>
      <c r="S40" s="38">
        <f>+R40/R$38*100</f>
        <v>52.00148008563185</v>
      </c>
    </row>
    <row r="41" spans="1:19" ht="15">
      <c r="A41" s="69"/>
      <c r="B41" s="99" t="s">
        <v>109</v>
      </c>
      <c r="C41" s="204">
        <v>33766500</v>
      </c>
      <c r="D41" s="13">
        <f>+C41/C$38*100</f>
        <v>12.682722674687785</v>
      </c>
      <c r="E41" s="9"/>
      <c r="F41" s="19">
        <v>7039484</v>
      </c>
      <c r="G41" s="13">
        <f>+F41/F$38*100</f>
        <v>10.691731948474347</v>
      </c>
      <c r="H41" s="15"/>
      <c r="I41" s="19">
        <v>9369682</v>
      </c>
      <c r="J41" s="13">
        <f>+I41/I$38*100</f>
        <v>14.082626218468445</v>
      </c>
      <c r="K41" s="15"/>
      <c r="L41" s="19">
        <v>3147707</v>
      </c>
      <c r="M41" s="13">
        <f>+L41/L$38*100</f>
        <v>15.849469398688774</v>
      </c>
      <c r="N41" s="15"/>
      <c r="O41" s="19">
        <v>4274662</v>
      </c>
      <c r="P41" s="13">
        <f>+O41/O$38*100</f>
        <v>11.466961674786274</v>
      </c>
      <c r="Q41" s="15"/>
      <c r="R41" s="19">
        <v>9934965</v>
      </c>
      <c r="S41" s="13">
        <f>+R41/R$38*100</f>
        <v>12.94829254819685</v>
      </c>
    </row>
    <row r="42" spans="1:19" ht="15">
      <c r="A42" s="69"/>
      <c r="B42" s="62" t="s">
        <v>110</v>
      </c>
      <c r="C42" s="201">
        <v>65856206</v>
      </c>
      <c r="D42" s="38">
        <f>+C42/C$38*100</f>
        <v>24.735640267872295</v>
      </c>
      <c r="E42" s="65"/>
      <c r="F42" s="66">
        <v>17604564</v>
      </c>
      <c r="G42" s="38">
        <f>+F42/F$38*100</f>
        <v>26.73822106247579</v>
      </c>
      <c r="H42" s="68"/>
      <c r="I42" s="66">
        <v>20056549</v>
      </c>
      <c r="J42" s="38">
        <f>+I42/I$38*100</f>
        <v>30.144980672705547</v>
      </c>
      <c r="K42" s="68"/>
      <c r="L42" s="66">
        <v>3409846</v>
      </c>
      <c r="M42" s="38">
        <f>+L42/L$38*100</f>
        <v>17.16940294355266</v>
      </c>
      <c r="N42" s="68"/>
      <c r="O42" s="66">
        <v>7392735</v>
      </c>
      <c r="P42" s="38">
        <f>+O42/O$38*100</f>
        <v>19.831324422106615</v>
      </c>
      <c r="Q42" s="68"/>
      <c r="R42" s="66">
        <v>17392512</v>
      </c>
      <c r="S42" s="38">
        <f>+R42/R$38*100</f>
        <v>22.667753084588046</v>
      </c>
    </row>
    <row r="43" spans="1:19" ht="15">
      <c r="A43" s="69"/>
      <c r="B43" s="99" t="s">
        <v>141</v>
      </c>
      <c r="C43" s="204">
        <v>29606359</v>
      </c>
      <c r="D43" s="13">
        <f>+C43/C$38*100</f>
        <v>11.120170601165261</v>
      </c>
      <c r="E43" s="9"/>
      <c r="F43" s="19">
        <v>5260381</v>
      </c>
      <c r="G43" s="13">
        <f>+F43/F$38*100</f>
        <v>7.989588952662927</v>
      </c>
      <c r="H43" s="15"/>
      <c r="I43" s="19">
        <v>943907</v>
      </c>
      <c r="J43" s="13">
        <f>+I43/I$38*100</f>
        <v>1.418691633931215</v>
      </c>
      <c r="K43" s="15"/>
      <c r="L43" s="19">
        <v>2621530</v>
      </c>
      <c r="M43" s="13">
        <f>+L43/L$38*100</f>
        <v>13.20004038264825</v>
      </c>
      <c r="N43" s="15"/>
      <c r="O43" s="19">
        <v>11279717</v>
      </c>
      <c r="P43" s="13">
        <f>+O43/O$38*100</f>
        <v>30.258318094257564</v>
      </c>
      <c r="Q43" s="15"/>
      <c r="R43" s="19">
        <v>9500824</v>
      </c>
      <c r="S43" s="13">
        <f>+R43/R$38*100</f>
        <v>12.382474281583255</v>
      </c>
    </row>
    <row r="44" spans="1:19" ht="9" customHeight="1">
      <c r="A44" s="69"/>
      <c r="B44" s="62"/>
      <c r="C44" s="201"/>
      <c r="D44" s="38"/>
      <c r="E44" s="65"/>
      <c r="F44" s="66"/>
      <c r="G44" s="38"/>
      <c r="H44" s="68"/>
      <c r="I44" s="66"/>
      <c r="J44" s="38"/>
      <c r="K44" s="68"/>
      <c r="L44" s="66"/>
      <c r="M44" s="38"/>
      <c r="N44" s="68"/>
      <c r="O44" s="66"/>
      <c r="P44" s="38"/>
      <c r="Q44" s="68"/>
      <c r="R44" s="66"/>
      <c r="S44" s="38"/>
    </row>
    <row r="45" spans="1:19" ht="15">
      <c r="A45" s="69" t="s">
        <v>105</v>
      </c>
      <c r="B45" s="98" t="s">
        <v>140</v>
      </c>
      <c r="C45" s="75">
        <v>83793589</v>
      </c>
      <c r="D45" s="76">
        <f>SUM(D47:D49)</f>
        <v>100</v>
      </c>
      <c r="E45" s="77"/>
      <c r="F45" s="75">
        <v>20391430</v>
      </c>
      <c r="G45" s="76">
        <f>SUM(G47:G49)</f>
        <v>100</v>
      </c>
      <c r="H45" s="79"/>
      <c r="I45" s="75">
        <v>38648355</v>
      </c>
      <c r="J45" s="76">
        <f>SUM(J47:J49)</f>
        <v>100</v>
      </c>
      <c r="K45" s="79"/>
      <c r="L45" s="75">
        <v>5456244</v>
      </c>
      <c r="M45" s="76">
        <f>SUM(M47:M49)</f>
        <v>100</v>
      </c>
      <c r="N45" s="79"/>
      <c r="O45" s="75">
        <v>15435648</v>
      </c>
      <c r="P45" s="76">
        <f>SUM(P47:P49)</f>
        <v>100</v>
      </c>
      <c r="Q45" s="79"/>
      <c r="R45" s="75">
        <v>3861912</v>
      </c>
      <c r="S45" s="76">
        <f>SUM(S47:S49)</f>
        <v>100</v>
      </c>
    </row>
    <row r="46" spans="1:19" ht="7.5" customHeight="1">
      <c r="A46" s="69"/>
      <c r="B46" s="62"/>
      <c r="C46" s="201"/>
      <c r="D46" s="38"/>
      <c r="E46" s="65"/>
      <c r="F46" s="66"/>
      <c r="G46" s="38"/>
      <c r="H46" s="68"/>
      <c r="I46" s="66"/>
      <c r="J46" s="38"/>
      <c r="K46" s="68"/>
      <c r="L46" s="66"/>
      <c r="M46" s="38"/>
      <c r="N46" s="68"/>
      <c r="O46" s="66"/>
      <c r="P46" s="38"/>
      <c r="Q46" s="68"/>
      <c r="R46" s="66"/>
      <c r="S46" s="38"/>
    </row>
    <row r="47" spans="1:19" ht="15">
      <c r="A47" s="69"/>
      <c r="B47" s="99" t="s">
        <v>108</v>
      </c>
      <c r="C47" s="204">
        <v>66035742</v>
      </c>
      <c r="D47" s="13">
        <f>+C47/C$45*100</f>
        <v>78.80763049784156</v>
      </c>
      <c r="E47" s="9"/>
      <c r="F47" s="19">
        <v>15375656</v>
      </c>
      <c r="G47" s="13">
        <f>+F47/F$45*100</f>
        <v>75.40253920396951</v>
      </c>
      <c r="H47" s="15"/>
      <c r="I47" s="19">
        <v>33291544</v>
      </c>
      <c r="J47" s="13">
        <f>+I47/I$45*100</f>
        <v>86.13961448035758</v>
      </c>
      <c r="K47" s="15"/>
      <c r="L47" s="19">
        <v>4526669</v>
      </c>
      <c r="M47" s="13">
        <f>+L47/L$45*100</f>
        <v>82.96309695827387</v>
      </c>
      <c r="N47" s="15"/>
      <c r="O47" s="19">
        <v>10319970</v>
      </c>
      <c r="P47" s="13">
        <f>+O47/O$45*100</f>
        <v>66.85802889519118</v>
      </c>
      <c r="Q47" s="15"/>
      <c r="R47" s="19">
        <v>2521903</v>
      </c>
      <c r="S47" s="13">
        <f>+R47/R$45*100</f>
        <v>65.30192816408038</v>
      </c>
    </row>
    <row r="48" spans="1:19" ht="15">
      <c r="A48" s="69"/>
      <c r="B48" s="62" t="s">
        <v>109</v>
      </c>
      <c r="C48" s="201">
        <v>12665314</v>
      </c>
      <c r="D48" s="38">
        <f>+C48/C$45*100</f>
        <v>15.114896200471852</v>
      </c>
      <c r="E48" s="65"/>
      <c r="F48" s="66">
        <v>3851559</v>
      </c>
      <c r="G48" s="38">
        <f>+F48/F$45*100</f>
        <v>18.88812604118495</v>
      </c>
      <c r="H48" s="68"/>
      <c r="I48" s="66">
        <v>3948320</v>
      </c>
      <c r="J48" s="38">
        <f>+I48/I$45*100</f>
        <v>10.21601048738038</v>
      </c>
      <c r="K48" s="68"/>
      <c r="L48" s="66">
        <v>600914</v>
      </c>
      <c r="M48" s="38">
        <f>+L48/L$45*100</f>
        <v>11.013327116602557</v>
      </c>
      <c r="N48" s="68"/>
      <c r="O48" s="66">
        <v>3323749</v>
      </c>
      <c r="P48" s="38">
        <f>+O48/O$45*100</f>
        <v>21.532941150251677</v>
      </c>
      <c r="Q48" s="68"/>
      <c r="R48" s="66">
        <v>940772</v>
      </c>
      <c r="S48" s="38">
        <f>+R48/R$45*100</f>
        <v>24.360265070773234</v>
      </c>
    </row>
    <row r="49" spans="1:19" ht="15">
      <c r="A49" s="69"/>
      <c r="B49" s="103" t="s">
        <v>141</v>
      </c>
      <c r="C49" s="201">
        <v>5092533</v>
      </c>
      <c r="D49" s="38">
        <f>+C49/C$45*100</f>
        <v>6.0774733016866005</v>
      </c>
      <c r="E49" s="65"/>
      <c r="F49" s="66">
        <v>1164215</v>
      </c>
      <c r="G49" s="38">
        <f>+F49/F$45*100</f>
        <v>5.70933475484554</v>
      </c>
      <c r="H49" s="68"/>
      <c r="I49" s="66">
        <v>1408491</v>
      </c>
      <c r="J49" s="38">
        <f>+I49/I$45*100</f>
        <v>3.6443750322620456</v>
      </c>
      <c r="K49" s="68"/>
      <c r="L49" s="66">
        <v>328661</v>
      </c>
      <c r="M49" s="38">
        <f>+L49/L$45*100</f>
        <v>6.023575925123583</v>
      </c>
      <c r="N49" s="68"/>
      <c r="O49" s="66">
        <v>1791929</v>
      </c>
      <c r="P49" s="38">
        <f>+O49/O$45*100</f>
        <v>11.609029954557139</v>
      </c>
      <c r="Q49" s="68"/>
      <c r="R49" s="66">
        <v>399237</v>
      </c>
      <c r="S49" s="38">
        <f>+R49/R$45*100</f>
        <v>10.337806765146382</v>
      </c>
    </row>
    <row r="50" spans="1:19" ht="6" customHeight="1">
      <c r="A50" s="118"/>
      <c r="B50" s="71"/>
      <c r="C50" s="71"/>
      <c r="D50" s="72"/>
      <c r="E50" s="73"/>
      <c r="F50" s="71"/>
      <c r="G50" s="72"/>
      <c r="H50" s="74"/>
      <c r="I50" s="71"/>
      <c r="J50" s="72"/>
      <c r="K50" s="74"/>
      <c r="L50" s="71"/>
      <c r="M50" s="72"/>
      <c r="N50" s="74"/>
      <c r="O50" s="71"/>
      <c r="P50" s="72"/>
      <c r="Q50" s="74"/>
      <c r="R50" s="71"/>
      <c r="S50" s="72"/>
    </row>
    <row r="51" spans="2:19" ht="11.25" customHeight="1">
      <c r="B51" s="328" t="s">
        <v>82</v>
      </c>
      <c r="C51" s="364"/>
      <c r="D51" s="364"/>
      <c r="E51" s="364"/>
      <c r="F51" s="364"/>
      <c r="G51" s="364"/>
      <c r="H51" s="364"/>
      <c r="I51" s="364"/>
      <c r="J51" s="364"/>
      <c r="K51" s="364"/>
      <c r="L51" s="364"/>
      <c r="M51" s="364"/>
      <c r="N51" s="364"/>
      <c r="O51" s="364"/>
      <c r="P51" s="364"/>
      <c r="Q51" s="364"/>
      <c r="R51" s="364"/>
      <c r="S51" s="364"/>
    </row>
    <row r="52" spans="2:19" ht="15">
      <c r="B52" s="330" t="s">
        <v>147</v>
      </c>
      <c r="C52" s="330"/>
      <c r="D52" s="330"/>
      <c r="E52" s="330"/>
      <c r="F52" s="330"/>
      <c r="G52" s="330"/>
      <c r="H52" s="330"/>
      <c r="I52" s="330"/>
      <c r="J52" s="330"/>
      <c r="K52" s="330"/>
      <c r="L52" s="330"/>
      <c r="M52" s="330"/>
      <c r="N52" s="330"/>
      <c r="O52" s="330"/>
      <c r="P52" s="330"/>
      <c r="Q52" s="330"/>
      <c r="R52" s="330"/>
      <c r="S52" s="330"/>
    </row>
    <row r="53" spans="2:19" ht="15">
      <c r="B53" s="338"/>
      <c r="C53" s="338"/>
      <c r="D53" s="338"/>
      <c r="E53" s="338"/>
      <c r="F53" s="338"/>
      <c r="G53" s="338"/>
      <c r="H53" s="338"/>
      <c r="I53" s="338"/>
      <c r="J53" s="338"/>
      <c r="K53" s="338"/>
      <c r="L53" s="338"/>
      <c r="M53" s="338"/>
      <c r="N53" s="338"/>
      <c r="O53" s="338"/>
      <c r="P53" s="338"/>
      <c r="Q53" s="338"/>
      <c r="R53" s="338"/>
      <c r="S53" s="338"/>
    </row>
  </sheetData>
  <sheetProtection/>
  <mergeCells count="16">
    <mergeCell ref="B51:S51"/>
    <mergeCell ref="B11:B13"/>
    <mergeCell ref="B6:S6"/>
    <mergeCell ref="B7:S7"/>
    <mergeCell ref="B8:S8"/>
    <mergeCell ref="B9:S9"/>
    <mergeCell ref="B53:S53"/>
    <mergeCell ref="A11:A13"/>
    <mergeCell ref="C11:S11"/>
    <mergeCell ref="C12:D12"/>
    <mergeCell ref="F12:G12"/>
    <mergeCell ref="I12:J12"/>
    <mergeCell ref="L12:M12"/>
    <mergeCell ref="O12:P12"/>
    <mergeCell ref="R12:S12"/>
    <mergeCell ref="B52:S52"/>
  </mergeCells>
  <printOptions horizontalCentered="1"/>
  <pageMargins left="0.26" right="0.28" top="0.31" bottom="0.33" header="0" footer="0"/>
  <pageSetup horizontalDpi="300" verticalDpi="300" orientation="landscape" scale="85" r:id="rId2"/>
  <drawing r:id="rId1"/>
</worksheet>
</file>

<file path=xl/worksheets/sheet14.xml><?xml version="1.0" encoding="utf-8"?>
<worksheet xmlns="http://schemas.openxmlformats.org/spreadsheetml/2006/main" xmlns:r="http://schemas.openxmlformats.org/officeDocument/2006/relationships">
  <dimension ref="A1:W63"/>
  <sheetViews>
    <sheetView showGridLines="0" zoomScale="85" zoomScaleNormal="85" zoomScalePageLayoutView="0" workbookViewId="0" topLeftCell="A2">
      <pane xSplit="2" ySplit="12" topLeftCell="C47" activePane="bottomRight" state="frozen"/>
      <selection pane="topLeft" activeCell="C18" sqref="C18"/>
      <selection pane="topRight" activeCell="C18" sqref="C18"/>
      <selection pane="bottomLeft" activeCell="C18" sqref="C18"/>
      <selection pane="bottomRight" activeCell="C49" sqref="C49"/>
    </sheetView>
  </sheetViews>
  <sheetFormatPr defaultColWidth="11.421875" defaultRowHeight="12.75"/>
  <cols>
    <col min="1" max="1" width="3.140625" style="112" bestFit="1" customWidth="1"/>
    <col min="2" max="2" width="31.7109375" style="1" customWidth="1"/>
    <col min="3" max="3" width="12.7109375" style="1" customWidth="1"/>
    <col min="4" max="4" width="6.57421875" style="1" customWidth="1"/>
    <col min="5" max="5" width="1.421875" style="1" customWidth="1"/>
    <col min="6" max="6" width="13.00390625" style="1" customWidth="1"/>
    <col min="7" max="7" width="6.7109375" style="1" bestFit="1" customWidth="1"/>
    <col min="8" max="8" width="2.00390625" style="1" customWidth="1"/>
    <col min="9" max="9" width="13.140625" style="1" customWidth="1"/>
    <col min="10" max="10" width="6.7109375" style="1" bestFit="1" customWidth="1"/>
    <col min="11" max="11" width="1.7109375" style="1" customWidth="1"/>
    <col min="12" max="12" width="12.7109375" style="1" bestFit="1" customWidth="1"/>
    <col min="13" max="13" width="6.57421875" style="1" customWidth="1"/>
    <col min="14" max="14" width="2.140625" style="1" customWidth="1"/>
    <col min="15" max="15" width="12.8515625" style="1" customWidth="1"/>
    <col min="16" max="16" width="6.7109375" style="1" customWidth="1"/>
    <col min="17" max="17" width="2.140625" style="1" customWidth="1"/>
    <col min="18" max="18" width="14.8515625" style="1" bestFit="1" customWidth="1"/>
    <col min="19" max="19" width="6.7109375" style="1" bestFit="1" customWidth="1"/>
    <col min="20" max="20" width="2.57421875" style="1" customWidth="1"/>
    <col min="21" max="21" width="12.421875" style="1" customWidth="1"/>
    <col min="22" max="22" width="7.28125" style="1" customWidth="1"/>
    <col min="23" max="16384" width="11.421875" style="1" customWidth="1"/>
  </cols>
  <sheetData>
    <row r="1" spans="2:12" ht="7.5" customHeight="1">
      <c r="B1" s="5"/>
      <c r="C1" s="5"/>
      <c r="D1" s="5"/>
      <c r="E1" s="5"/>
      <c r="F1" s="5"/>
      <c r="G1" s="5"/>
      <c r="H1" s="5"/>
      <c r="I1" s="5"/>
      <c r="J1" s="5"/>
      <c r="K1" s="5"/>
      <c r="L1" s="5"/>
    </row>
    <row r="2" spans="2:12" ht="8.25" customHeight="1">
      <c r="B2" s="5"/>
      <c r="C2" s="5"/>
      <c r="D2" s="5"/>
      <c r="E2" s="5"/>
      <c r="F2" s="5"/>
      <c r="G2" s="5"/>
      <c r="H2" s="5"/>
      <c r="I2" s="5"/>
      <c r="J2" s="5"/>
      <c r="K2" s="5"/>
      <c r="L2" s="5"/>
    </row>
    <row r="3" spans="2:12" ht="15">
      <c r="B3" s="5"/>
      <c r="C3" s="5"/>
      <c r="D3" s="5"/>
      <c r="E3" s="5"/>
      <c r="F3" s="5"/>
      <c r="G3" s="5"/>
      <c r="H3" s="5"/>
      <c r="I3" s="5"/>
      <c r="J3" s="5"/>
      <c r="K3" s="5"/>
      <c r="L3" s="5"/>
    </row>
    <row r="4" spans="2:12" ht="15">
      <c r="B4" s="5"/>
      <c r="C4" s="5"/>
      <c r="D4" s="5"/>
      <c r="E4" s="5"/>
      <c r="F4" s="5"/>
      <c r="G4" s="5"/>
      <c r="H4" s="5"/>
      <c r="I4" s="5"/>
      <c r="J4" s="5"/>
      <c r="K4" s="5"/>
      <c r="L4" s="5"/>
    </row>
    <row r="5" spans="2:12" ht="15">
      <c r="B5" s="5"/>
      <c r="C5" s="5"/>
      <c r="D5" s="5"/>
      <c r="E5" s="5"/>
      <c r="F5" s="5"/>
      <c r="G5" s="5"/>
      <c r="H5" s="5"/>
      <c r="I5" s="5"/>
      <c r="J5" s="5"/>
      <c r="K5" s="5"/>
      <c r="L5" s="5"/>
    </row>
    <row r="6" spans="2:22" ht="15.75" customHeight="1">
      <c r="B6" s="297" t="s">
        <v>91</v>
      </c>
      <c r="C6" s="297"/>
      <c r="D6" s="297"/>
      <c r="E6" s="297"/>
      <c r="F6" s="297"/>
      <c r="G6" s="297"/>
      <c r="H6" s="297"/>
      <c r="I6" s="297"/>
      <c r="J6" s="297"/>
      <c r="K6" s="297"/>
      <c r="L6" s="297"/>
      <c r="M6" s="297"/>
      <c r="N6" s="297"/>
      <c r="O6" s="297"/>
      <c r="P6" s="297"/>
      <c r="Q6" s="297"/>
      <c r="R6" s="297"/>
      <c r="S6" s="297"/>
      <c r="T6" s="297"/>
      <c r="U6" s="297"/>
      <c r="V6" s="297"/>
    </row>
    <row r="7" spans="2:22" ht="15.75" customHeight="1">
      <c r="B7" s="297" t="s">
        <v>48</v>
      </c>
      <c r="C7" s="297"/>
      <c r="D7" s="297"/>
      <c r="E7" s="297"/>
      <c r="F7" s="297"/>
      <c r="G7" s="297"/>
      <c r="H7" s="297"/>
      <c r="I7" s="297"/>
      <c r="J7" s="297"/>
      <c r="K7" s="297"/>
      <c r="L7" s="297"/>
      <c r="M7" s="297"/>
      <c r="N7" s="297"/>
      <c r="O7" s="297"/>
      <c r="P7" s="297"/>
      <c r="Q7" s="297"/>
      <c r="R7" s="297"/>
      <c r="S7" s="297"/>
      <c r="T7" s="297"/>
      <c r="U7" s="297"/>
      <c r="V7" s="297"/>
    </row>
    <row r="8" spans="2:22" ht="15.75">
      <c r="B8" s="297" t="str">
        <f>+'C1 Parte 1'!B7:Q7</f>
        <v>Total nacional 2008</v>
      </c>
      <c r="C8" s="297"/>
      <c r="D8" s="297"/>
      <c r="E8" s="297"/>
      <c r="F8" s="297"/>
      <c r="G8" s="297"/>
      <c r="H8" s="297"/>
      <c r="I8" s="297"/>
      <c r="J8" s="297"/>
      <c r="K8" s="297"/>
      <c r="L8" s="297"/>
      <c r="M8" s="297"/>
      <c r="N8" s="297"/>
      <c r="O8" s="297"/>
      <c r="P8" s="297"/>
      <c r="Q8" s="297"/>
      <c r="R8" s="297"/>
      <c r="S8" s="297"/>
      <c r="T8" s="297"/>
      <c r="U8" s="297"/>
      <c r="V8" s="297"/>
    </row>
    <row r="9" spans="2:22" ht="15.75" customHeight="1">
      <c r="B9" s="297" t="str">
        <f>+'C1 Parte 1'!B8:Q8</f>
        <v>-</v>
      </c>
      <c r="C9" s="297"/>
      <c r="D9" s="297"/>
      <c r="E9" s="297"/>
      <c r="F9" s="297"/>
      <c r="G9" s="297"/>
      <c r="H9" s="297"/>
      <c r="I9" s="297"/>
      <c r="J9" s="297"/>
      <c r="K9" s="297"/>
      <c r="L9" s="297"/>
      <c r="M9" s="297"/>
      <c r="N9" s="297"/>
      <c r="O9" s="297"/>
      <c r="P9" s="297"/>
      <c r="Q9" s="297"/>
      <c r="R9" s="297"/>
      <c r="S9" s="297"/>
      <c r="T9" s="297"/>
      <c r="U9" s="297"/>
      <c r="V9" s="297"/>
    </row>
    <row r="10" spans="2:22" ht="12.75" customHeight="1">
      <c r="B10" s="32"/>
      <c r="C10" s="33"/>
      <c r="D10" s="33"/>
      <c r="E10" s="33"/>
      <c r="F10" s="33"/>
      <c r="G10" s="33"/>
      <c r="H10" s="33"/>
      <c r="I10" s="33"/>
      <c r="J10" s="33"/>
      <c r="K10" s="33"/>
      <c r="L10" s="33"/>
      <c r="M10" s="36"/>
      <c r="N10" s="36"/>
      <c r="O10" s="36"/>
      <c r="P10" s="36"/>
      <c r="V10" s="97" t="str">
        <f>+'C1 Parte 1'!Q10</f>
        <v>Valores en miles de pesos</v>
      </c>
    </row>
    <row r="11" spans="1:22" ht="15" customHeight="1">
      <c r="A11" s="356" t="s">
        <v>46</v>
      </c>
      <c r="B11" s="301" t="s">
        <v>102</v>
      </c>
      <c r="C11" s="359" t="s">
        <v>37</v>
      </c>
      <c r="D11" s="359"/>
      <c r="E11" s="359"/>
      <c r="F11" s="359"/>
      <c r="G11" s="359"/>
      <c r="H11" s="359"/>
      <c r="I11" s="359"/>
      <c r="J11" s="359"/>
      <c r="K11" s="359"/>
      <c r="L11" s="359"/>
      <c r="M11" s="359"/>
      <c r="N11" s="359"/>
      <c r="O11" s="359"/>
      <c r="P11" s="359"/>
      <c r="Q11" s="359"/>
      <c r="R11" s="359"/>
      <c r="S11" s="359"/>
      <c r="T11" s="359"/>
      <c r="U11" s="359"/>
      <c r="V11" s="359"/>
    </row>
    <row r="12" spans="1:22" ht="34.5" customHeight="1">
      <c r="A12" s="357"/>
      <c r="B12" s="294"/>
      <c r="C12" s="319" t="s">
        <v>73</v>
      </c>
      <c r="D12" s="319"/>
      <c r="E12" s="22"/>
      <c r="F12" s="319" t="s">
        <v>63</v>
      </c>
      <c r="G12" s="319"/>
      <c r="H12" s="21"/>
      <c r="I12" s="319" t="s">
        <v>64</v>
      </c>
      <c r="J12" s="319"/>
      <c r="K12" s="21"/>
      <c r="L12" s="319" t="s">
        <v>65</v>
      </c>
      <c r="M12" s="319"/>
      <c r="N12" s="23"/>
      <c r="O12" s="319" t="s">
        <v>66</v>
      </c>
      <c r="P12" s="319"/>
      <c r="Q12" s="23"/>
      <c r="R12" s="319" t="s">
        <v>67</v>
      </c>
      <c r="S12" s="319"/>
      <c r="T12" s="58"/>
      <c r="U12" s="319" t="s">
        <v>72</v>
      </c>
      <c r="V12" s="319"/>
    </row>
    <row r="13" spans="1:22" ht="19.5" customHeight="1">
      <c r="A13" s="358"/>
      <c r="B13" s="307"/>
      <c r="C13" s="28" t="s">
        <v>85</v>
      </c>
      <c r="D13" s="28" t="s">
        <v>70</v>
      </c>
      <c r="E13" s="28"/>
      <c r="F13" s="28" t="s">
        <v>85</v>
      </c>
      <c r="G13" s="28" t="s">
        <v>70</v>
      </c>
      <c r="H13" s="29"/>
      <c r="I13" s="28" t="s">
        <v>85</v>
      </c>
      <c r="J13" s="28" t="s">
        <v>70</v>
      </c>
      <c r="K13" s="29"/>
      <c r="L13" s="28" t="s">
        <v>85</v>
      </c>
      <c r="M13" s="28" t="s">
        <v>70</v>
      </c>
      <c r="N13" s="29"/>
      <c r="O13" s="28" t="s">
        <v>85</v>
      </c>
      <c r="P13" s="28" t="s">
        <v>70</v>
      </c>
      <c r="Q13" s="29"/>
      <c r="R13" s="28" t="s">
        <v>85</v>
      </c>
      <c r="S13" s="28" t="s">
        <v>70</v>
      </c>
      <c r="T13" s="51"/>
      <c r="U13" s="28" t="s">
        <v>85</v>
      </c>
      <c r="V13" s="28" t="s">
        <v>70</v>
      </c>
    </row>
    <row r="14" spans="1:22" ht="15.75" customHeight="1">
      <c r="A14" s="143"/>
      <c r="B14" s="24"/>
      <c r="C14" s="164"/>
      <c r="D14" s="24"/>
      <c r="E14" s="24"/>
      <c r="F14" s="164"/>
      <c r="G14" s="24"/>
      <c r="H14" s="24"/>
      <c r="I14" s="164"/>
      <c r="J14" s="24"/>
      <c r="K14" s="30"/>
      <c r="L14" s="164"/>
      <c r="M14" s="24"/>
      <c r="N14" s="30"/>
      <c r="O14" s="164"/>
      <c r="P14" s="24"/>
      <c r="Q14" s="30"/>
      <c r="R14" s="164"/>
      <c r="S14" s="24"/>
      <c r="T14" s="11"/>
      <c r="U14" s="164"/>
      <c r="V14" s="24"/>
    </row>
    <row r="15" spans="1:22" ht="19.5" customHeight="1">
      <c r="A15" s="69" t="s">
        <v>100</v>
      </c>
      <c r="B15" s="98" t="s">
        <v>103</v>
      </c>
      <c r="C15" s="75">
        <v>38543327</v>
      </c>
      <c r="D15" s="76">
        <f>SUM(D17:D19)</f>
        <v>100</v>
      </c>
      <c r="E15" s="77"/>
      <c r="F15" s="75">
        <v>13964261</v>
      </c>
      <c r="G15" s="76">
        <f>SUM(G17:G19)</f>
        <v>100</v>
      </c>
      <c r="H15" s="79"/>
      <c r="I15" s="75">
        <v>95359827</v>
      </c>
      <c r="J15" s="76">
        <f>SUM(J17:J19)</f>
        <v>100</v>
      </c>
      <c r="K15" s="79"/>
      <c r="L15" s="75">
        <v>-43281103</v>
      </c>
      <c r="M15" s="76">
        <f>SUM(M17:M19)</f>
        <v>99.99999999999999</v>
      </c>
      <c r="N15" s="79"/>
      <c r="O15" s="75">
        <v>-41529201</v>
      </c>
      <c r="P15" s="76">
        <f>SUM(P17:P19)</f>
        <v>100</v>
      </c>
      <c r="Q15" s="79"/>
      <c r="R15" s="75">
        <v>-57341545</v>
      </c>
      <c r="S15" s="76">
        <f>SUM(S17:S19)</f>
        <v>100</v>
      </c>
      <c r="T15" s="79"/>
      <c r="U15" s="75">
        <v>71371088</v>
      </c>
      <c r="V15" s="76">
        <f>SUM(V17:V19)</f>
        <v>100</v>
      </c>
    </row>
    <row r="16" spans="1:22" ht="19.5" customHeight="1">
      <c r="A16" s="69"/>
      <c r="B16" s="62"/>
      <c r="C16" s="201"/>
      <c r="D16" s="38"/>
      <c r="E16" s="65"/>
      <c r="F16" s="66"/>
      <c r="G16" s="38"/>
      <c r="H16" s="68"/>
      <c r="I16" s="66"/>
      <c r="J16" s="38"/>
      <c r="K16" s="68"/>
      <c r="L16" s="66"/>
      <c r="M16" s="38"/>
      <c r="N16" s="68"/>
      <c r="O16" s="66"/>
      <c r="P16" s="38"/>
      <c r="Q16" s="68"/>
      <c r="R16" s="66"/>
      <c r="S16" s="38"/>
      <c r="T16" s="68"/>
      <c r="U16" s="66"/>
      <c r="V16" s="38"/>
    </row>
    <row r="17" spans="1:22" ht="15">
      <c r="A17" s="69"/>
      <c r="B17" s="99" t="s">
        <v>108</v>
      </c>
      <c r="C17" s="204">
        <v>-35495531</v>
      </c>
      <c r="D17" s="13">
        <f>+C17/C$15*100</f>
        <v>-92.09254561755917</v>
      </c>
      <c r="E17" s="9"/>
      <c r="F17" s="19">
        <v>5079972</v>
      </c>
      <c r="G17" s="13">
        <f>+F17/F$15*100</f>
        <v>36.378380495752694</v>
      </c>
      <c r="H17" s="15"/>
      <c r="I17" s="19">
        <v>59135435</v>
      </c>
      <c r="J17" s="13">
        <f>+I17/I$15*100</f>
        <v>62.01294282968865</v>
      </c>
      <c r="K17" s="15"/>
      <c r="L17" s="19">
        <v>-54083534</v>
      </c>
      <c r="M17" s="13">
        <f>+L17/L$15*100</f>
        <v>124.9587701126748</v>
      </c>
      <c r="N17" s="15"/>
      <c r="O17" s="19">
        <v>-47298265</v>
      </c>
      <c r="P17" s="13">
        <f>+O17/O$15*100</f>
        <v>113.89158438179439</v>
      </c>
      <c r="Q17" s="15"/>
      <c r="R17" s="19">
        <v>-59378075</v>
      </c>
      <c r="S17" s="13">
        <f>+R17/R$15*100</f>
        <v>103.551578528273</v>
      </c>
      <c r="T17" s="15"/>
      <c r="U17" s="19">
        <v>61048936</v>
      </c>
      <c r="V17" s="13">
        <f>+U17/U$15*100</f>
        <v>85.5373481205723</v>
      </c>
    </row>
    <row r="18" spans="1:22" ht="15">
      <c r="A18" s="69"/>
      <c r="B18" s="62" t="s">
        <v>109</v>
      </c>
      <c r="C18" s="201">
        <v>30979303</v>
      </c>
      <c r="D18" s="38">
        <f>+C18/C$15*100</f>
        <v>80.3752696283847</v>
      </c>
      <c r="E18" s="65"/>
      <c r="F18" s="66">
        <v>7333581</v>
      </c>
      <c r="G18" s="38">
        <f>+F18/F$15*100</f>
        <v>52.51678552842861</v>
      </c>
      <c r="H18" s="68"/>
      <c r="I18" s="66">
        <v>7350480</v>
      </c>
      <c r="J18" s="38">
        <f>+I18/I$15*100</f>
        <v>7.708151567850474</v>
      </c>
      <c r="K18" s="68"/>
      <c r="L18" s="66">
        <v>4899328</v>
      </c>
      <c r="M18" s="38">
        <f>+L18/L$15*100</f>
        <v>-11.319785450014987</v>
      </c>
      <c r="N18" s="68"/>
      <c r="O18" s="66">
        <v>3291982</v>
      </c>
      <c r="P18" s="38">
        <f>+O18/O$15*100</f>
        <v>-7.926909068151828</v>
      </c>
      <c r="Q18" s="68"/>
      <c r="R18" s="66">
        <v>1524416</v>
      </c>
      <c r="S18" s="38">
        <f>+R18/R$15*100</f>
        <v>-2.658484350221118</v>
      </c>
      <c r="T18" s="68"/>
      <c r="U18" s="66">
        <v>6579516</v>
      </c>
      <c r="V18" s="38">
        <f>+U18/U$15*100</f>
        <v>9.218741348037177</v>
      </c>
    </row>
    <row r="19" spans="1:23" s="39" customFormat="1" ht="15">
      <c r="A19" s="69"/>
      <c r="B19" s="99" t="s">
        <v>141</v>
      </c>
      <c r="C19" s="204">
        <v>43059555</v>
      </c>
      <c r="D19" s="13">
        <f>+C19/C$15*100</f>
        <v>111.71727598917447</v>
      </c>
      <c r="E19" s="9"/>
      <c r="F19" s="19">
        <v>1550708</v>
      </c>
      <c r="G19" s="13">
        <f>+F19/F$15*100</f>
        <v>11.1048339758187</v>
      </c>
      <c r="H19" s="15"/>
      <c r="I19" s="19">
        <v>28873912</v>
      </c>
      <c r="J19" s="13">
        <f>+I19/I$15*100</f>
        <v>30.278905602460878</v>
      </c>
      <c r="K19" s="15"/>
      <c r="L19" s="19">
        <v>5903103</v>
      </c>
      <c r="M19" s="13">
        <f>+L19/L$15*100</f>
        <v>-13.638984662659823</v>
      </c>
      <c r="N19" s="15"/>
      <c r="O19" s="19">
        <v>2477082</v>
      </c>
      <c r="P19" s="13">
        <f>+O19/O$15*100</f>
        <v>-5.964675313642561</v>
      </c>
      <c r="Q19" s="15"/>
      <c r="R19" s="19">
        <v>512114</v>
      </c>
      <c r="S19" s="13">
        <f>+R19/R$15*100</f>
        <v>-0.893094178051882</v>
      </c>
      <c r="T19" s="15"/>
      <c r="U19" s="19">
        <v>3742636</v>
      </c>
      <c r="V19" s="13">
        <f>+U19/U$15*100</f>
        <v>5.243910531390526</v>
      </c>
      <c r="W19" s="1"/>
    </row>
    <row r="20" spans="1:22" s="39" customFormat="1" ht="15">
      <c r="A20" s="69"/>
      <c r="B20" s="62"/>
      <c r="C20" s="201"/>
      <c r="D20" s="38"/>
      <c r="E20" s="65"/>
      <c r="F20" s="66"/>
      <c r="G20" s="38"/>
      <c r="H20" s="68"/>
      <c r="I20" s="66"/>
      <c r="J20" s="38"/>
      <c r="K20" s="68"/>
      <c r="L20" s="66"/>
      <c r="M20" s="38"/>
      <c r="N20" s="68"/>
      <c r="O20" s="66"/>
      <c r="P20" s="38"/>
      <c r="Q20" s="68"/>
      <c r="R20" s="66"/>
      <c r="S20" s="38"/>
      <c r="T20" s="68"/>
      <c r="U20" s="66"/>
      <c r="V20" s="38"/>
    </row>
    <row r="21" spans="1:22" s="39" customFormat="1" ht="24">
      <c r="A21" s="69" t="s">
        <v>104</v>
      </c>
      <c r="B21" s="101" t="s">
        <v>138</v>
      </c>
      <c r="C21" s="75">
        <v>3161069446</v>
      </c>
      <c r="D21" s="76">
        <f>SUM(D23:D25)</f>
        <v>99.99999999999999</v>
      </c>
      <c r="E21" s="77"/>
      <c r="F21" s="75">
        <v>130239957</v>
      </c>
      <c r="G21" s="76">
        <f>SUM(G23:G25)</f>
        <v>100</v>
      </c>
      <c r="H21" s="79"/>
      <c r="I21" s="75">
        <v>118182634</v>
      </c>
      <c r="J21" s="76">
        <f>SUM(J23:J25)</f>
        <v>100</v>
      </c>
      <c r="K21" s="79"/>
      <c r="L21" s="75">
        <v>550066895</v>
      </c>
      <c r="M21" s="76">
        <f>SUM(M23:M25)</f>
        <v>99.99999999999999</v>
      </c>
      <c r="N21" s="79"/>
      <c r="O21" s="75">
        <v>39512417</v>
      </c>
      <c r="P21" s="76">
        <f>SUM(P23:P25)</f>
        <v>100</v>
      </c>
      <c r="Q21" s="79"/>
      <c r="R21" s="75">
        <v>1296511788</v>
      </c>
      <c r="S21" s="76">
        <f>SUM(S23:S25)</f>
        <v>100</v>
      </c>
      <c r="T21" s="79"/>
      <c r="U21" s="75">
        <v>1026555755</v>
      </c>
      <c r="V21" s="76">
        <f>SUM(V23:V25)</f>
        <v>100</v>
      </c>
    </row>
    <row r="22" spans="1:22" s="39" customFormat="1" ht="15">
      <c r="A22" s="69"/>
      <c r="B22" s="62"/>
      <c r="C22" s="201"/>
      <c r="D22" s="38"/>
      <c r="E22" s="65"/>
      <c r="F22" s="66"/>
      <c r="G22" s="38"/>
      <c r="H22" s="68"/>
      <c r="I22" s="66"/>
      <c r="J22" s="38"/>
      <c r="K22" s="68"/>
      <c r="L22" s="66"/>
      <c r="M22" s="38"/>
      <c r="N22" s="68"/>
      <c r="O22" s="66"/>
      <c r="P22" s="38"/>
      <c r="Q22" s="68"/>
      <c r="R22" s="66"/>
      <c r="S22" s="38"/>
      <c r="T22" s="68"/>
      <c r="U22" s="66"/>
      <c r="V22" s="38"/>
    </row>
    <row r="23" spans="1:22" s="39" customFormat="1" ht="15">
      <c r="A23" s="69"/>
      <c r="B23" s="99" t="s">
        <v>108</v>
      </c>
      <c r="C23" s="204">
        <v>2323576829</v>
      </c>
      <c r="D23" s="13">
        <f>+C23/C$21*100</f>
        <v>73.50603549505188</v>
      </c>
      <c r="E23" s="9"/>
      <c r="F23" s="19">
        <v>36541380</v>
      </c>
      <c r="G23" s="13">
        <f>+F23/F$21*100</f>
        <v>28.056965651485893</v>
      </c>
      <c r="H23" s="15"/>
      <c r="I23" s="19">
        <v>46782490</v>
      </c>
      <c r="J23" s="13">
        <f>+I23/I$21*100</f>
        <v>39.58491058847106</v>
      </c>
      <c r="K23" s="15"/>
      <c r="L23" s="19">
        <v>400998540</v>
      </c>
      <c r="M23" s="13">
        <f>+L23/L$21*100</f>
        <v>72.89995883137085</v>
      </c>
      <c r="N23" s="15"/>
      <c r="O23" s="19">
        <v>46018039</v>
      </c>
      <c r="P23" s="13">
        <f>+O23/O$21*100</f>
        <v>116.46475334576469</v>
      </c>
      <c r="Q23" s="15"/>
      <c r="R23" s="19">
        <v>1216323008</v>
      </c>
      <c r="S23" s="13">
        <f>+R23/R$21*100</f>
        <v>93.81503656640876</v>
      </c>
      <c r="T23" s="15"/>
      <c r="U23" s="19">
        <v>576913372</v>
      </c>
      <c r="V23" s="13">
        <f>+U23/U$21*100</f>
        <v>56.198932127169265</v>
      </c>
    </row>
    <row r="24" spans="1:22" s="39" customFormat="1" ht="15.75" customHeight="1">
      <c r="A24" s="69"/>
      <c r="B24" s="62" t="s">
        <v>109</v>
      </c>
      <c r="C24" s="201">
        <v>42328149</v>
      </c>
      <c r="D24" s="38">
        <f>+C24/C$21*100</f>
        <v>1.3390452099545553</v>
      </c>
      <c r="E24" s="65"/>
      <c r="F24" s="66">
        <v>-14114695</v>
      </c>
      <c r="G24" s="38">
        <f>+F24/F$21*100</f>
        <v>-10.8374536702281</v>
      </c>
      <c r="H24" s="68"/>
      <c r="I24" s="66">
        <v>10438294</v>
      </c>
      <c r="J24" s="38">
        <f>+I24/I$21*100</f>
        <v>8.832341645050828</v>
      </c>
      <c r="K24" s="68"/>
      <c r="L24" s="66">
        <v>4050302</v>
      </c>
      <c r="M24" s="38">
        <f>+L24/L$21*100</f>
        <v>0.7363289877679332</v>
      </c>
      <c r="N24" s="68"/>
      <c r="O24" s="66">
        <v>2093909</v>
      </c>
      <c r="P24" s="38">
        <f>+O24/O$21*100</f>
        <v>5.299369562737708</v>
      </c>
      <c r="Q24" s="68"/>
      <c r="R24" s="66">
        <v>36099984</v>
      </c>
      <c r="S24" s="38">
        <f>+R24/R$21*100</f>
        <v>2.78439304093701</v>
      </c>
      <c r="T24" s="68"/>
      <c r="U24" s="66">
        <v>3760355</v>
      </c>
      <c r="V24" s="38">
        <f>+U24/U$21*100</f>
        <v>0.36630791670930724</v>
      </c>
    </row>
    <row r="25" spans="1:22" s="39" customFormat="1" ht="15" customHeight="1">
      <c r="A25" s="69"/>
      <c r="B25" s="103" t="s">
        <v>141</v>
      </c>
      <c r="C25" s="201">
        <v>795164468</v>
      </c>
      <c r="D25" s="38">
        <f>+C25/C$21*100</f>
        <v>25.15491929499356</v>
      </c>
      <c r="E25" s="65"/>
      <c r="F25" s="66">
        <v>107813272</v>
      </c>
      <c r="G25" s="38">
        <f>+F25/F$21*100</f>
        <v>82.7804880187422</v>
      </c>
      <c r="H25" s="68"/>
      <c r="I25" s="66">
        <v>60961850</v>
      </c>
      <c r="J25" s="38">
        <f>+I25/I$21*100</f>
        <v>51.58274776647811</v>
      </c>
      <c r="K25" s="68"/>
      <c r="L25" s="66">
        <v>145018053</v>
      </c>
      <c r="M25" s="38">
        <f>+L25/L$21*100</f>
        <v>26.363712180861203</v>
      </c>
      <c r="N25" s="68"/>
      <c r="O25" s="66">
        <v>-8599531</v>
      </c>
      <c r="P25" s="38">
        <f>+O25/O$21*100</f>
        <v>-21.764122908502408</v>
      </c>
      <c r="Q25" s="68"/>
      <c r="R25" s="66">
        <v>44088796</v>
      </c>
      <c r="S25" s="38">
        <f>+R25/R$21*100</f>
        <v>3.400570392654232</v>
      </c>
      <c r="T25" s="68"/>
      <c r="U25" s="66">
        <v>445882028</v>
      </c>
      <c r="V25" s="38">
        <f>+U25/U$21*100</f>
        <v>43.434759956121425</v>
      </c>
    </row>
    <row r="26" spans="1:22" s="39" customFormat="1" ht="15" customHeight="1">
      <c r="A26" s="69"/>
      <c r="B26" s="99"/>
      <c r="C26" s="204"/>
      <c r="D26" s="13"/>
      <c r="E26" s="9"/>
      <c r="F26" s="19"/>
      <c r="G26" s="13"/>
      <c r="H26" s="15"/>
      <c r="I26" s="19"/>
      <c r="J26" s="13"/>
      <c r="K26" s="15"/>
      <c r="L26" s="19"/>
      <c r="M26" s="13"/>
      <c r="N26" s="15"/>
      <c r="O26" s="19"/>
      <c r="P26" s="13"/>
      <c r="Q26" s="15"/>
      <c r="R26" s="19"/>
      <c r="S26" s="13"/>
      <c r="T26" s="15"/>
      <c r="U26" s="19"/>
      <c r="V26" s="13"/>
    </row>
    <row r="27" spans="1:22" s="39" customFormat="1" ht="29.25" customHeight="1">
      <c r="A27" s="69" t="s">
        <v>101</v>
      </c>
      <c r="B27" s="115" t="s">
        <v>139</v>
      </c>
      <c r="C27" s="82">
        <v>3718775925</v>
      </c>
      <c r="D27" s="83">
        <f>SUM(D29:D31)</f>
        <v>100</v>
      </c>
      <c r="E27" s="84"/>
      <c r="F27" s="82">
        <v>1150260818</v>
      </c>
      <c r="G27" s="83">
        <f>SUM(G29:G31)</f>
        <v>100</v>
      </c>
      <c r="H27" s="86"/>
      <c r="I27" s="82">
        <v>738242960</v>
      </c>
      <c r="J27" s="83">
        <f>SUM(J29:J31)</f>
        <v>100</v>
      </c>
      <c r="K27" s="86"/>
      <c r="L27" s="82">
        <v>1588471976</v>
      </c>
      <c r="M27" s="83">
        <f>SUM(M29:M31)</f>
        <v>100</v>
      </c>
      <c r="N27" s="86"/>
      <c r="O27" s="82">
        <v>88136761</v>
      </c>
      <c r="P27" s="83">
        <f>SUM(P29:P31)</f>
        <v>100</v>
      </c>
      <c r="Q27" s="86"/>
      <c r="R27" s="82">
        <v>77662526</v>
      </c>
      <c r="S27" s="83">
        <f>SUM(S29:S31)</f>
        <v>100</v>
      </c>
      <c r="T27" s="86"/>
      <c r="U27" s="82">
        <v>76000884</v>
      </c>
      <c r="V27" s="83">
        <f>SUM(V29:V31)</f>
        <v>99.99999999999999</v>
      </c>
    </row>
    <row r="28" spans="1:22" s="39" customFormat="1" ht="15" customHeight="1">
      <c r="A28" s="69"/>
      <c r="B28" s="99"/>
      <c r="C28" s="204"/>
      <c r="D28" s="13"/>
      <c r="E28" s="9"/>
      <c r="F28" s="19"/>
      <c r="G28" s="13"/>
      <c r="H28" s="15"/>
      <c r="I28" s="19"/>
      <c r="J28" s="13"/>
      <c r="K28" s="15"/>
      <c r="L28" s="19"/>
      <c r="M28" s="13"/>
      <c r="N28" s="15"/>
      <c r="O28" s="19"/>
      <c r="P28" s="13"/>
      <c r="Q28" s="15"/>
      <c r="R28" s="19"/>
      <c r="S28" s="13"/>
      <c r="T28" s="15"/>
      <c r="U28" s="19"/>
      <c r="V28" s="13"/>
    </row>
    <row r="29" spans="1:22" s="39" customFormat="1" ht="15">
      <c r="A29" s="69"/>
      <c r="B29" s="62" t="s">
        <v>108</v>
      </c>
      <c r="C29" s="201">
        <v>653382862</v>
      </c>
      <c r="D29" s="38">
        <f>+C29/C$27*100</f>
        <v>17.56983682742326</v>
      </c>
      <c r="E29" s="65"/>
      <c r="F29" s="66">
        <v>59724311</v>
      </c>
      <c r="G29" s="38">
        <f>+F29/F$27*100</f>
        <v>5.192240756652462</v>
      </c>
      <c r="H29" s="68"/>
      <c r="I29" s="66">
        <v>386820376</v>
      </c>
      <c r="J29" s="38">
        <f>+I29/I$27*100</f>
        <v>52.397435120817136</v>
      </c>
      <c r="K29" s="68"/>
      <c r="L29" s="66">
        <v>53963973</v>
      </c>
      <c r="M29" s="38">
        <f>+L29/L$27*100</f>
        <v>3.397225372265554</v>
      </c>
      <c r="N29" s="68"/>
      <c r="O29" s="66">
        <v>6019650</v>
      </c>
      <c r="P29" s="38">
        <f>+O29/O$27*100</f>
        <v>6.829897005178124</v>
      </c>
      <c r="Q29" s="68"/>
      <c r="R29" s="66">
        <v>36367329</v>
      </c>
      <c r="S29" s="38">
        <f>+R29/R$27*100</f>
        <v>46.82738364703719</v>
      </c>
      <c r="T29" s="68"/>
      <c r="U29" s="66">
        <v>110487223</v>
      </c>
      <c r="V29" s="38">
        <f>+U29/U$27*100</f>
        <v>145.37623404485663</v>
      </c>
    </row>
    <row r="30" spans="1:22" s="39" customFormat="1" ht="15">
      <c r="A30" s="69"/>
      <c r="B30" s="99" t="s">
        <v>109</v>
      </c>
      <c r="C30" s="204">
        <v>3031209115</v>
      </c>
      <c r="D30" s="13">
        <f>+C30/C$27*100</f>
        <v>81.51093736576775</v>
      </c>
      <c r="E30" s="9"/>
      <c r="F30" s="19">
        <v>1088722964</v>
      </c>
      <c r="G30" s="13">
        <f>+F30/F$27*100</f>
        <v>94.65009560988106</v>
      </c>
      <c r="H30" s="15"/>
      <c r="I30" s="19">
        <v>338604221</v>
      </c>
      <c r="J30" s="13">
        <f>+I30/I$27*100</f>
        <v>45.86623094922571</v>
      </c>
      <c r="K30" s="15"/>
      <c r="L30" s="19">
        <v>1526830514</v>
      </c>
      <c r="M30" s="13">
        <f>+L30/L$27*100</f>
        <v>96.11944919826524</v>
      </c>
      <c r="N30" s="15"/>
      <c r="O30" s="19">
        <v>83906765</v>
      </c>
      <c r="P30" s="13">
        <f>+O30/O$27*100</f>
        <v>95.20064505206857</v>
      </c>
      <c r="Q30" s="15"/>
      <c r="R30" s="19">
        <v>31467844</v>
      </c>
      <c r="S30" s="13">
        <f>+R30/R$27*100</f>
        <v>40.51869752472383</v>
      </c>
      <c r="T30" s="15"/>
      <c r="U30" s="19">
        <v>-38323193</v>
      </c>
      <c r="V30" s="13">
        <f>+U30/U$27*100</f>
        <v>-50.42466742886833</v>
      </c>
    </row>
    <row r="31" spans="1:22" s="39" customFormat="1" ht="15">
      <c r="A31" s="69"/>
      <c r="B31" s="99" t="s">
        <v>141</v>
      </c>
      <c r="C31" s="204">
        <v>34183948</v>
      </c>
      <c r="D31" s="13">
        <f>+C31/C$27*100</f>
        <v>0.9192258068089973</v>
      </c>
      <c r="E31" s="9"/>
      <c r="F31" s="19">
        <v>1813543</v>
      </c>
      <c r="G31" s="13">
        <f>+F31/F$27*100</f>
        <v>0.15766363346647524</v>
      </c>
      <c r="H31" s="15"/>
      <c r="I31" s="19">
        <v>12818363</v>
      </c>
      <c r="J31" s="13">
        <f>+I31/I$27*100</f>
        <v>1.7363339299571512</v>
      </c>
      <c r="K31" s="15"/>
      <c r="L31" s="19">
        <v>7677489</v>
      </c>
      <c r="M31" s="13">
        <f>+L31/L$27*100</f>
        <v>0.48332542946920704</v>
      </c>
      <c r="N31" s="15"/>
      <c r="O31" s="19">
        <v>-1789654</v>
      </c>
      <c r="P31" s="13">
        <f>+O31/O$27*100</f>
        <v>-2.030542057246692</v>
      </c>
      <c r="Q31" s="15"/>
      <c r="R31" s="19">
        <v>9827353</v>
      </c>
      <c r="S31" s="13">
        <f>+R31/R$27*100</f>
        <v>12.65391882823899</v>
      </c>
      <c r="T31" s="15"/>
      <c r="U31" s="19">
        <v>3836854</v>
      </c>
      <c r="V31" s="13">
        <f>+U31/U$27*100</f>
        <v>5.048433384011691</v>
      </c>
    </row>
    <row r="32" spans="1:22" s="39" customFormat="1" ht="15">
      <c r="A32" s="69"/>
      <c r="B32" s="62"/>
      <c r="C32" s="201"/>
      <c r="D32" s="38"/>
      <c r="E32" s="65"/>
      <c r="F32" s="67"/>
      <c r="G32" s="38"/>
      <c r="H32" s="68"/>
      <c r="I32" s="67"/>
      <c r="J32" s="38"/>
      <c r="K32" s="68"/>
      <c r="L32" s="67"/>
      <c r="M32" s="38"/>
      <c r="N32" s="68"/>
      <c r="O32" s="67"/>
      <c r="P32" s="38"/>
      <c r="Q32" s="68"/>
      <c r="R32" s="67"/>
      <c r="S32" s="38"/>
      <c r="T32" s="68"/>
      <c r="U32" s="67"/>
      <c r="V32" s="38"/>
    </row>
    <row r="33" spans="1:22" s="39" customFormat="1" ht="21" customHeight="1">
      <c r="A33" s="69" t="s">
        <v>106</v>
      </c>
      <c r="B33" s="98" t="s">
        <v>115</v>
      </c>
      <c r="C33" s="75">
        <v>301025518</v>
      </c>
      <c r="D33" s="76">
        <f>SUM(D35:D36)</f>
        <v>100</v>
      </c>
      <c r="E33" s="77"/>
      <c r="F33" s="75">
        <v>-68379549</v>
      </c>
      <c r="G33" s="76">
        <f>SUM(G35:G36)</f>
        <v>100</v>
      </c>
      <c r="H33" s="79"/>
      <c r="I33" s="75">
        <v>270519633</v>
      </c>
      <c r="J33" s="76">
        <f>SUM(J35:J36)</f>
        <v>100</v>
      </c>
      <c r="K33" s="79"/>
      <c r="L33" s="75">
        <v>28022881</v>
      </c>
      <c r="M33" s="76">
        <f>SUM(M35:M36)</f>
        <v>100</v>
      </c>
      <c r="N33" s="79"/>
      <c r="O33" s="75">
        <v>25787618</v>
      </c>
      <c r="P33" s="76">
        <f>SUM(P35:P36)</f>
        <v>100</v>
      </c>
      <c r="Q33" s="79"/>
      <c r="R33" s="75">
        <v>31359647</v>
      </c>
      <c r="S33" s="76">
        <f>SUM(S35:S36)</f>
        <v>99.99999999999999</v>
      </c>
      <c r="T33" s="79"/>
      <c r="U33" s="75">
        <v>13715288</v>
      </c>
      <c r="V33" s="76">
        <f>SUM(V35:V36)</f>
        <v>100</v>
      </c>
    </row>
    <row r="34" spans="1:22" s="39" customFormat="1" ht="15">
      <c r="A34" s="69"/>
      <c r="B34" s="62"/>
      <c r="C34" s="201"/>
      <c r="D34" s="38"/>
      <c r="E34" s="65"/>
      <c r="F34" s="67"/>
      <c r="G34" s="38"/>
      <c r="H34" s="68"/>
      <c r="I34" s="67"/>
      <c r="J34" s="38"/>
      <c r="K34" s="68"/>
      <c r="L34" s="67"/>
      <c r="M34" s="38"/>
      <c r="N34" s="68"/>
      <c r="O34" s="67"/>
      <c r="P34" s="38"/>
      <c r="Q34" s="68"/>
      <c r="R34" s="67"/>
      <c r="S34" s="38"/>
      <c r="T34" s="68"/>
      <c r="U34" s="67"/>
      <c r="V34" s="38"/>
    </row>
    <row r="35" spans="1:22" s="39" customFormat="1" ht="18.75" customHeight="1">
      <c r="A35" s="69"/>
      <c r="B35" s="99" t="s">
        <v>110</v>
      </c>
      <c r="C35" s="204">
        <v>255936815</v>
      </c>
      <c r="D35" s="13">
        <f>+C35/C$33*100</f>
        <v>85.02163427885871</v>
      </c>
      <c r="E35" s="9"/>
      <c r="F35" s="19">
        <v>-72868707</v>
      </c>
      <c r="G35" s="13">
        <f>+F35/F$33*100</f>
        <v>106.56505938639636</v>
      </c>
      <c r="H35" s="15"/>
      <c r="I35" s="19">
        <v>238089097</v>
      </c>
      <c r="J35" s="13">
        <f>+I35/I$33*100</f>
        <v>88.01176253259223</v>
      </c>
      <c r="K35" s="15"/>
      <c r="L35" s="19">
        <v>27598632</v>
      </c>
      <c r="M35" s="13">
        <f>+L35/L$33*100</f>
        <v>98.48606215756331</v>
      </c>
      <c r="N35" s="15"/>
      <c r="O35" s="19">
        <v>23942830</v>
      </c>
      <c r="P35" s="13">
        <f>+O35/O$33*100</f>
        <v>92.84622565760048</v>
      </c>
      <c r="Q35" s="15"/>
      <c r="R35" s="19">
        <v>28360236</v>
      </c>
      <c r="S35" s="13">
        <f>+R35/R$33*100</f>
        <v>90.43544399590976</v>
      </c>
      <c r="T35" s="15"/>
      <c r="U35" s="19">
        <v>10814727</v>
      </c>
      <c r="V35" s="13">
        <f>+U35/U$33*100</f>
        <v>78.85162163565212</v>
      </c>
    </row>
    <row r="36" spans="1:22" s="39" customFormat="1" ht="21" customHeight="1">
      <c r="A36" s="69"/>
      <c r="B36" s="103" t="s">
        <v>141</v>
      </c>
      <c r="C36" s="201">
        <v>45088703</v>
      </c>
      <c r="D36" s="38">
        <f>+C36/C$33*100</f>
        <v>14.978365721141287</v>
      </c>
      <c r="E36" s="65"/>
      <c r="F36" s="66">
        <v>4489158</v>
      </c>
      <c r="G36" s="38">
        <f>+F36/F$33*100</f>
        <v>-6.565059386396363</v>
      </c>
      <c r="H36" s="68"/>
      <c r="I36" s="66">
        <v>32430536</v>
      </c>
      <c r="J36" s="38">
        <f>+I36/I$33*100</f>
        <v>11.988237467407773</v>
      </c>
      <c r="K36" s="68"/>
      <c r="L36" s="66">
        <v>424249</v>
      </c>
      <c r="M36" s="38">
        <f>+L36/L$33*100</f>
        <v>1.513937842436686</v>
      </c>
      <c r="N36" s="68"/>
      <c r="O36" s="66">
        <v>1844788</v>
      </c>
      <c r="P36" s="38">
        <f>+O36/O$33*100</f>
        <v>7.153774342399519</v>
      </c>
      <c r="Q36" s="68"/>
      <c r="R36" s="66">
        <v>2999411</v>
      </c>
      <c r="S36" s="38">
        <f>+R36/R$33*100</f>
        <v>9.564556004090225</v>
      </c>
      <c r="T36" s="68"/>
      <c r="U36" s="66">
        <v>2900561</v>
      </c>
      <c r="V36" s="38">
        <f>+U36/U$33*100</f>
        <v>21.148378364347874</v>
      </c>
    </row>
    <row r="37" spans="1:22" s="39" customFormat="1" ht="21" customHeight="1">
      <c r="A37" s="69"/>
      <c r="B37" s="99"/>
      <c r="C37" s="204"/>
      <c r="D37" s="13"/>
      <c r="E37" s="9"/>
      <c r="F37" s="19"/>
      <c r="G37" s="13"/>
      <c r="H37" s="15"/>
      <c r="I37" s="19"/>
      <c r="J37" s="13"/>
      <c r="K37" s="15"/>
      <c r="L37" s="19"/>
      <c r="M37" s="13"/>
      <c r="N37" s="15"/>
      <c r="O37" s="19"/>
      <c r="P37" s="13"/>
      <c r="Q37" s="15"/>
      <c r="R37" s="19"/>
      <c r="S37" s="13"/>
      <c r="T37" s="15"/>
      <c r="U37" s="19"/>
      <c r="V37" s="13"/>
    </row>
    <row r="38" spans="1:22" s="39" customFormat="1" ht="33" customHeight="1">
      <c r="A38" s="69" t="s">
        <v>107</v>
      </c>
      <c r="B38" s="115" t="s">
        <v>114</v>
      </c>
      <c r="C38" s="82">
        <v>473293740</v>
      </c>
      <c r="D38" s="83">
        <f>SUM(D40:D43)</f>
        <v>100.00000000000001</v>
      </c>
      <c r="E38" s="84"/>
      <c r="F38" s="82">
        <v>86377935</v>
      </c>
      <c r="G38" s="83">
        <f>SUM(G40:G43)</f>
        <v>99.99999999999999</v>
      </c>
      <c r="H38" s="86"/>
      <c r="I38" s="82">
        <v>179631072</v>
      </c>
      <c r="J38" s="83">
        <f>SUM(J40:J43)</f>
        <v>99.99999999999999</v>
      </c>
      <c r="K38" s="86"/>
      <c r="L38" s="82">
        <v>68794410</v>
      </c>
      <c r="M38" s="83">
        <f>SUM(M40:M43)</f>
        <v>100.00000000000001</v>
      </c>
      <c r="N38" s="86"/>
      <c r="O38" s="82">
        <v>19912461</v>
      </c>
      <c r="P38" s="83">
        <f>SUM(P40:P43)</f>
        <v>100</v>
      </c>
      <c r="Q38" s="86"/>
      <c r="R38" s="82">
        <v>17255100</v>
      </c>
      <c r="S38" s="83">
        <f>SUM(S40:S43)</f>
        <v>100</v>
      </c>
      <c r="T38" s="86"/>
      <c r="U38" s="82">
        <v>101322762</v>
      </c>
      <c r="V38" s="83">
        <f>SUM(V40:V43)</f>
        <v>100</v>
      </c>
    </row>
    <row r="39" spans="1:22" s="39" customFormat="1" ht="15">
      <c r="A39" s="69"/>
      <c r="B39" s="99"/>
      <c r="C39" s="204"/>
      <c r="D39" s="13"/>
      <c r="E39" s="9"/>
      <c r="F39" s="19"/>
      <c r="G39" s="13"/>
      <c r="H39" s="15"/>
      <c r="I39" s="19"/>
      <c r="J39" s="13"/>
      <c r="K39" s="15"/>
      <c r="L39" s="19"/>
      <c r="M39" s="13"/>
      <c r="N39" s="15"/>
      <c r="O39" s="19"/>
      <c r="P39" s="13"/>
      <c r="Q39" s="15"/>
      <c r="R39" s="19"/>
      <c r="S39" s="13"/>
      <c r="T39" s="15"/>
      <c r="U39" s="19"/>
      <c r="V39" s="13"/>
    </row>
    <row r="40" spans="1:22" s="39" customFormat="1" ht="15">
      <c r="A40" s="69"/>
      <c r="B40" s="62" t="s">
        <v>108</v>
      </c>
      <c r="C40" s="201">
        <v>270898112</v>
      </c>
      <c r="D40" s="38">
        <f>+C40/C$38*100</f>
        <v>57.23678322895207</v>
      </c>
      <c r="E40" s="65"/>
      <c r="F40" s="66">
        <v>23833195</v>
      </c>
      <c r="G40" s="38">
        <f>+F40/F$38*100</f>
        <v>27.5917628732384</v>
      </c>
      <c r="H40" s="68"/>
      <c r="I40" s="66">
        <v>109694996</v>
      </c>
      <c r="J40" s="38">
        <f>+I40/I$38*100</f>
        <v>61.066827013090474</v>
      </c>
      <c r="K40" s="68"/>
      <c r="L40" s="66">
        <v>74427320</v>
      </c>
      <c r="M40" s="38">
        <f>+L40/L$38*100</f>
        <v>108.1880344638467</v>
      </c>
      <c r="N40" s="68"/>
      <c r="O40" s="66">
        <v>11405000</v>
      </c>
      <c r="P40" s="38">
        <f>+O40/O$38*100</f>
        <v>57.27569284379263</v>
      </c>
      <c r="Q40" s="68"/>
      <c r="R40" s="66">
        <v>9696059</v>
      </c>
      <c r="S40" s="38">
        <f>+R40/R$38*100</f>
        <v>56.19242426876691</v>
      </c>
      <c r="T40" s="68"/>
      <c r="U40" s="66">
        <v>41841542</v>
      </c>
      <c r="V40" s="38">
        <f>+U40/U$38*100</f>
        <v>41.29530341859414</v>
      </c>
    </row>
    <row r="41" spans="1:22" s="39" customFormat="1" ht="15">
      <c r="A41" s="69"/>
      <c r="B41" s="99" t="s">
        <v>109</v>
      </c>
      <c r="C41" s="204">
        <v>67109547</v>
      </c>
      <c r="D41" s="13">
        <f>+C41/C$38*100</f>
        <v>14.179259374949687</v>
      </c>
      <c r="E41" s="9"/>
      <c r="F41" s="19">
        <v>14711563</v>
      </c>
      <c r="G41" s="13">
        <f>+F41/F$38*100</f>
        <v>17.031621559371615</v>
      </c>
      <c r="H41" s="15"/>
      <c r="I41" s="19">
        <v>22715780</v>
      </c>
      <c r="J41" s="13">
        <f>+I41/I$38*100</f>
        <v>12.645796602494249</v>
      </c>
      <c r="K41" s="15"/>
      <c r="L41" s="19">
        <v>6903297</v>
      </c>
      <c r="M41" s="13">
        <f>+L41/L$38*100</f>
        <v>10.034677236130086</v>
      </c>
      <c r="N41" s="15"/>
      <c r="O41" s="19">
        <v>4015422</v>
      </c>
      <c r="P41" s="13">
        <f>+O41/O$38*100</f>
        <v>20.16537282860215</v>
      </c>
      <c r="Q41" s="15"/>
      <c r="R41" s="19">
        <v>4565836</v>
      </c>
      <c r="S41" s="13">
        <f>+R41/R$38*100</f>
        <v>26.460791302281645</v>
      </c>
      <c r="T41" s="15"/>
      <c r="U41" s="19">
        <v>14197649</v>
      </c>
      <c r="V41" s="13">
        <f>+U41/U$38*100</f>
        <v>14.012299625231298</v>
      </c>
    </row>
    <row r="42" spans="1:22" s="39" customFormat="1" ht="15">
      <c r="A42" s="69"/>
      <c r="B42" s="62" t="s">
        <v>110</v>
      </c>
      <c r="C42" s="201">
        <v>127757719</v>
      </c>
      <c r="D42" s="38">
        <f>+C42/C$38*100</f>
        <v>26.993325329001816</v>
      </c>
      <c r="E42" s="65"/>
      <c r="F42" s="66">
        <v>43641549</v>
      </c>
      <c r="G42" s="38">
        <f>+F42/F$38*100</f>
        <v>50.523954989199495</v>
      </c>
      <c r="H42" s="68"/>
      <c r="I42" s="66">
        <v>46175685</v>
      </c>
      <c r="J42" s="38">
        <f>+I42/I$38*100</f>
        <v>25.70584503331361</v>
      </c>
      <c r="K42" s="68"/>
      <c r="L42" s="66">
        <v>-12549472</v>
      </c>
      <c r="M42" s="38">
        <f>+L42/L$38*100</f>
        <v>-18.241993789902406</v>
      </c>
      <c r="N42" s="68"/>
      <c r="O42" s="66">
        <v>3973831</v>
      </c>
      <c r="P42" s="38">
        <f>+O42/O$38*100</f>
        <v>19.95650361851305</v>
      </c>
      <c r="Q42" s="68"/>
      <c r="R42" s="66">
        <v>2630127</v>
      </c>
      <c r="S42" s="38">
        <f>+R42/R$38*100</f>
        <v>15.242606533720465</v>
      </c>
      <c r="T42" s="68"/>
      <c r="U42" s="66">
        <v>43885999</v>
      </c>
      <c r="V42" s="38">
        <f>+U42/U$38*100</f>
        <v>43.31307016680023</v>
      </c>
    </row>
    <row r="43" spans="1:22" s="39" customFormat="1" ht="15">
      <c r="A43" s="69"/>
      <c r="B43" s="99" t="s">
        <v>141</v>
      </c>
      <c r="C43" s="204">
        <v>7528362</v>
      </c>
      <c r="D43" s="13">
        <f>+C43/C$38*100</f>
        <v>1.5906320670964293</v>
      </c>
      <c r="E43" s="9"/>
      <c r="F43" s="19">
        <v>4191628</v>
      </c>
      <c r="G43" s="13">
        <f>+F43/F$38*100</f>
        <v>4.852660578190483</v>
      </c>
      <c r="H43" s="15"/>
      <c r="I43" s="19">
        <v>1044611</v>
      </c>
      <c r="J43" s="13">
        <f>+I43/I$38*100</f>
        <v>0.5815313511016624</v>
      </c>
      <c r="K43" s="15"/>
      <c r="L43" s="19">
        <v>13265</v>
      </c>
      <c r="M43" s="13">
        <f>+L43/L$38*100</f>
        <v>0.01928208992562041</v>
      </c>
      <c r="N43" s="15"/>
      <c r="O43" s="19">
        <v>518208</v>
      </c>
      <c r="P43" s="13">
        <f>+O43/O$38*100</f>
        <v>2.602430709092161</v>
      </c>
      <c r="Q43" s="15"/>
      <c r="R43" s="19">
        <v>363078</v>
      </c>
      <c r="S43" s="13">
        <f>+R43/R$38*100</f>
        <v>2.104177895230975</v>
      </c>
      <c r="T43" s="15"/>
      <c r="U43" s="19">
        <v>1397572</v>
      </c>
      <c r="V43" s="13">
        <f>+U43/U$38*100</f>
        <v>1.3793267893743362</v>
      </c>
    </row>
    <row r="44" spans="1:22" s="39" customFormat="1" ht="15">
      <c r="A44" s="69"/>
      <c r="B44" s="62"/>
      <c r="C44" s="201"/>
      <c r="D44" s="38"/>
      <c r="E44" s="65"/>
      <c r="F44" s="66"/>
      <c r="G44" s="38"/>
      <c r="H44" s="68"/>
      <c r="I44" s="66"/>
      <c r="J44" s="38"/>
      <c r="K44" s="68"/>
      <c r="L44" s="66"/>
      <c r="M44" s="38"/>
      <c r="N44" s="68"/>
      <c r="O44" s="66"/>
      <c r="P44" s="38"/>
      <c r="Q44" s="68"/>
      <c r="R44" s="66"/>
      <c r="S44" s="38"/>
      <c r="T44" s="68"/>
      <c r="U44" s="66"/>
      <c r="V44" s="38"/>
    </row>
    <row r="45" spans="1:22" s="39" customFormat="1" ht="15">
      <c r="A45" s="69" t="s">
        <v>105</v>
      </c>
      <c r="B45" s="98" t="s">
        <v>140</v>
      </c>
      <c r="C45" s="75">
        <v>150237653</v>
      </c>
      <c r="D45" s="76">
        <f>SUM(D47:D49)</f>
        <v>100</v>
      </c>
      <c r="E45" s="77"/>
      <c r="F45" s="75">
        <v>23819112</v>
      </c>
      <c r="G45" s="76">
        <f>SUM(G47:G49)</f>
        <v>100</v>
      </c>
      <c r="H45" s="79"/>
      <c r="I45" s="75">
        <v>42311249</v>
      </c>
      <c r="J45" s="76">
        <f>SUM(J47:J49)</f>
        <v>100</v>
      </c>
      <c r="K45" s="79"/>
      <c r="L45" s="75">
        <v>65599290</v>
      </c>
      <c r="M45" s="76">
        <f>SUM(M47:M49)</f>
        <v>100</v>
      </c>
      <c r="N45" s="79"/>
      <c r="O45" s="75">
        <v>5132517</v>
      </c>
      <c r="P45" s="76">
        <f>SUM(P47:P49)</f>
        <v>99.99999999999999</v>
      </c>
      <c r="Q45" s="79"/>
      <c r="R45" s="75">
        <v>7391484</v>
      </c>
      <c r="S45" s="76">
        <f>SUM(S47:S49)</f>
        <v>100</v>
      </c>
      <c r="T45" s="79"/>
      <c r="U45" s="75">
        <v>5984001</v>
      </c>
      <c r="V45" s="76">
        <f>SUM(V47:V49)</f>
        <v>100</v>
      </c>
    </row>
    <row r="46" spans="1:22" s="39" customFormat="1" ht="15">
      <c r="A46" s="69"/>
      <c r="B46" s="62"/>
      <c r="C46" s="201"/>
      <c r="D46" s="38"/>
      <c r="E46" s="65"/>
      <c r="F46" s="66"/>
      <c r="G46" s="38"/>
      <c r="H46" s="68"/>
      <c r="I46" s="66"/>
      <c r="J46" s="38"/>
      <c r="K46" s="68"/>
      <c r="L46" s="66"/>
      <c r="M46" s="38"/>
      <c r="N46" s="68"/>
      <c r="O46" s="66"/>
      <c r="P46" s="38"/>
      <c r="Q46" s="68"/>
      <c r="R46" s="66"/>
      <c r="S46" s="38"/>
      <c r="T46" s="68"/>
      <c r="U46" s="66"/>
      <c r="V46" s="38"/>
    </row>
    <row r="47" spans="1:22" s="39" customFormat="1" ht="15">
      <c r="A47" s="69"/>
      <c r="B47" s="99" t="s">
        <v>108</v>
      </c>
      <c r="C47" s="204">
        <v>113145924</v>
      </c>
      <c r="D47" s="13">
        <f>+C47/C$45*100</f>
        <v>75.31129629667471</v>
      </c>
      <c r="E47" s="9"/>
      <c r="F47" s="19">
        <v>13235559</v>
      </c>
      <c r="G47" s="13">
        <f>+F47/F$45*100</f>
        <v>55.566970758607624</v>
      </c>
      <c r="H47" s="15"/>
      <c r="I47" s="19">
        <v>30133390</v>
      </c>
      <c r="J47" s="13">
        <f>+I47/I$45*100</f>
        <v>71.21838922788595</v>
      </c>
      <c r="K47" s="15"/>
      <c r="L47" s="19">
        <v>55488499</v>
      </c>
      <c r="M47" s="13">
        <f>+L47/L$45*100</f>
        <v>84.58704202438776</v>
      </c>
      <c r="N47" s="15"/>
      <c r="O47" s="19">
        <v>4629768</v>
      </c>
      <c r="P47" s="13">
        <f>+O47/O$45*100</f>
        <v>90.2046305935275</v>
      </c>
      <c r="Q47" s="15"/>
      <c r="R47" s="19">
        <v>4638101</v>
      </c>
      <c r="S47" s="13">
        <f>+R47/R$45*100</f>
        <v>62.74925305933152</v>
      </c>
      <c r="T47" s="15"/>
      <c r="U47" s="19">
        <v>5020607</v>
      </c>
      <c r="V47" s="13">
        <f>+U47/U$45*100</f>
        <v>83.90050402732219</v>
      </c>
    </row>
    <row r="48" spans="1:22" s="39" customFormat="1" ht="15">
      <c r="A48" s="69"/>
      <c r="B48" s="62" t="s">
        <v>109</v>
      </c>
      <c r="C48" s="201">
        <v>11222597</v>
      </c>
      <c r="D48" s="38">
        <f>+C48/C$45*100</f>
        <v>7.469896378107024</v>
      </c>
      <c r="E48" s="65"/>
      <c r="F48" s="66">
        <v>-1150123</v>
      </c>
      <c r="G48" s="38">
        <f>+F48/F$45*100</f>
        <v>-4.828572114695124</v>
      </c>
      <c r="H48" s="68"/>
      <c r="I48" s="66">
        <v>6538061</v>
      </c>
      <c r="J48" s="38">
        <f>+I48/I$45*100</f>
        <v>15.452299694580041</v>
      </c>
      <c r="K48" s="68"/>
      <c r="L48" s="66">
        <v>3080810</v>
      </c>
      <c r="M48" s="38">
        <f>+L48/L$45*100</f>
        <v>4.6964075373376755</v>
      </c>
      <c r="N48" s="68"/>
      <c r="O48" s="66">
        <v>450405</v>
      </c>
      <c r="P48" s="38">
        <f>+O48/O$45*100</f>
        <v>8.775518912065952</v>
      </c>
      <c r="Q48" s="68"/>
      <c r="R48" s="66">
        <v>2021297</v>
      </c>
      <c r="S48" s="38">
        <f>+R48/R$45*100</f>
        <v>27.346294735942067</v>
      </c>
      <c r="T48" s="68"/>
      <c r="U48" s="66">
        <v>282147</v>
      </c>
      <c r="V48" s="38">
        <f>+U48/U$45*100</f>
        <v>4.715022607783656</v>
      </c>
    </row>
    <row r="49" spans="1:22" s="39" customFormat="1" ht="15">
      <c r="A49" s="69"/>
      <c r="B49" s="103" t="s">
        <v>141</v>
      </c>
      <c r="C49" s="201">
        <v>25869132</v>
      </c>
      <c r="D49" s="38">
        <f>+C49/C$45*100</f>
        <v>17.218807325218265</v>
      </c>
      <c r="E49" s="65"/>
      <c r="F49" s="66">
        <v>11733676</v>
      </c>
      <c r="G49" s="38">
        <f>+F49/F$45*100</f>
        <v>49.261601356087496</v>
      </c>
      <c r="H49" s="68"/>
      <c r="I49" s="66">
        <v>5639798</v>
      </c>
      <c r="J49" s="38">
        <f>+I49/I$45*100</f>
        <v>13.329311077534015</v>
      </c>
      <c r="K49" s="68"/>
      <c r="L49" s="66">
        <v>7029981</v>
      </c>
      <c r="M49" s="38">
        <f>+L49/L$45*100</f>
        <v>10.716550438274561</v>
      </c>
      <c r="N49" s="68"/>
      <c r="O49" s="66">
        <v>52344</v>
      </c>
      <c r="P49" s="38">
        <f>+O49/O$45*100</f>
        <v>1.0198504944065454</v>
      </c>
      <c r="Q49" s="68"/>
      <c r="R49" s="66">
        <v>732086</v>
      </c>
      <c r="S49" s="38">
        <f>+R49/R$45*100</f>
        <v>9.904452204726413</v>
      </c>
      <c r="T49" s="68"/>
      <c r="U49" s="66">
        <v>681247</v>
      </c>
      <c r="V49" s="38">
        <f>+U49/U$45*100</f>
        <v>11.384473364894157</v>
      </c>
    </row>
    <row r="50" spans="1:22" s="39" customFormat="1" ht="15">
      <c r="A50" s="118"/>
      <c r="B50" s="71"/>
      <c r="C50" s="133"/>
      <c r="D50" s="134"/>
      <c r="E50" s="135"/>
      <c r="F50" s="133"/>
      <c r="G50" s="134"/>
      <c r="H50" s="136"/>
      <c r="I50" s="133"/>
      <c r="J50" s="134"/>
      <c r="K50" s="136"/>
      <c r="L50" s="133"/>
      <c r="M50" s="134"/>
      <c r="N50" s="136"/>
      <c r="O50" s="133"/>
      <c r="P50" s="134"/>
      <c r="Q50" s="136"/>
      <c r="R50" s="133"/>
      <c r="S50" s="134"/>
      <c r="T50" s="136"/>
      <c r="U50" s="133"/>
      <c r="V50" s="134"/>
    </row>
    <row r="51" spans="2:22" ht="10.5" customHeight="1">
      <c r="B51" s="328" t="s">
        <v>83</v>
      </c>
      <c r="C51" s="328"/>
      <c r="D51" s="88"/>
      <c r="E51" s="88"/>
      <c r="F51" s="88"/>
      <c r="G51" s="88"/>
      <c r="H51" s="88"/>
      <c r="I51" s="88"/>
      <c r="J51" s="88"/>
      <c r="K51" s="88"/>
      <c r="L51" s="88"/>
      <c r="M51" s="88"/>
      <c r="N51" s="88"/>
      <c r="O51" s="88"/>
      <c r="P51" s="88"/>
      <c r="Q51" s="88"/>
      <c r="R51" s="88"/>
      <c r="S51" s="88"/>
      <c r="T51" s="88"/>
      <c r="U51" s="88"/>
      <c r="V51" s="88"/>
    </row>
    <row r="52" spans="2:22" ht="15">
      <c r="B52" s="338" t="s">
        <v>145</v>
      </c>
      <c r="C52" s="338"/>
      <c r="D52" s="338"/>
      <c r="E52" s="338"/>
      <c r="F52" s="338"/>
      <c r="G52" s="338"/>
      <c r="H52" s="338"/>
      <c r="I52" s="338"/>
      <c r="J52" s="338"/>
      <c r="K52" s="338"/>
      <c r="L52" s="338"/>
      <c r="M52" s="338"/>
      <c r="N52" s="338"/>
      <c r="O52" s="338"/>
      <c r="P52" s="338"/>
      <c r="Q52" s="338"/>
      <c r="R52" s="338"/>
      <c r="S52" s="338"/>
      <c r="T52" s="338"/>
      <c r="U52" s="338"/>
      <c r="V52" s="338"/>
    </row>
    <row r="53" spans="2:22" ht="15">
      <c r="B53" s="330"/>
      <c r="C53" s="330"/>
      <c r="D53" s="330"/>
      <c r="E53" s="330"/>
      <c r="F53" s="330"/>
      <c r="G53" s="330"/>
      <c r="H53" s="330"/>
      <c r="I53" s="330"/>
      <c r="J53" s="330"/>
      <c r="K53" s="330"/>
      <c r="L53" s="330"/>
      <c r="M53" s="330"/>
      <c r="N53" s="330"/>
      <c r="O53" s="330"/>
      <c r="P53" s="330"/>
      <c r="Q53" s="330"/>
      <c r="R53" s="330"/>
      <c r="S53" s="330"/>
      <c r="T53" s="330"/>
      <c r="U53" s="330"/>
      <c r="V53" s="330"/>
    </row>
    <row r="54" spans="2:22" ht="15">
      <c r="B54" s="48"/>
      <c r="C54" s="48"/>
      <c r="D54" s="48"/>
      <c r="E54" s="48"/>
      <c r="F54" s="48"/>
      <c r="G54" s="48"/>
      <c r="H54" s="48"/>
      <c r="I54" s="48"/>
      <c r="J54" s="48"/>
      <c r="K54" s="48"/>
      <c r="L54" s="48"/>
      <c r="M54" s="48"/>
      <c r="N54" s="48"/>
      <c r="O54" s="48"/>
      <c r="P54" s="48"/>
      <c r="Q54" s="48"/>
      <c r="R54" s="48"/>
      <c r="S54" s="48"/>
      <c r="T54" s="48"/>
      <c r="U54" s="48"/>
      <c r="V54" s="48"/>
    </row>
    <row r="55" spans="2:22" ht="15">
      <c r="B55" s="48"/>
      <c r="C55" s="48"/>
      <c r="D55" s="48"/>
      <c r="E55" s="48"/>
      <c r="F55" s="48"/>
      <c r="G55" s="48"/>
      <c r="H55" s="48"/>
      <c r="I55" s="48"/>
      <c r="J55" s="48"/>
      <c r="K55" s="48"/>
      <c r="L55" s="48"/>
      <c r="M55" s="48"/>
      <c r="N55" s="48"/>
      <c r="O55" s="48"/>
      <c r="P55" s="48"/>
      <c r="Q55" s="48"/>
      <c r="R55" s="48"/>
      <c r="S55" s="48"/>
      <c r="T55" s="48"/>
      <c r="U55" s="48"/>
      <c r="V55" s="48"/>
    </row>
    <row r="56" spans="2:22" ht="15">
      <c r="B56" s="48"/>
      <c r="C56" s="48"/>
      <c r="D56" s="48"/>
      <c r="E56" s="48"/>
      <c r="F56" s="48"/>
      <c r="G56" s="48"/>
      <c r="H56" s="48"/>
      <c r="I56" s="48"/>
      <c r="J56" s="48"/>
      <c r="K56" s="48"/>
      <c r="L56" s="48"/>
      <c r="M56" s="48"/>
      <c r="N56" s="48"/>
      <c r="O56" s="48"/>
      <c r="P56" s="48"/>
      <c r="Q56" s="48"/>
      <c r="R56" s="48"/>
      <c r="S56" s="48"/>
      <c r="T56" s="48"/>
      <c r="U56" s="48"/>
      <c r="V56" s="48"/>
    </row>
    <row r="57" spans="2:22" ht="15">
      <c r="B57" s="48"/>
      <c r="C57" s="48"/>
      <c r="D57" s="48"/>
      <c r="E57" s="48"/>
      <c r="F57" s="48"/>
      <c r="G57" s="48"/>
      <c r="H57" s="48"/>
      <c r="I57" s="48"/>
      <c r="J57" s="48"/>
      <c r="K57" s="48"/>
      <c r="L57" s="48"/>
      <c r="M57" s="48"/>
      <c r="N57" s="48"/>
      <c r="O57" s="48"/>
      <c r="P57" s="48"/>
      <c r="Q57" s="48"/>
      <c r="R57" s="48"/>
      <c r="S57" s="48"/>
      <c r="T57" s="48"/>
      <c r="U57" s="48"/>
      <c r="V57" s="48"/>
    </row>
    <row r="58" spans="2:22" ht="15">
      <c r="B58" s="48"/>
      <c r="C58" s="48"/>
      <c r="D58" s="48"/>
      <c r="E58" s="48"/>
      <c r="F58" s="48"/>
      <c r="G58" s="48"/>
      <c r="H58" s="48"/>
      <c r="I58" s="48"/>
      <c r="J58" s="48"/>
      <c r="K58" s="48"/>
      <c r="L58" s="48"/>
      <c r="M58" s="48"/>
      <c r="N58" s="48"/>
      <c r="O58" s="48"/>
      <c r="P58" s="48"/>
      <c r="Q58" s="48"/>
      <c r="R58" s="48"/>
      <c r="S58" s="48"/>
      <c r="T58" s="48"/>
      <c r="U58" s="48"/>
      <c r="V58" s="48"/>
    </row>
    <row r="59" spans="2:22" ht="15">
      <c r="B59" s="48"/>
      <c r="C59" s="48"/>
      <c r="D59" s="48"/>
      <c r="E59" s="48"/>
      <c r="F59" s="48"/>
      <c r="G59" s="48"/>
      <c r="H59" s="48"/>
      <c r="I59" s="48"/>
      <c r="J59" s="48"/>
      <c r="K59" s="48"/>
      <c r="L59" s="48"/>
      <c r="M59" s="48"/>
      <c r="N59" s="48"/>
      <c r="O59" s="48"/>
      <c r="P59" s="48"/>
      <c r="Q59" s="48"/>
      <c r="R59" s="48"/>
      <c r="S59" s="48"/>
      <c r="T59" s="48"/>
      <c r="U59" s="48"/>
      <c r="V59" s="48"/>
    </row>
    <row r="60" spans="2:22" ht="15">
      <c r="B60" s="48"/>
      <c r="C60" s="48"/>
      <c r="D60" s="48"/>
      <c r="E60" s="48"/>
      <c r="F60" s="48"/>
      <c r="G60" s="48"/>
      <c r="H60" s="48"/>
      <c r="I60" s="48"/>
      <c r="J60" s="48"/>
      <c r="K60" s="48"/>
      <c r="L60" s="48"/>
      <c r="M60" s="48"/>
      <c r="N60" s="48"/>
      <c r="O60" s="48"/>
      <c r="P60" s="48"/>
      <c r="Q60" s="48"/>
      <c r="R60" s="48"/>
      <c r="S60" s="48"/>
      <c r="T60" s="48"/>
      <c r="U60" s="48"/>
      <c r="V60" s="48"/>
    </row>
    <row r="61" spans="2:19" ht="15">
      <c r="B61" s="48"/>
      <c r="C61" s="48"/>
      <c r="D61" s="48"/>
      <c r="E61" s="48"/>
      <c r="F61" s="48"/>
      <c r="G61" s="48"/>
      <c r="H61" s="48"/>
      <c r="I61" s="48"/>
      <c r="J61" s="48"/>
      <c r="K61" s="48"/>
      <c r="L61" s="48"/>
      <c r="M61" s="48"/>
      <c r="N61" s="48"/>
      <c r="O61" s="48"/>
      <c r="P61" s="48"/>
      <c r="Q61" s="48"/>
      <c r="R61" s="48"/>
      <c r="S61" s="48"/>
    </row>
    <row r="62" spans="2:19" ht="15">
      <c r="B62" s="48"/>
      <c r="C62" s="48"/>
      <c r="D62" s="48"/>
      <c r="E62" s="48"/>
      <c r="F62" s="48"/>
      <c r="G62" s="48"/>
      <c r="H62" s="48"/>
      <c r="I62" s="48"/>
      <c r="J62" s="48"/>
      <c r="K62" s="48"/>
      <c r="L62" s="48"/>
      <c r="M62" s="48"/>
      <c r="N62" s="48"/>
      <c r="O62" s="48"/>
      <c r="P62" s="48"/>
      <c r="Q62" s="48"/>
      <c r="R62" s="48"/>
      <c r="S62" s="48"/>
    </row>
    <row r="63" spans="2:19" ht="15">
      <c r="B63" s="48"/>
      <c r="C63" s="48"/>
      <c r="D63" s="48"/>
      <c r="E63" s="48"/>
      <c r="F63" s="48"/>
      <c r="G63" s="48"/>
      <c r="H63" s="48"/>
      <c r="I63" s="48"/>
      <c r="J63" s="48"/>
      <c r="K63" s="48"/>
      <c r="L63" s="48"/>
      <c r="M63" s="48"/>
      <c r="N63" s="48"/>
      <c r="O63" s="48"/>
      <c r="P63" s="48"/>
      <c r="Q63" s="48"/>
      <c r="R63" s="48"/>
      <c r="S63" s="48"/>
    </row>
  </sheetData>
  <sheetProtection/>
  <mergeCells count="17">
    <mergeCell ref="B51:C51"/>
    <mergeCell ref="B53:V53"/>
    <mergeCell ref="B6:V6"/>
    <mergeCell ref="B7:V7"/>
    <mergeCell ref="B8:V8"/>
    <mergeCell ref="B9:V9"/>
    <mergeCell ref="B52:V52"/>
    <mergeCell ref="B11:B13"/>
    <mergeCell ref="A11:A13"/>
    <mergeCell ref="C11:V11"/>
    <mergeCell ref="C12:D12"/>
    <mergeCell ref="F12:G12"/>
    <mergeCell ref="I12:J12"/>
    <mergeCell ref="L12:M12"/>
    <mergeCell ref="O12:P12"/>
    <mergeCell ref="R12:S12"/>
    <mergeCell ref="U12:V12"/>
  </mergeCells>
  <printOptions horizontalCentered="1" verticalCentered="1"/>
  <pageMargins left="0.17" right="0.17" top="0.65" bottom="0.97" header="0" footer="0"/>
  <pageSetup horizontalDpi="300" verticalDpi="300" orientation="landscape" scale="75" r:id="rId2"/>
  <drawing r:id="rId1"/>
</worksheet>
</file>

<file path=xl/worksheets/sheet15.xml><?xml version="1.0" encoding="utf-8"?>
<worksheet xmlns="http://schemas.openxmlformats.org/spreadsheetml/2006/main" xmlns:r="http://schemas.openxmlformats.org/officeDocument/2006/relationships">
  <dimension ref="A1:B31"/>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3" sqref="A3"/>
    </sheetView>
  </sheetViews>
  <sheetFormatPr defaultColWidth="11.421875" defaultRowHeight="12.75"/>
  <cols>
    <col min="1" max="1" width="54.00390625" style="258" customWidth="1"/>
    <col min="2" max="2" width="98.28125" style="252" customWidth="1"/>
  </cols>
  <sheetData>
    <row r="1" spans="1:2" ht="12.75">
      <c r="A1" s="365" t="s">
        <v>132</v>
      </c>
      <c r="B1" s="365"/>
    </row>
    <row r="3" spans="1:2" ht="38.25">
      <c r="A3" s="271" t="s">
        <v>149</v>
      </c>
      <c r="B3" s="272" t="s">
        <v>156</v>
      </c>
    </row>
    <row r="4" spans="1:2" ht="25.5">
      <c r="A4" s="271" t="s">
        <v>150</v>
      </c>
      <c r="B4" s="272" t="s">
        <v>157</v>
      </c>
    </row>
    <row r="5" spans="1:2" ht="12.75">
      <c r="A5" s="271" t="s">
        <v>151</v>
      </c>
      <c r="B5" s="273" t="s">
        <v>32</v>
      </c>
    </row>
    <row r="6" spans="1:2" ht="38.25">
      <c r="A6" s="271" t="s">
        <v>152</v>
      </c>
      <c r="B6" s="272" t="s">
        <v>158</v>
      </c>
    </row>
    <row r="7" spans="1:2" ht="25.5">
      <c r="A7" s="271" t="s">
        <v>153</v>
      </c>
      <c r="B7" s="272" t="s">
        <v>159</v>
      </c>
    </row>
    <row r="8" spans="1:2" ht="25.5">
      <c r="A8" s="271" t="s">
        <v>154</v>
      </c>
      <c r="B8" s="272" t="s">
        <v>160</v>
      </c>
    </row>
    <row r="9" spans="1:2" ht="38.25">
      <c r="A9" s="271" t="s">
        <v>155</v>
      </c>
      <c r="B9" s="272" t="s">
        <v>162</v>
      </c>
    </row>
    <row r="10" spans="1:2" ht="25.5">
      <c r="A10" s="271" t="s">
        <v>161</v>
      </c>
      <c r="B10" s="272" t="s">
        <v>163</v>
      </c>
    </row>
    <row r="11" spans="1:2" ht="51">
      <c r="A11" s="271" t="s">
        <v>166</v>
      </c>
      <c r="B11" s="272" t="s">
        <v>164</v>
      </c>
    </row>
    <row r="12" spans="1:2" ht="30" customHeight="1">
      <c r="A12" s="271" t="s">
        <v>167</v>
      </c>
      <c r="B12" s="272" t="s">
        <v>165</v>
      </c>
    </row>
    <row r="13" spans="1:2" ht="38.25">
      <c r="A13" s="271" t="s">
        <v>168</v>
      </c>
      <c r="B13" s="273" t="s">
        <v>28</v>
      </c>
    </row>
    <row r="14" spans="1:2" ht="12.75">
      <c r="A14" s="271" t="s">
        <v>169</v>
      </c>
      <c r="B14" s="273" t="s">
        <v>2</v>
      </c>
    </row>
    <row r="15" spans="1:2" ht="51">
      <c r="A15" s="271" t="s">
        <v>170</v>
      </c>
      <c r="B15" s="273" t="s">
        <v>133</v>
      </c>
    </row>
    <row r="16" spans="1:2" ht="25.5">
      <c r="A16" s="271" t="s">
        <v>171</v>
      </c>
      <c r="B16" s="273" t="s">
        <v>17</v>
      </c>
    </row>
    <row r="17" spans="1:2" ht="38.25">
      <c r="A17" s="271" t="s">
        <v>172</v>
      </c>
      <c r="B17" s="273" t="s">
        <v>134</v>
      </c>
    </row>
    <row r="18" spans="1:2" ht="51">
      <c r="A18" s="271" t="s">
        <v>173</v>
      </c>
      <c r="B18" s="274" t="s">
        <v>136</v>
      </c>
    </row>
    <row r="19" spans="1:2" ht="25.5">
      <c r="A19" s="271" t="s">
        <v>174</v>
      </c>
      <c r="B19" s="273" t="s">
        <v>40</v>
      </c>
    </row>
    <row r="20" spans="1:2" ht="38.25">
      <c r="A20" s="271" t="s">
        <v>175</v>
      </c>
      <c r="B20" s="273" t="s">
        <v>0</v>
      </c>
    </row>
    <row r="21" spans="1:2" ht="25.5">
      <c r="A21" s="271" t="s">
        <v>176</v>
      </c>
      <c r="B21" s="273" t="s">
        <v>7</v>
      </c>
    </row>
    <row r="22" spans="1:2" ht="12.75">
      <c r="A22" s="271" t="s">
        <v>177</v>
      </c>
      <c r="B22" s="273" t="s">
        <v>6</v>
      </c>
    </row>
    <row r="23" spans="1:2" s="96" customFormat="1" ht="25.5">
      <c r="A23" s="275" t="s">
        <v>178</v>
      </c>
      <c r="B23" s="276" t="s">
        <v>190</v>
      </c>
    </row>
    <row r="24" spans="1:2" ht="51">
      <c r="A24" s="271" t="s">
        <v>180</v>
      </c>
      <c r="B24" s="272" t="s">
        <v>179</v>
      </c>
    </row>
    <row r="25" spans="1:2" ht="12.75">
      <c r="A25" s="271" t="s">
        <v>181</v>
      </c>
      <c r="B25" s="273" t="s">
        <v>26</v>
      </c>
    </row>
    <row r="26" spans="1:2" ht="51">
      <c r="A26" s="271" t="s">
        <v>182</v>
      </c>
      <c r="B26" s="272" t="s">
        <v>183</v>
      </c>
    </row>
    <row r="27" spans="1:2" ht="12.75">
      <c r="A27" s="271" t="s">
        <v>184</v>
      </c>
      <c r="B27" s="273" t="s">
        <v>35</v>
      </c>
    </row>
    <row r="28" spans="1:2" ht="25.5">
      <c r="A28" s="271" t="s">
        <v>185</v>
      </c>
      <c r="B28" s="272" t="s">
        <v>186</v>
      </c>
    </row>
    <row r="29" spans="1:2" ht="25.5">
      <c r="A29" s="271" t="s">
        <v>187</v>
      </c>
      <c r="B29" s="273" t="s">
        <v>16</v>
      </c>
    </row>
    <row r="30" spans="1:2" ht="25.5">
      <c r="A30" s="271" t="s">
        <v>188</v>
      </c>
      <c r="B30" s="273" t="s">
        <v>21</v>
      </c>
    </row>
    <row r="31" spans="1:2" ht="25.5">
      <c r="A31" s="271" t="s">
        <v>189</v>
      </c>
      <c r="B31" s="273" t="s">
        <v>36</v>
      </c>
    </row>
  </sheetData>
  <sheetProtection/>
  <mergeCells count="1">
    <mergeCell ref="A1:B1"/>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55"/>
  <sheetViews>
    <sheetView showGridLines="0" zoomScalePageLayoutView="0" workbookViewId="0" topLeftCell="A5">
      <pane xSplit="2" ySplit="9" topLeftCell="C17" activePane="bottomRight" state="frozen"/>
      <selection pane="topLeft" activeCell="A5" sqref="A5"/>
      <selection pane="topRight" activeCell="C5" sqref="C5"/>
      <selection pane="bottomLeft" activeCell="A14" sqref="A14"/>
      <selection pane="bottomRight" activeCell="D14" sqref="D14"/>
    </sheetView>
  </sheetViews>
  <sheetFormatPr defaultColWidth="11.421875" defaultRowHeight="12.75"/>
  <cols>
    <col min="1" max="1" width="4.28125" style="1" customWidth="1"/>
    <col min="2" max="2" width="40.7109375" style="1" customWidth="1"/>
    <col min="3" max="3" width="8.57421875" style="1" customWidth="1"/>
    <col min="4" max="4" width="8.140625" style="1" customWidth="1"/>
    <col min="5" max="5" width="2.421875" style="1" customWidth="1"/>
    <col min="6" max="6" width="9.57421875" style="1" customWidth="1"/>
    <col min="7" max="7" width="8.140625" style="1" customWidth="1"/>
    <col min="8" max="8" width="2.28125" style="1" customWidth="1"/>
    <col min="9" max="9" width="8.7109375" style="1" customWidth="1"/>
    <col min="10" max="10" width="8.140625" style="1" customWidth="1"/>
    <col min="11" max="11" width="1.7109375" style="1" customWidth="1"/>
    <col min="12" max="12" width="8.140625" style="1" customWidth="1"/>
    <col min="13" max="13" width="9.421875" style="1" customWidth="1"/>
    <col min="14" max="14" width="1.57421875" style="1" customWidth="1"/>
    <col min="15" max="15" width="13.57421875" style="1" customWidth="1"/>
    <col min="16" max="16" width="8.140625" style="1" customWidth="1"/>
    <col min="17" max="17" width="13.7109375" style="112" customWidth="1"/>
    <col min="18" max="18" width="6.8515625" style="1" customWidth="1"/>
    <col min="19" max="19" width="11.421875" style="192" customWidth="1"/>
    <col min="20" max="21" width="11.421875" style="1" customWidth="1"/>
    <col min="22" max="22" width="12.28125" style="1" customWidth="1"/>
    <col min="23" max="23" width="12.00390625" style="1" customWidth="1"/>
    <col min="24" max="16384" width="11.421875" style="1" customWidth="1"/>
  </cols>
  <sheetData>
    <row r="1" s="5" customFormat="1" ht="12" customHeight="1">
      <c r="S1" s="90"/>
    </row>
    <row r="2" s="5" customFormat="1" ht="12">
      <c r="S2" s="90"/>
    </row>
    <row r="3" s="5" customFormat="1" ht="12">
      <c r="S3" s="90"/>
    </row>
    <row r="4" s="5" customFormat="1" ht="12">
      <c r="S4" s="90"/>
    </row>
    <row r="5" spans="2:19" s="2" customFormat="1" ht="15" customHeight="1">
      <c r="B5" s="297" t="s">
        <v>111</v>
      </c>
      <c r="C5" s="297"/>
      <c r="D5" s="297"/>
      <c r="E5" s="297"/>
      <c r="F5" s="297"/>
      <c r="G5" s="297"/>
      <c r="H5" s="297"/>
      <c r="I5" s="297"/>
      <c r="J5" s="297"/>
      <c r="K5" s="297"/>
      <c r="L5" s="297"/>
      <c r="M5" s="297"/>
      <c r="N5" s="297"/>
      <c r="O5" s="297"/>
      <c r="P5" s="297"/>
      <c r="Q5" s="297"/>
      <c r="S5" s="90"/>
    </row>
    <row r="6" spans="2:19" s="2" customFormat="1" ht="15" customHeight="1">
      <c r="B6" s="289" t="s">
        <v>121</v>
      </c>
      <c r="C6" s="297"/>
      <c r="D6" s="297"/>
      <c r="E6" s="297"/>
      <c r="F6" s="297"/>
      <c r="G6" s="297"/>
      <c r="H6" s="297"/>
      <c r="I6" s="297"/>
      <c r="J6" s="297"/>
      <c r="K6" s="297"/>
      <c r="L6" s="297"/>
      <c r="M6" s="297"/>
      <c r="N6" s="297"/>
      <c r="O6" s="297"/>
      <c r="P6" s="297"/>
      <c r="Q6" s="297"/>
      <c r="S6" s="90"/>
    </row>
    <row r="7" spans="2:19" s="2" customFormat="1" ht="15" customHeight="1">
      <c r="B7" s="297" t="s">
        <v>127</v>
      </c>
      <c r="C7" s="297"/>
      <c r="D7" s="297"/>
      <c r="E7" s="297"/>
      <c r="F7" s="297"/>
      <c r="G7" s="297"/>
      <c r="H7" s="297"/>
      <c r="I7" s="297"/>
      <c r="J7" s="297"/>
      <c r="K7" s="297"/>
      <c r="L7" s="297"/>
      <c r="M7" s="297"/>
      <c r="N7" s="297"/>
      <c r="O7" s="297"/>
      <c r="P7" s="297"/>
      <c r="Q7" s="297"/>
      <c r="S7" s="90"/>
    </row>
    <row r="8" spans="2:19" s="2" customFormat="1" ht="15">
      <c r="B8" s="290" t="s">
        <v>42</v>
      </c>
      <c r="C8" s="290"/>
      <c r="D8" s="290"/>
      <c r="E8" s="290"/>
      <c r="F8" s="290"/>
      <c r="G8" s="290"/>
      <c r="H8" s="290"/>
      <c r="I8" s="290"/>
      <c r="J8" s="290"/>
      <c r="K8" s="290"/>
      <c r="L8" s="290"/>
      <c r="M8" s="290"/>
      <c r="N8" s="290"/>
      <c r="O8" s="290"/>
      <c r="P8" s="290"/>
      <c r="Q8" s="290"/>
      <c r="S8" s="90"/>
    </row>
    <row r="9" spans="2:19" s="2" customFormat="1" ht="6.75" customHeight="1">
      <c r="B9" s="117"/>
      <c r="C9" s="117"/>
      <c r="D9" s="117"/>
      <c r="E9" s="117"/>
      <c r="F9" s="117"/>
      <c r="G9" s="117"/>
      <c r="H9" s="117"/>
      <c r="I9" s="117"/>
      <c r="J9" s="117"/>
      <c r="K9" s="117"/>
      <c r="L9" s="117"/>
      <c r="M9" s="117"/>
      <c r="N9" s="117"/>
      <c r="O9" s="117"/>
      <c r="P9" s="117"/>
      <c r="Q9" s="200"/>
      <c r="S9" s="90"/>
    </row>
    <row r="10" spans="3:19" s="3" customFormat="1" ht="11.25" customHeight="1">
      <c r="C10" s="32"/>
      <c r="D10" s="33"/>
      <c r="E10" s="33"/>
      <c r="F10" s="33"/>
      <c r="G10" s="33"/>
      <c r="H10" s="33"/>
      <c r="I10" s="33"/>
      <c r="J10" s="33"/>
      <c r="K10" s="33"/>
      <c r="L10" s="33"/>
      <c r="M10" s="33"/>
      <c r="N10" s="33"/>
      <c r="O10" s="33"/>
      <c r="P10" s="33"/>
      <c r="Q10" s="240" t="s">
        <v>128</v>
      </c>
      <c r="S10" s="62"/>
    </row>
    <row r="11" spans="1:19" s="4" customFormat="1" ht="21" customHeight="1">
      <c r="A11" s="298" t="s">
        <v>46</v>
      </c>
      <c r="B11" s="301" t="s">
        <v>102</v>
      </c>
      <c r="C11" s="301" t="s">
        <v>74</v>
      </c>
      <c r="D11" s="301"/>
      <c r="E11" s="20"/>
      <c r="F11" s="309" t="s">
        <v>122</v>
      </c>
      <c r="G11" s="309"/>
      <c r="H11" s="309"/>
      <c r="I11" s="309"/>
      <c r="J11" s="309"/>
      <c r="K11" s="196"/>
      <c r="L11" s="310" t="s">
        <v>135</v>
      </c>
      <c r="M11" s="310"/>
      <c r="N11" s="35"/>
      <c r="O11" s="301" t="s">
        <v>143</v>
      </c>
      <c r="P11" s="301"/>
      <c r="Q11" s="304" t="s">
        <v>137</v>
      </c>
      <c r="S11" s="69"/>
    </row>
    <row r="12" spans="1:19" s="4" customFormat="1" ht="18.75" customHeight="1">
      <c r="A12" s="299"/>
      <c r="B12" s="302"/>
      <c r="C12" s="307"/>
      <c r="D12" s="307"/>
      <c r="E12" s="24"/>
      <c r="F12" s="308" t="s">
        <v>73</v>
      </c>
      <c r="G12" s="308"/>
      <c r="H12" s="30"/>
      <c r="I12" s="308" t="s">
        <v>142</v>
      </c>
      <c r="J12" s="308"/>
      <c r="K12" s="30"/>
      <c r="L12" s="311"/>
      <c r="M12" s="311"/>
      <c r="N12" s="30"/>
      <c r="O12" s="307"/>
      <c r="P12" s="307"/>
      <c r="Q12" s="305"/>
      <c r="S12" s="69"/>
    </row>
    <row r="13" spans="1:23" s="4" customFormat="1" ht="21.75" customHeight="1">
      <c r="A13" s="300"/>
      <c r="B13" s="303"/>
      <c r="C13" s="28" t="s">
        <v>75</v>
      </c>
      <c r="D13" s="28" t="s">
        <v>70</v>
      </c>
      <c r="E13" s="28"/>
      <c r="F13" s="28" t="s">
        <v>75</v>
      </c>
      <c r="G13" s="28" t="s">
        <v>70</v>
      </c>
      <c r="H13" s="29"/>
      <c r="I13" s="28" t="s">
        <v>75</v>
      </c>
      <c r="J13" s="28" t="s">
        <v>70</v>
      </c>
      <c r="K13" s="28"/>
      <c r="L13" s="28" t="s">
        <v>75</v>
      </c>
      <c r="M13" s="28" t="s">
        <v>70</v>
      </c>
      <c r="N13" s="29"/>
      <c r="O13" s="28" t="s">
        <v>85</v>
      </c>
      <c r="P13" s="28" t="s">
        <v>70</v>
      </c>
      <c r="Q13" s="306"/>
      <c r="S13" s="249"/>
      <c r="T13" s="195"/>
      <c r="U13" s="195"/>
      <c r="V13" s="195"/>
      <c r="W13" s="195"/>
    </row>
    <row r="14" spans="1:20" s="4" customFormat="1" ht="12.75">
      <c r="A14" s="137"/>
      <c r="B14" s="120"/>
      <c r="C14" s="176">
        <f>+C16+C22+C28+C34+C39+C46</f>
        <v>4034</v>
      </c>
      <c r="D14" s="176"/>
      <c r="E14" s="176"/>
      <c r="F14" s="176"/>
      <c r="G14" s="176"/>
      <c r="H14" s="176"/>
      <c r="I14" s="176"/>
      <c r="J14" s="176"/>
      <c r="K14" s="176"/>
      <c r="L14" s="176"/>
      <c r="M14" s="176"/>
      <c r="N14" s="176"/>
      <c r="O14" s="176"/>
      <c r="P14" s="176"/>
      <c r="Q14" s="241"/>
      <c r="R14" s="164"/>
      <c r="S14" s="250"/>
      <c r="T14" s="193"/>
    </row>
    <row r="15" spans="2:19" s="10" customFormat="1" ht="12" customHeight="1">
      <c r="B15" s="6"/>
      <c r="C15" s="18"/>
      <c r="D15" s="14"/>
      <c r="E15" s="7"/>
      <c r="F15" s="17"/>
      <c r="G15" s="14"/>
      <c r="H15" s="16"/>
      <c r="I15" s="17"/>
      <c r="J15" s="14"/>
      <c r="K15" s="14"/>
      <c r="L15" s="17"/>
      <c r="M15" s="14"/>
      <c r="N15" s="16"/>
      <c r="O15" s="17"/>
      <c r="P15" s="14"/>
      <c r="Q15" s="242"/>
      <c r="S15" s="251"/>
    </row>
    <row r="16" spans="1:23" s="4" customFormat="1" ht="12" customHeight="1">
      <c r="A16" s="69" t="s">
        <v>100</v>
      </c>
      <c r="B16" s="98" t="s">
        <v>103</v>
      </c>
      <c r="C16" s="75">
        <v>521</v>
      </c>
      <c r="D16" s="76">
        <f>SUM(D18:D20)</f>
        <v>100</v>
      </c>
      <c r="E16" s="77"/>
      <c r="F16" s="75">
        <v>59461</v>
      </c>
      <c r="G16" s="76">
        <f>SUM(G18:G20)</f>
        <v>99.99999999999999</v>
      </c>
      <c r="H16" s="79"/>
      <c r="I16" s="75">
        <v>59197</v>
      </c>
      <c r="J16" s="76">
        <f>SUM(J18:J20)</f>
        <v>100</v>
      </c>
      <c r="K16" s="76"/>
      <c r="L16" s="75">
        <v>11575</v>
      </c>
      <c r="M16" s="76">
        <f>SUM(M18:M20)</f>
        <v>100</v>
      </c>
      <c r="N16" s="79"/>
      <c r="O16" s="75">
        <v>802965781</v>
      </c>
      <c r="P16" s="76">
        <f>SUM(P18:P20)</f>
        <v>100</v>
      </c>
      <c r="Q16" s="78">
        <v>13564.298545534402</v>
      </c>
      <c r="S16" s="82"/>
      <c r="T16" s="5"/>
      <c r="U16" s="5"/>
      <c r="V16" s="5"/>
      <c r="W16" s="5"/>
    </row>
    <row r="17" spans="1:23" s="4" customFormat="1" ht="12" customHeight="1">
      <c r="A17" s="69"/>
      <c r="B17" s="62"/>
      <c r="C17" s="18"/>
      <c r="D17" s="14"/>
      <c r="E17" s="7"/>
      <c r="F17" s="17"/>
      <c r="G17" s="14"/>
      <c r="H17" s="16"/>
      <c r="I17" s="17"/>
      <c r="J17" s="14"/>
      <c r="K17" s="14"/>
      <c r="L17" s="17"/>
      <c r="M17" s="14"/>
      <c r="N17" s="16"/>
      <c r="O17" s="17"/>
      <c r="P17" s="14"/>
      <c r="Q17" s="242"/>
      <c r="S17" s="201"/>
      <c r="T17" s="5"/>
      <c r="U17" s="5"/>
      <c r="V17" s="5"/>
      <c r="W17" s="5"/>
    </row>
    <row r="18" spans="1:23" s="4" customFormat="1" ht="12" customHeight="1">
      <c r="A18" s="69"/>
      <c r="B18" s="99" t="s">
        <v>108</v>
      </c>
      <c r="C18" s="19">
        <v>203</v>
      </c>
      <c r="D18" s="13">
        <f>+C18/C$16*100</f>
        <v>38.963531669865645</v>
      </c>
      <c r="E18" s="9"/>
      <c r="F18" s="19">
        <v>41665</v>
      </c>
      <c r="G18" s="13">
        <f>+F18/F$16*100</f>
        <v>70.07113906594238</v>
      </c>
      <c r="H18" s="15"/>
      <c r="I18" s="19">
        <v>41572</v>
      </c>
      <c r="J18" s="13">
        <f>+I18/I$16*100</f>
        <v>70.22653174991976</v>
      </c>
      <c r="K18" s="13"/>
      <c r="L18" s="19">
        <v>7166</v>
      </c>
      <c r="M18" s="13">
        <f>+L18/L$16*100</f>
        <v>61.90928725701944</v>
      </c>
      <c r="N18" s="15"/>
      <c r="O18" s="19">
        <v>568259365</v>
      </c>
      <c r="P18" s="13">
        <f>+O18/O$16*100</f>
        <v>70.77006000085078</v>
      </c>
      <c r="Q18" s="239">
        <v>13669.281367266429</v>
      </c>
      <c r="S18" s="66"/>
      <c r="T18" s="5"/>
      <c r="U18" s="5"/>
      <c r="V18" s="5"/>
      <c r="W18" s="5"/>
    </row>
    <row r="19" spans="1:23" s="4" customFormat="1" ht="12" customHeight="1">
      <c r="A19" s="69"/>
      <c r="B19" s="62" t="s">
        <v>109</v>
      </c>
      <c r="C19" s="66">
        <v>196</v>
      </c>
      <c r="D19" s="38">
        <f>+C19/C$16*100</f>
        <v>37.61996161228407</v>
      </c>
      <c r="E19" s="65"/>
      <c r="F19" s="66">
        <v>11957</v>
      </c>
      <c r="G19" s="38">
        <f>+F19/F$16*100</f>
        <v>20.108978994635137</v>
      </c>
      <c r="H19" s="68"/>
      <c r="I19" s="66">
        <v>11842</v>
      </c>
      <c r="J19" s="38">
        <f>+I19/I$16*100</f>
        <v>20.00439211446526</v>
      </c>
      <c r="K19" s="38"/>
      <c r="L19" s="66">
        <v>3093</v>
      </c>
      <c r="M19" s="38">
        <f>+L19/L$16*100</f>
        <v>26.721382289416844</v>
      </c>
      <c r="N19" s="68"/>
      <c r="O19" s="66">
        <v>157494915</v>
      </c>
      <c r="P19" s="38">
        <f>+O19/O$16*100</f>
        <v>19.614150282202374</v>
      </c>
      <c r="Q19" s="238">
        <v>13299.688819456172</v>
      </c>
      <c r="S19" s="66"/>
      <c r="T19" s="5"/>
      <c r="U19" s="5"/>
      <c r="V19" s="5"/>
      <c r="W19" s="5"/>
    </row>
    <row r="20" spans="1:23" s="4" customFormat="1" ht="12">
      <c r="A20" s="69"/>
      <c r="B20" s="99" t="s">
        <v>141</v>
      </c>
      <c r="C20" s="19">
        <v>122</v>
      </c>
      <c r="D20" s="13">
        <f>+C20/C$16*100</f>
        <v>23.41650671785029</v>
      </c>
      <c r="E20" s="9"/>
      <c r="F20" s="19">
        <v>5839</v>
      </c>
      <c r="G20" s="13">
        <f>+F20/F$16*100</f>
        <v>9.819881939422478</v>
      </c>
      <c r="H20" s="15"/>
      <c r="I20" s="19">
        <v>5783</v>
      </c>
      <c r="J20" s="13">
        <f>+I20/I$16*100</f>
        <v>9.76907613561498</v>
      </c>
      <c r="K20" s="13"/>
      <c r="L20" s="19">
        <v>1316</v>
      </c>
      <c r="M20" s="13">
        <f>+L20/L$16*100</f>
        <v>11.369330453563716</v>
      </c>
      <c r="N20" s="15"/>
      <c r="O20" s="19">
        <v>77211501</v>
      </c>
      <c r="P20" s="13">
        <f>+O20/O$16*100</f>
        <v>9.615789716946853</v>
      </c>
      <c r="Q20" s="239">
        <v>13351.461352239323</v>
      </c>
      <c r="S20" s="66"/>
      <c r="T20" s="5"/>
      <c r="U20" s="5"/>
      <c r="V20" s="5"/>
      <c r="W20" s="5"/>
    </row>
    <row r="21" spans="2:23" s="69" customFormat="1" ht="12" customHeight="1">
      <c r="B21" s="62"/>
      <c r="C21" s="66"/>
      <c r="D21" s="38"/>
      <c r="E21" s="65"/>
      <c r="F21" s="66"/>
      <c r="G21" s="38"/>
      <c r="H21" s="68"/>
      <c r="I21" s="66"/>
      <c r="J21" s="38"/>
      <c r="K21" s="38"/>
      <c r="L21" s="66"/>
      <c r="M21" s="38"/>
      <c r="N21" s="68"/>
      <c r="O21" s="66"/>
      <c r="P21" s="38"/>
      <c r="Q21" s="238"/>
      <c r="S21" s="66"/>
      <c r="T21" s="90"/>
      <c r="U21" s="90"/>
      <c r="V21" s="90"/>
      <c r="W21" s="90"/>
    </row>
    <row r="22" spans="1:23" s="80" customFormat="1" ht="28.5" customHeight="1">
      <c r="A22" s="69" t="s">
        <v>104</v>
      </c>
      <c r="B22" s="101" t="s">
        <v>138</v>
      </c>
      <c r="C22" s="75">
        <v>531</v>
      </c>
      <c r="D22" s="76">
        <f>SUM(D24:D26)</f>
        <v>100</v>
      </c>
      <c r="E22" s="77"/>
      <c r="F22" s="75">
        <v>76053</v>
      </c>
      <c r="G22" s="76">
        <f>SUM(G24:G26)</f>
        <v>100</v>
      </c>
      <c r="H22" s="79"/>
      <c r="I22" s="75">
        <v>75861</v>
      </c>
      <c r="J22" s="76">
        <f>SUM(J24:J26)</f>
        <v>100</v>
      </c>
      <c r="K22" s="76"/>
      <c r="L22" s="75">
        <v>34987</v>
      </c>
      <c r="M22" s="76">
        <f>SUM(M24:M26)</f>
        <v>100</v>
      </c>
      <c r="N22" s="79"/>
      <c r="O22" s="75">
        <v>2169295201</v>
      </c>
      <c r="P22" s="76">
        <f>SUM(P24:P26)</f>
        <v>100</v>
      </c>
      <c r="Q22" s="78">
        <v>28595.657861088042</v>
      </c>
      <c r="S22" s="85"/>
      <c r="T22" s="181"/>
      <c r="U22" s="181"/>
      <c r="V22" s="181"/>
      <c r="W22" s="181"/>
    </row>
    <row r="23" spans="1:23" ht="12" customHeight="1">
      <c r="A23" s="69"/>
      <c r="B23" s="62"/>
      <c r="C23" s="66"/>
      <c r="D23" s="38"/>
      <c r="E23" s="65"/>
      <c r="F23" s="66"/>
      <c r="G23" s="38"/>
      <c r="H23" s="68"/>
      <c r="I23" s="66"/>
      <c r="J23" s="38"/>
      <c r="K23" s="38"/>
      <c r="L23" s="66"/>
      <c r="M23" s="38"/>
      <c r="N23" s="68"/>
      <c r="O23" s="66"/>
      <c r="P23" s="38"/>
      <c r="Q23" s="238"/>
      <c r="S23" s="201"/>
      <c r="T23" s="181"/>
      <c r="U23" s="181"/>
      <c r="V23" s="181"/>
      <c r="W23" s="181"/>
    </row>
    <row r="24" spans="1:23" ht="12" customHeight="1">
      <c r="A24" s="69"/>
      <c r="B24" s="99" t="s">
        <v>108</v>
      </c>
      <c r="C24" s="19">
        <v>280</v>
      </c>
      <c r="D24" s="13">
        <f>+C24/C$22*100</f>
        <v>52.730696798493405</v>
      </c>
      <c r="E24" s="9"/>
      <c r="F24" s="19">
        <v>53442</v>
      </c>
      <c r="G24" s="13">
        <f>+F24/F$22*100</f>
        <v>70.26941737998501</v>
      </c>
      <c r="H24" s="15"/>
      <c r="I24" s="19">
        <v>53374</v>
      </c>
      <c r="J24" s="13">
        <f>+I24/I$22*100</f>
        <v>70.35762776657307</v>
      </c>
      <c r="K24" s="13"/>
      <c r="L24" s="19">
        <v>29998</v>
      </c>
      <c r="M24" s="13">
        <f>+L24/L$22*100</f>
        <v>85.74041786949438</v>
      </c>
      <c r="N24" s="15"/>
      <c r="O24" s="19">
        <v>1466737594</v>
      </c>
      <c r="P24" s="13">
        <f>+O24/O$22*100</f>
        <v>67.6135545463736</v>
      </c>
      <c r="Q24" s="239">
        <v>27480.3761007232</v>
      </c>
      <c r="S24" s="201"/>
      <c r="T24" s="181"/>
      <c r="U24" s="181"/>
      <c r="V24" s="181"/>
      <c r="W24" s="181"/>
    </row>
    <row r="25" spans="1:23" ht="12" customHeight="1">
      <c r="A25" s="69"/>
      <c r="B25" s="62" t="s">
        <v>109</v>
      </c>
      <c r="C25" s="66">
        <v>209</v>
      </c>
      <c r="D25" s="38">
        <f>+C25/C$22*100</f>
        <v>39.35969868173258</v>
      </c>
      <c r="E25" s="65"/>
      <c r="F25" s="66">
        <v>11914</v>
      </c>
      <c r="G25" s="38">
        <f>+F25/F$22*100</f>
        <v>15.665391240319252</v>
      </c>
      <c r="H25" s="68"/>
      <c r="I25" s="66">
        <v>11798</v>
      </c>
      <c r="J25" s="38">
        <f>+I25/I$22*100</f>
        <v>15.552128234534212</v>
      </c>
      <c r="K25" s="38"/>
      <c r="L25" s="66">
        <v>2115</v>
      </c>
      <c r="M25" s="38">
        <f>+L25/L$22*100</f>
        <v>6.045102466630463</v>
      </c>
      <c r="N25" s="68"/>
      <c r="O25" s="66">
        <v>243733074</v>
      </c>
      <c r="P25" s="38">
        <f>+O25/O$22*100</f>
        <v>11.235588125011484</v>
      </c>
      <c r="Q25" s="238">
        <v>20658.846753687067</v>
      </c>
      <c r="S25" s="201"/>
      <c r="T25" s="181"/>
      <c r="U25" s="181"/>
      <c r="V25" s="181"/>
      <c r="W25" s="181"/>
    </row>
    <row r="26" spans="1:23" ht="15">
      <c r="A26" s="69"/>
      <c r="B26" s="103" t="s">
        <v>141</v>
      </c>
      <c r="C26" s="116">
        <v>42</v>
      </c>
      <c r="D26" s="38">
        <f>+C26/C$22*100</f>
        <v>7.909604519774012</v>
      </c>
      <c r="E26" s="65"/>
      <c r="F26" s="66">
        <v>10697</v>
      </c>
      <c r="G26" s="38">
        <f>+F26/F$22*100</f>
        <v>14.065191379695738</v>
      </c>
      <c r="H26" s="68"/>
      <c r="I26" s="66">
        <v>10689</v>
      </c>
      <c r="J26" s="38">
        <f>+I26/I$22*100</f>
        <v>14.090243998892712</v>
      </c>
      <c r="K26" s="38"/>
      <c r="L26" s="66">
        <v>2874</v>
      </c>
      <c r="M26" s="38">
        <f>+L26/L$22*100</f>
        <v>8.214479663875153</v>
      </c>
      <c r="N26" s="68"/>
      <c r="O26" s="66">
        <v>458824533</v>
      </c>
      <c r="P26" s="38">
        <f>+O26/O$22*100</f>
        <v>21.150857328614908</v>
      </c>
      <c r="Q26" s="238">
        <v>42924.92590513612</v>
      </c>
      <c r="S26" s="201"/>
      <c r="T26" s="181"/>
      <c r="U26" s="181"/>
      <c r="V26" s="181"/>
      <c r="W26" s="181"/>
    </row>
    <row r="27" spans="1:23" s="39" customFormat="1" ht="12" customHeight="1">
      <c r="A27" s="69"/>
      <c r="B27" s="99"/>
      <c r="C27" s="19"/>
      <c r="D27" s="13"/>
      <c r="E27" s="9"/>
      <c r="F27" s="19"/>
      <c r="G27" s="13"/>
      <c r="H27" s="15"/>
      <c r="I27" s="19"/>
      <c r="J27" s="13"/>
      <c r="K27" s="13"/>
      <c r="L27" s="19"/>
      <c r="M27" s="13"/>
      <c r="N27" s="15"/>
      <c r="O27" s="19"/>
      <c r="P27" s="13"/>
      <c r="Q27" s="239"/>
      <c r="S27" s="201"/>
      <c r="T27" s="90"/>
      <c r="U27" s="90"/>
      <c r="V27" s="90"/>
      <c r="W27" s="90"/>
    </row>
    <row r="28" spans="1:23" s="80" customFormat="1" ht="28.5" customHeight="1">
      <c r="A28" s="69" t="s">
        <v>101</v>
      </c>
      <c r="B28" s="115" t="s">
        <v>139</v>
      </c>
      <c r="C28" s="82">
        <v>2000</v>
      </c>
      <c r="D28" s="83">
        <f>SUM(D30:D32)</f>
        <v>100.00000000000001</v>
      </c>
      <c r="E28" s="84"/>
      <c r="F28" s="82">
        <v>723312</v>
      </c>
      <c r="G28" s="83">
        <f>SUM(G30:G32)</f>
        <v>100</v>
      </c>
      <c r="H28" s="86"/>
      <c r="I28" s="82">
        <v>722001</v>
      </c>
      <c r="J28" s="83">
        <f>SUM(J30:J32)</f>
        <v>100</v>
      </c>
      <c r="K28" s="83"/>
      <c r="L28" s="82">
        <v>18315</v>
      </c>
      <c r="M28" s="83">
        <f>SUM(M30:M32)</f>
        <v>100</v>
      </c>
      <c r="N28" s="86"/>
      <c r="O28" s="82">
        <v>10210624657</v>
      </c>
      <c r="P28" s="83">
        <f>SUM(P30:P32)</f>
        <v>100</v>
      </c>
      <c r="Q28" s="85">
        <v>14142.119826703842</v>
      </c>
      <c r="S28" s="82"/>
      <c r="T28" s="181"/>
      <c r="U28" s="181"/>
      <c r="V28" s="181"/>
      <c r="W28" s="181"/>
    </row>
    <row r="29" spans="1:23" s="39" customFormat="1" ht="12" customHeight="1">
      <c r="A29" s="69"/>
      <c r="B29" s="99"/>
      <c r="C29" s="19"/>
      <c r="D29" s="13"/>
      <c r="E29" s="9"/>
      <c r="F29" s="19"/>
      <c r="G29" s="13"/>
      <c r="H29" s="15"/>
      <c r="I29" s="19"/>
      <c r="J29" s="13"/>
      <c r="K29" s="13"/>
      <c r="L29" s="19"/>
      <c r="M29" s="13"/>
      <c r="N29" s="15"/>
      <c r="O29" s="19"/>
      <c r="P29" s="13"/>
      <c r="Q29" s="239"/>
      <c r="S29" s="201"/>
      <c r="T29" s="90"/>
      <c r="U29" s="90"/>
      <c r="V29" s="90"/>
      <c r="W29" s="90"/>
    </row>
    <row r="30" spans="1:23" ht="12" customHeight="1">
      <c r="A30" s="69"/>
      <c r="B30" s="62" t="s">
        <v>108</v>
      </c>
      <c r="C30" s="66">
        <v>671</v>
      </c>
      <c r="D30" s="38">
        <f>+C30/C$28*100</f>
        <v>33.550000000000004</v>
      </c>
      <c r="E30" s="65"/>
      <c r="F30" s="66">
        <v>315676</v>
      </c>
      <c r="G30" s="38">
        <f>+F30/F$28*100</f>
        <v>43.64313048864114</v>
      </c>
      <c r="H30" s="68"/>
      <c r="I30" s="66">
        <v>315318</v>
      </c>
      <c r="J30" s="38">
        <f>+I30/I$28*100</f>
        <v>43.67279269696303</v>
      </c>
      <c r="K30" s="38"/>
      <c r="L30" s="66">
        <v>11180</v>
      </c>
      <c r="M30" s="38">
        <f>+L30/L$28*100</f>
        <v>61.04286104286104</v>
      </c>
      <c r="N30" s="68"/>
      <c r="O30" s="66">
        <v>4701566060</v>
      </c>
      <c r="P30" s="38">
        <f>+O30/O$28*100</f>
        <v>46.04582205239316</v>
      </c>
      <c r="Q30" s="238">
        <v>14910.55398042611</v>
      </c>
      <c r="S30" s="201"/>
      <c r="T30" s="181"/>
      <c r="U30" s="181"/>
      <c r="V30" s="181"/>
      <c r="W30" s="181"/>
    </row>
    <row r="31" spans="1:23" ht="14.25" customHeight="1">
      <c r="A31" s="69"/>
      <c r="B31" s="99" t="s">
        <v>109</v>
      </c>
      <c r="C31" s="19">
        <v>1096</v>
      </c>
      <c r="D31" s="13">
        <f>+C31/C$28*100</f>
        <v>54.800000000000004</v>
      </c>
      <c r="E31" s="9"/>
      <c r="F31" s="19">
        <v>321425</v>
      </c>
      <c r="G31" s="13">
        <f>+F31/F$28*100</f>
        <v>44.43794655694914</v>
      </c>
      <c r="H31" s="15"/>
      <c r="I31" s="19">
        <v>320568</v>
      </c>
      <c r="J31" s="13">
        <f>+I31/I$28*100</f>
        <v>44.399938504240296</v>
      </c>
      <c r="K31" s="13"/>
      <c r="L31" s="19">
        <v>3856</v>
      </c>
      <c r="M31" s="13">
        <f>+L31/L$28*100</f>
        <v>21.053781053781055</v>
      </c>
      <c r="N31" s="15"/>
      <c r="O31" s="19">
        <v>4186160978</v>
      </c>
      <c r="P31" s="13">
        <f>+O31/O$28*100</f>
        <v>40.99808893797828</v>
      </c>
      <c r="Q31" s="239">
        <v>13058.57408724514</v>
      </c>
      <c r="S31" s="201"/>
      <c r="T31" s="181"/>
      <c r="U31" s="181"/>
      <c r="V31" s="181"/>
      <c r="W31" s="181"/>
    </row>
    <row r="32" spans="1:23" ht="15">
      <c r="A32" s="69"/>
      <c r="B32" s="99" t="s">
        <v>141</v>
      </c>
      <c r="C32" s="19">
        <v>233</v>
      </c>
      <c r="D32" s="13">
        <f>+C32/C$28*100</f>
        <v>11.65</v>
      </c>
      <c r="E32" s="9"/>
      <c r="F32" s="19">
        <v>86211</v>
      </c>
      <c r="G32" s="13">
        <f>+F32/F$28*100</f>
        <v>11.918922954409714</v>
      </c>
      <c r="H32" s="15"/>
      <c r="I32" s="19">
        <v>86115</v>
      </c>
      <c r="J32" s="13">
        <f>+I32/I$28*100</f>
        <v>11.927268798796678</v>
      </c>
      <c r="K32" s="13"/>
      <c r="L32" s="19">
        <v>3279</v>
      </c>
      <c r="M32" s="13">
        <f>+L32/L$28*100</f>
        <v>17.903357903357904</v>
      </c>
      <c r="N32" s="15"/>
      <c r="O32" s="19">
        <v>1322897619</v>
      </c>
      <c r="P32" s="13">
        <f>+O32/O$28*100</f>
        <v>12.956089009628553</v>
      </c>
      <c r="Q32" s="239">
        <v>15361.988259885038</v>
      </c>
      <c r="S32" s="201"/>
      <c r="T32" s="181"/>
      <c r="U32" s="181"/>
      <c r="V32" s="181"/>
      <c r="W32" s="181"/>
    </row>
    <row r="33" spans="1:23" s="39" customFormat="1" ht="12" customHeight="1">
      <c r="A33" s="69"/>
      <c r="B33" s="62"/>
      <c r="C33" s="66"/>
      <c r="D33" s="38"/>
      <c r="E33" s="65"/>
      <c r="F33" s="66"/>
      <c r="G33" s="38"/>
      <c r="H33" s="68"/>
      <c r="I33" s="66"/>
      <c r="J33" s="38"/>
      <c r="K33" s="38"/>
      <c r="L33" s="66"/>
      <c r="M33" s="38"/>
      <c r="N33" s="68"/>
      <c r="O33" s="66"/>
      <c r="P33" s="38"/>
      <c r="Q33" s="238"/>
      <c r="S33" s="201"/>
      <c r="T33" s="90"/>
      <c r="U33" s="90"/>
      <c r="V33" s="90"/>
      <c r="W33" s="90"/>
    </row>
    <row r="34" spans="1:23" s="39" customFormat="1" ht="15">
      <c r="A34" s="69" t="s">
        <v>106</v>
      </c>
      <c r="B34" s="98" t="s">
        <v>115</v>
      </c>
      <c r="C34" s="75">
        <v>147</v>
      </c>
      <c r="D34" s="76">
        <f>SUM(D36:D37)</f>
        <v>99.99999999999999</v>
      </c>
      <c r="E34" s="77"/>
      <c r="F34" s="75" t="s">
        <v>130</v>
      </c>
      <c r="G34" s="75" t="s">
        <v>130</v>
      </c>
      <c r="H34" s="79"/>
      <c r="I34" s="75" t="s">
        <v>130</v>
      </c>
      <c r="J34" s="75" t="s">
        <v>130</v>
      </c>
      <c r="K34" s="76"/>
      <c r="L34" s="75" t="s">
        <v>130</v>
      </c>
      <c r="M34" s="75" t="s">
        <v>130</v>
      </c>
      <c r="N34" s="79"/>
      <c r="O34" s="75">
        <v>1526115455</v>
      </c>
      <c r="P34" s="76">
        <f>SUM(P36:P37)</f>
        <v>100.00000000000001</v>
      </c>
      <c r="Q34" s="75" t="s">
        <v>130</v>
      </c>
      <c r="S34" s="82"/>
      <c r="T34" s="194"/>
      <c r="U34" s="194"/>
      <c r="V34" s="194"/>
      <c r="W34" s="194"/>
    </row>
    <row r="35" spans="1:23" s="39" customFormat="1" ht="12" customHeight="1">
      <c r="A35" s="69"/>
      <c r="B35" s="62"/>
      <c r="C35" s="66"/>
      <c r="D35" s="38"/>
      <c r="E35" s="65"/>
      <c r="F35" s="201"/>
      <c r="G35" s="201"/>
      <c r="H35" s="236"/>
      <c r="I35" s="201"/>
      <c r="J35" s="201"/>
      <c r="K35" s="202"/>
      <c r="L35" s="201"/>
      <c r="M35" s="201"/>
      <c r="N35" s="68"/>
      <c r="O35" s="66"/>
      <c r="P35" s="38"/>
      <c r="Q35" s="201"/>
      <c r="S35" s="201"/>
      <c r="T35" s="194"/>
      <c r="U35" s="194"/>
      <c r="V35" s="194"/>
      <c r="W35" s="194"/>
    </row>
    <row r="36" spans="1:23" s="39" customFormat="1" ht="12" customHeight="1">
      <c r="A36" s="69"/>
      <c r="B36" s="99" t="s">
        <v>110</v>
      </c>
      <c r="C36" s="19">
        <v>141</v>
      </c>
      <c r="D36" s="13">
        <f>+C36/C$34*100</f>
        <v>95.91836734693877</v>
      </c>
      <c r="E36" s="9"/>
      <c r="F36" s="204" t="s">
        <v>130</v>
      </c>
      <c r="G36" s="204" t="s">
        <v>130</v>
      </c>
      <c r="H36" s="237"/>
      <c r="I36" s="204" t="s">
        <v>130</v>
      </c>
      <c r="J36" s="204" t="s">
        <v>130</v>
      </c>
      <c r="K36" s="205"/>
      <c r="L36" s="204" t="s">
        <v>130</v>
      </c>
      <c r="M36" s="204" t="s">
        <v>130</v>
      </c>
      <c r="N36" s="15"/>
      <c r="O36" s="19">
        <v>1508408905</v>
      </c>
      <c r="P36" s="13">
        <f>+O36/O$34*100</f>
        <v>98.83976340440115</v>
      </c>
      <c r="Q36" s="204" t="s">
        <v>130</v>
      </c>
      <c r="S36" s="201"/>
      <c r="T36" s="194"/>
      <c r="U36" s="194"/>
      <c r="V36" s="194"/>
      <c r="W36" s="194"/>
    </row>
    <row r="37" spans="1:23" s="39" customFormat="1" ht="15">
      <c r="A37" s="69"/>
      <c r="B37" s="103" t="s">
        <v>141</v>
      </c>
      <c r="C37" s="66">
        <v>6</v>
      </c>
      <c r="D37" s="38">
        <f>+C37/C$34*100</f>
        <v>4.081632653061225</v>
      </c>
      <c r="E37" s="65"/>
      <c r="F37" s="201" t="s">
        <v>130</v>
      </c>
      <c r="G37" s="201" t="s">
        <v>130</v>
      </c>
      <c r="H37" s="236"/>
      <c r="I37" s="201" t="s">
        <v>130</v>
      </c>
      <c r="J37" s="201" t="s">
        <v>130</v>
      </c>
      <c r="K37" s="202"/>
      <c r="L37" s="201" t="s">
        <v>130</v>
      </c>
      <c r="M37" s="201" t="s">
        <v>130</v>
      </c>
      <c r="N37" s="68"/>
      <c r="O37" s="66">
        <v>17706550</v>
      </c>
      <c r="P37" s="38">
        <f>+O37/O$34*100</f>
        <v>1.1602365955988565</v>
      </c>
      <c r="Q37" s="201" t="s">
        <v>130</v>
      </c>
      <c r="S37" s="201"/>
      <c r="T37" s="194"/>
      <c r="U37" s="194"/>
      <c r="V37" s="194"/>
      <c r="W37" s="194"/>
    </row>
    <row r="38" spans="1:23" s="39" customFormat="1" ht="12" customHeight="1">
      <c r="A38" s="69"/>
      <c r="B38" s="99"/>
      <c r="C38" s="19"/>
      <c r="D38" s="13"/>
      <c r="E38" s="9"/>
      <c r="F38" s="19"/>
      <c r="G38" s="13"/>
      <c r="H38" s="15"/>
      <c r="I38" s="19"/>
      <c r="J38" s="13"/>
      <c r="K38" s="13"/>
      <c r="L38" s="19"/>
      <c r="M38" s="13"/>
      <c r="N38" s="15"/>
      <c r="O38" s="19"/>
      <c r="P38" s="13"/>
      <c r="Q38" s="239"/>
      <c r="S38" s="201"/>
      <c r="T38" s="90"/>
      <c r="U38" s="90"/>
      <c r="V38" s="90"/>
      <c r="W38" s="90"/>
    </row>
    <row r="39" spans="1:23" s="81" customFormat="1" ht="24.75">
      <c r="A39" s="69" t="s">
        <v>107</v>
      </c>
      <c r="B39" s="115" t="s">
        <v>114</v>
      </c>
      <c r="C39" s="82">
        <v>649</v>
      </c>
      <c r="D39" s="83">
        <f>SUM(D41:D44)</f>
        <v>99.99999999999999</v>
      </c>
      <c r="E39" s="84"/>
      <c r="F39" s="82">
        <v>79095</v>
      </c>
      <c r="G39" s="83">
        <f>SUM(G41:G44)</f>
        <v>100</v>
      </c>
      <c r="H39" s="86"/>
      <c r="I39" s="82">
        <v>78705</v>
      </c>
      <c r="J39" s="83">
        <f>SUM(J41:J44)</f>
        <v>99.99999999999999</v>
      </c>
      <c r="K39" s="83"/>
      <c r="L39" s="82">
        <v>18829</v>
      </c>
      <c r="M39" s="83">
        <f>SUM(M41:M44)</f>
        <v>100</v>
      </c>
      <c r="N39" s="86"/>
      <c r="O39" s="82">
        <v>1815541567</v>
      </c>
      <c r="P39" s="83">
        <f>SUM(P41:P44)</f>
        <v>100</v>
      </c>
      <c r="Q39" s="85">
        <v>23067.677618956863</v>
      </c>
      <c r="S39" s="82"/>
      <c r="T39" s="90"/>
      <c r="U39" s="90"/>
      <c r="V39" s="90"/>
      <c r="W39" s="90"/>
    </row>
    <row r="40" spans="1:23" s="39" customFormat="1" ht="12" customHeight="1">
      <c r="A40" s="69"/>
      <c r="B40" s="99"/>
      <c r="C40" s="19"/>
      <c r="D40" s="13"/>
      <c r="E40" s="9"/>
      <c r="F40" s="19"/>
      <c r="G40" s="13"/>
      <c r="H40" s="15"/>
      <c r="I40" s="19"/>
      <c r="J40" s="13"/>
      <c r="K40" s="13"/>
      <c r="L40" s="19"/>
      <c r="M40" s="13"/>
      <c r="N40" s="15"/>
      <c r="O40" s="19"/>
      <c r="P40" s="13"/>
      <c r="Q40" s="239"/>
      <c r="S40" s="201"/>
      <c r="T40" s="90"/>
      <c r="U40" s="90"/>
      <c r="V40" s="90"/>
      <c r="W40" s="90"/>
    </row>
    <row r="41" spans="1:23" s="39" customFormat="1" ht="12" customHeight="1">
      <c r="A41" s="69"/>
      <c r="B41" s="62" t="s">
        <v>108</v>
      </c>
      <c r="C41" s="66">
        <v>276</v>
      </c>
      <c r="D41" s="38">
        <f>+C41/C$39*100</f>
        <v>42.526964560862865</v>
      </c>
      <c r="E41" s="65"/>
      <c r="F41" s="66">
        <v>36030</v>
      </c>
      <c r="G41" s="38">
        <f>+F41/F$39*100</f>
        <v>45.55281623364309</v>
      </c>
      <c r="H41" s="68"/>
      <c r="I41" s="66">
        <v>35873</v>
      </c>
      <c r="J41" s="38">
        <f>+I41/I$39*100</f>
        <v>45.579061050759165</v>
      </c>
      <c r="K41" s="38"/>
      <c r="L41" s="66">
        <v>11374</v>
      </c>
      <c r="M41" s="38">
        <f>+L41/L$39*100</f>
        <v>60.406819268150194</v>
      </c>
      <c r="N41" s="68"/>
      <c r="O41" s="66">
        <v>771596281</v>
      </c>
      <c r="P41" s="38">
        <f>+O41/O$39*100</f>
        <v>42.49951061572142</v>
      </c>
      <c r="Q41" s="238">
        <v>21509.109385889107</v>
      </c>
      <c r="S41" s="201"/>
      <c r="T41" s="90"/>
      <c r="U41" s="90"/>
      <c r="V41" s="90"/>
      <c r="W41" s="90"/>
    </row>
    <row r="42" spans="1:23" s="39" customFormat="1" ht="12" customHeight="1">
      <c r="A42" s="69"/>
      <c r="B42" s="99" t="s">
        <v>109</v>
      </c>
      <c r="C42" s="19">
        <v>255</v>
      </c>
      <c r="D42" s="13">
        <f>+C42/C$39*100</f>
        <v>39.29121725731895</v>
      </c>
      <c r="E42" s="9"/>
      <c r="F42" s="19">
        <v>13660</v>
      </c>
      <c r="G42" s="13">
        <f>+F42/F$39*100</f>
        <v>17.270371072760604</v>
      </c>
      <c r="H42" s="15"/>
      <c r="I42" s="19">
        <v>13469</v>
      </c>
      <c r="J42" s="13">
        <f>+I42/I$39*100</f>
        <v>17.113271075535227</v>
      </c>
      <c r="K42" s="13"/>
      <c r="L42" s="19">
        <v>3395</v>
      </c>
      <c r="M42" s="13">
        <f>+L42/L$39*100</f>
        <v>18.03069732858888</v>
      </c>
      <c r="N42" s="15"/>
      <c r="O42" s="19">
        <v>220752435</v>
      </c>
      <c r="P42" s="13">
        <f>+O42/O$39*100</f>
        <v>12.159040531623367</v>
      </c>
      <c r="Q42" s="239">
        <v>16389.667755586903</v>
      </c>
      <c r="S42" s="201"/>
      <c r="T42" s="90"/>
      <c r="U42" s="90"/>
      <c r="V42" s="90"/>
      <c r="W42" s="90"/>
    </row>
    <row r="43" spans="1:23" s="39" customFormat="1" ht="12" customHeight="1">
      <c r="A43" s="69"/>
      <c r="B43" s="62" t="s">
        <v>110</v>
      </c>
      <c r="C43" s="66">
        <v>63</v>
      </c>
      <c r="D43" s="38">
        <f>+C43/C$39*100</f>
        <v>9.70724191063174</v>
      </c>
      <c r="E43" s="65"/>
      <c r="F43" s="66">
        <v>23924</v>
      </c>
      <c r="G43" s="38">
        <f>+F43/F$39*100</f>
        <v>30.2471711233327</v>
      </c>
      <c r="H43" s="68"/>
      <c r="I43" s="66">
        <v>23914</v>
      </c>
      <c r="J43" s="38">
        <f>+I43/I$39*100</f>
        <v>30.384346610761703</v>
      </c>
      <c r="K43" s="38"/>
      <c r="L43" s="66">
        <v>3770</v>
      </c>
      <c r="M43" s="38">
        <f>+L43/L$39*100</f>
        <v>20.022306017313717</v>
      </c>
      <c r="N43" s="68"/>
      <c r="O43" s="66">
        <v>663954376</v>
      </c>
      <c r="P43" s="38">
        <f>+O43/O$39*100</f>
        <v>36.5705962379654</v>
      </c>
      <c r="Q43" s="238">
        <v>27764.25424437568</v>
      </c>
      <c r="S43" s="201"/>
      <c r="T43" s="90"/>
      <c r="U43" s="90"/>
      <c r="V43" s="90"/>
      <c r="W43" s="90"/>
    </row>
    <row r="44" spans="1:23" s="39" customFormat="1" ht="15">
      <c r="A44" s="69"/>
      <c r="B44" s="99" t="s">
        <v>141</v>
      </c>
      <c r="C44" s="19">
        <v>55</v>
      </c>
      <c r="D44" s="13">
        <f>+C44/C$39*100</f>
        <v>8.47457627118644</v>
      </c>
      <c r="E44" s="9"/>
      <c r="F44" s="19">
        <v>5481</v>
      </c>
      <c r="G44" s="13">
        <f>+F44/F$39*100</f>
        <v>6.929641570263607</v>
      </c>
      <c r="H44" s="15"/>
      <c r="I44" s="19">
        <v>5449</v>
      </c>
      <c r="J44" s="13">
        <f>+I44/I$39*100</f>
        <v>6.9233212629439045</v>
      </c>
      <c r="K44" s="13"/>
      <c r="L44" s="19">
        <v>290</v>
      </c>
      <c r="M44" s="13">
        <f>+L44/L$39*100</f>
        <v>1.5401773859472092</v>
      </c>
      <c r="N44" s="15"/>
      <c r="O44" s="19">
        <v>159238475</v>
      </c>
      <c r="P44" s="13">
        <f>+O44/O$39*100</f>
        <v>8.770852614689819</v>
      </c>
      <c r="Q44" s="239">
        <v>29223.430904753164</v>
      </c>
      <c r="S44" s="201"/>
      <c r="T44" s="90"/>
      <c r="U44" s="90"/>
      <c r="V44" s="90"/>
      <c r="W44" s="90"/>
    </row>
    <row r="45" spans="1:23" s="39" customFormat="1" ht="12" customHeight="1">
      <c r="A45" s="69"/>
      <c r="B45" s="62"/>
      <c r="C45" s="66"/>
      <c r="D45" s="38"/>
      <c r="E45" s="65"/>
      <c r="F45" s="67"/>
      <c r="G45" s="38"/>
      <c r="H45" s="68"/>
      <c r="I45" s="67"/>
      <c r="J45" s="38"/>
      <c r="K45" s="38"/>
      <c r="L45" s="67"/>
      <c r="M45" s="38"/>
      <c r="N45" s="68"/>
      <c r="O45" s="67"/>
      <c r="P45" s="38"/>
      <c r="Q45" s="238"/>
      <c r="S45" s="201"/>
      <c r="T45" s="90"/>
      <c r="U45" s="90"/>
      <c r="V45" s="90"/>
      <c r="W45" s="90"/>
    </row>
    <row r="46" spans="1:23" s="81" customFormat="1" ht="15.75">
      <c r="A46" s="69" t="s">
        <v>105</v>
      </c>
      <c r="B46" s="98" t="s">
        <v>140</v>
      </c>
      <c r="C46" s="75">
        <v>186</v>
      </c>
      <c r="D46" s="76">
        <f>SUM(D48:D50)</f>
        <v>100</v>
      </c>
      <c r="E46" s="77"/>
      <c r="F46" s="75">
        <v>15563</v>
      </c>
      <c r="G46" s="76">
        <f>SUM(G48:G50)</f>
        <v>100</v>
      </c>
      <c r="H46" s="79"/>
      <c r="I46" s="75">
        <v>15502</v>
      </c>
      <c r="J46" s="76">
        <f>SUM(J48:J50)</f>
        <v>100</v>
      </c>
      <c r="K46" s="76"/>
      <c r="L46" s="75">
        <v>2289</v>
      </c>
      <c r="M46" s="76">
        <f>SUM(M48:M50)</f>
        <v>100</v>
      </c>
      <c r="N46" s="79"/>
      <c r="O46" s="75">
        <v>320747300</v>
      </c>
      <c r="P46" s="76">
        <f>SUM(P48:P50)</f>
        <v>100</v>
      </c>
      <c r="Q46" s="78">
        <v>20690.704425235454</v>
      </c>
      <c r="S46" s="82"/>
      <c r="T46" s="90"/>
      <c r="U46" s="90"/>
      <c r="V46" s="90"/>
      <c r="W46" s="90"/>
    </row>
    <row r="47" spans="1:23" s="39" customFormat="1" ht="12" customHeight="1">
      <c r="A47" s="69"/>
      <c r="B47" s="62"/>
      <c r="C47" s="66"/>
      <c r="D47" s="38"/>
      <c r="E47" s="65"/>
      <c r="F47" s="67"/>
      <c r="G47" s="38"/>
      <c r="H47" s="68"/>
      <c r="I47" s="67"/>
      <c r="J47" s="38"/>
      <c r="K47" s="38"/>
      <c r="L47" s="67"/>
      <c r="M47" s="38"/>
      <c r="N47" s="68"/>
      <c r="O47" s="67"/>
      <c r="P47" s="38"/>
      <c r="Q47" s="238"/>
      <c r="S47" s="201"/>
      <c r="T47" s="90"/>
      <c r="U47" s="90"/>
      <c r="V47" s="90"/>
      <c r="W47" s="90"/>
    </row>
    <row r="48" spans="1:23" s="39" customFormat="1" ht="12" customHeight="1">
      <c r="A48" s="69"/>
      <c r="B48" s="99" t="s">
        <v>108</v>
      </c>
      <c r="C48" s="19">
        <v>78</v>
      </c>
      <c r="D48" s="13">
        <f>+C48/C$46*100</f>
        <v>41.935483870967744</v>
      </c>
      <c r="E48" s="9"/>
      <c r="F48" s="19">
        <v>9722</v>
      </c>
      <c r="G48" s="13">
        <f>+F48/F$46*100</f>
        <v>62.46867570519823</v>
      </c>
      <c r="H48" s="15"/>
      <c r="I48" s="19">
        <v>9701</v>
      </c>
      <c r="J48" s="13">
        <f>+I48/I$46*100</f>
        <v>62.57902206166946</v>
      </c>
      <c r="K48" s="13"/>
      <c r="L48" s="19">
        <v>1433</v>
      </c>
      <c r="M48" s="13">
        <f>+L48/L$46*100</f>
        <v>62.60375709916994</v>
      </c>
      <c r="N48" s="15"/>
      <c r="O48" s="19">
        <v>220890227</v>
      </c>
      <c r="P48" s="13">
        <f>+O48/O$46*100</f>
        <v>68.86736910957629</v>
      </c>
      <c r="Q48" s="239">
        <v>22769.840944232554</v>
      </c>
      <c r="S48" s="201"/>
      <c r="T48" s="90"/>
      <c r="U48" s="90"/>
      <c r="V48" s="90"/>
      <c r="W48" s="90"/>
    </row>
    <row r="49" spans="1:23" s="39" customFormat="1" ht="12" customHeight="1">
      <c r="A49" s="69"/>
      <c r="B49" s="62" t="s">
        <v>109</v>
      </c>
      <c r="C49" s="66">
        <v>65</v>
      </c>
      <c r="D49" s="38">
        <f>+C49/C$46*100</f>
        <v>34.946236559139784</v>
      </c>
      <c r="E49" s="65"/>
      <c r="F49" s="66">
        <v>3481</v>
      </c>
      <c r="G49" s="38">
        <f>+F49/F$46*100</f>
        <v>22.36715286255863</v>
      </c>
      <c r="H49" s="68"/>
      <c r="I49" s="66">
        <v>3451</v>
      </c>
      <c r="J49" s="38">
        <f>+I49/I$46*100</f>
        <v>22.261643658882726</v>
      </c>
      <c r="K49" s="38"/>
      <c r="L49" s="66">
        <v>337</v>
      </c>
      <c r="M49" s="38">
        <f>+L49/L$46*100</f>
        <v>14.72258628221931</v>
      </c>
      <c r="N49" s="68"/>
      <c r="O49" s="66">
        <v>56471460</v>
      </c>
      <c r="P49" s="38">
        <f>+O49/O$46*100</f>
        <v>17.606215235482885</v>
      </c>
      <c r="Q49" s="238">
        <v>16363.796001159084</v>
      </c>
      <c r="S49" s="201"/>
      <c r="T49" s="90"/>
      <c r="U49" s="90"/>
      <c r="V49" s="90"/>
      <c r="W49" s="90"/>
    </row>
    <row r="50" spans="1:23" s="39" customFormat="1" ht="15">
      <c r="A50" s="69"/>
      <c r="B50" s="103" t="s">
        <v>141</v>
      </c>
      <c r="C50" s="66">
        <v>43</v>
      </c>
      <c r="D50" s="38">
        <f>+C50/C$46*100</f>
        <v>23.118279569892472</v>
      </c>
      <c r="E50" s="65"/>
      <c r="F50" s="66">
        <v>2360</v>
      </c>
      <c r="G50" s="38">
        <f>+F50/F$46*100</f>
        <v>15.16417143224314</v>
      </c>
      <c r="H50" s="68"/>
      <c r="I50" s="66">
        <v>2350</v>
      </c>
      <c r="J50" s="38">
        <f>+I50/I$46*100</f>
        <v>15.159334279447814</v>
      </c>
      <c r="K50" s="38"/>
      <c r="L50" s="66">
        <v>519</v>
      </c>
      <c r="M50" s="38">
        <f>+L50/L$46*100</f>
        <v>22.673656618610746</v>
      </c>
      <c r="N50" s="68"/>
      <c r="O50" s="66">
        <v>43385613</v>
      </c>
      <c r="P50" s="38">
        <f>+O50/O$46*100</f>
        <v>13.526415654940822</v>
      </c>
      <c r="Q50" s="238">
        <v>18461.962978723404</v>
      </c>
      <c r="S50" s="201"/>
      <c r="T50" s="90"/>
      <c r="U50" s="90"/>
      <c r="V50" s="90"/>
      <c r="W50" s="90"/>
    </row>
    <row r="51" spans="1:23" s="39" customFormat="1" ht="9.75" customHeight="1">
      <c r="A51" s="118"/>
      <c r="B51" s="71"/>
      <c r="C51" s="71"/>
      <c r="D51" s="72"/>
      <c r="E51" s="73"/>
      <c r="F51" s="71"/>
      <c r="G51" s="72"/>
      <c r="H51" s="74"/>
      <c r="I51" s="71"/>
      <c r="J51" s="72"/>
      <c r="K51" s="72"/>
      <c r="L51" s="72"/>
      <c r="M51" s="74"/>
      <c r="N51" s="74"/>
      <c r="O51" s="71"/>
      <c r="P51" s="72"/>
      <c r="Q51" s="243"/>
      <c r="S51" s="192"/>
      <c r="T51" s="90"/>
      <c r="U51" s="90"/>
      <c r="V51" s="90"/>
      <c r="W51" s="90"/>
    </row>
    <row r="52" spans="2:19" s="39" customFormat="1" ht="12.75" customHeight="1">
      <c r="B52" s="62" t="s">
        <v>77</v>
      </c>
      <c r="C52" s="66"/>
      <c r="D52" s="38"/>
      <c r="E52" s="65"/>
      <c r="F52" s="67"/>
      <c r="G52" s="70"/>
      <c r="H52" s="68"/>
      <c r="I52" s="67"/>
      <c r="J52" s="70"/>
      <c r="K52" s="70"/>
      <c r="L52" s="70"/>
      <c r="M52" s="68"/>
      <c r="N52" s="68"/>
      <c r="O52" s="67"/>
      <c r="P52" s="70"/>
      <c r="Q52" s="238"/>
      <c r="S52" s="192"/>
    </row>
    <row r="53" spans="2:17" ht="15">
      <c r="B53" s="312" t="s">
        <v>145</v>
      </c>
      <c r="C53" s="288"/>
      <c r="D53" s="288"/>
      <c r="E53" s="288"/>
      <c r="F53" s="288"/>
      <c r="G53" s="288"/>
      <c r="H53" s="288"/>
      <c r="I53" s="288"/>
      <c r="J53" s="288"/>
      <c r="K53" s="288"/>
      <c r="L53" s="288"/>
      <c r="M53" s="288"/>
      <c r="N53" s="288"/>
      <c r="O53" s="288"/>
      <c r="P53" s="288"/>
      <c r="Q53" s="288"/>
    </row>
    <row r="54" ht="15">
      <c r="B54" s="181" t="s">
        <v>18</v>
      </c>
    </row>
    <row r="55" ht="15">
      <c r="B55" s="181"/>
    </row>
  </sheetData>
  <sheetProtection/>
  <mergeCells count="14">
    <mergeCell ref="B53:Q53"/>
    <mergeCell ref="B5:Q5"/>
    <mergeCell ref="B6:Q6"/>
    <mergeCell ref="B7:Q7"/>
    <mergeCell ref="B8:Q8"/>
    <mergeCell ref="A11:A13"/>
    <mergeCell ref="B11:B13"/>
    <mergeCell ref="Q11:Q13"/>
    <mergeCell ref="C11:D12"/>
    <mergeCell ref="F12:G12"/>
    <mergeCell ref="O11:P12"/>
    <mergeCell ref="I12:J12"/>
    <mergeCell ref="F11:J11"/>
    <mergeCell ref="L11:M12"/>
  </mergeCells>
  <printOptions horizontalCentered="1" verticalCentered="1"/>
  <pageMargins left="0.35433070866141736" right="0.35433070866141736" top="0.27" bottom="0.25" header="0" footer="0"/>
  <pageSetup horizontalDpi="300" verticalDpi="300" orientation="landscape" scale="80" r:id="rId2"/>
  <rowBreaks count="1" manualBreakCount="1">
    <brk id="44" max="255" man="1"/>
  </rowBreaks>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1:Q57"/>
  <sheetViews>
    <sheetView showGridLines="0" zoomScalePageLayoutView="0" workbookViewId="0" topLeftCell="A4">
      <pane xSplit="2" ySplit="10" topLeftCell="C26" activePane="bottomRight" state="frozen"/>
      <selection pane="topLeft" activeCell="A4" sqref="A4"/>
      <selection pane="topRight" activeCell="C4" sqref="C4"/>
      <selection pane="bottomLeft" activeCell="A14" sqref="A14"/>
      <selection pane="bottomRight" activeCell="B53" sqref="B53:Q53"/>
    </sheetView>
  </sheetViews>
  <sheetFormatPr defaultColWidth="11.421875" defaultRowHeight="12.75"/>
  <cols>
    <col min="1" max="1" width="3.140625" style="39" customWidth="1"/>
    <col min="2" max="2" width="47.140625" style="1" customWidth="1"/>
    <col min="3" max="3" width="13.57421875" style="1" customWidth="1"/>
    <col min="4" max="4" width="8.57421875" style="1" customWidth="1"/>
    <col min="5" max="5" width="2.140625" style="1" customWidth="1"/>
    <col min="6" max="6" width="13.57421875" style="1" customWidth="1"/>
    <col min="7" max="7" width="8.140625" style="1" customWidth="1"/>
    <col min="8" max="8" width="2.140625" style="1" customWidth="1"/>
    <col min="9" max="9" width="13.57421875" style="1" customWidth="1"/>
    <col min="10" max="10" width="8.140625" style="1" customWidth="1"/>
    <col min="11" max="11" width="2.140625" style="1" customWidth="1"/>
    <col min="12" max="12" width="14.57421875" style="1" customWidth="1"/>
    <col min="13" max="13" width="10.140625" style="1" customWidth="1"/>
    <col min="14" max="16384" width="11.421875" style="1" customWidth="1"/>
  </cols>
  <sheetData>
    <row r="1" spans="1:14" ht="12" customHeight="1">
      <c r="A1" s="5"/>
      <c r="B1" s="5"/>
      <c r="C1" s="5"/>
      <c r="D1" s="5"/>
      <c r="E1" s="5"/>
      <c r="F1" s="5"/>
      <c r="G1" s="5"/>
      <c r="H1" s="5"/>
      <c r="I1" s="5"/>
      <c r="J1" s="5"/>
      <c r="K1" s="5"/>
      <c r="L1" s="5"/>
      <c r="M1" s="5"/>
      <c r="N1" s="5"/>
    </row>
    <row r="2" spans="1:14" ht="12" customHeight="1">
      <c r="A2" s="5"/>
      <c r="B2" s="5"/>
      <c r="C2" s="5"/>
      <c r="D2" s="5"/>
      <c r="E2" s="5"/>
      <c r="F2" s="5"/>
      <c r="G2" s="5"/>
      <c r="H2" s="5"/>
      <c r="I2" s="5"/>
      <c r="J2" s="5"/>
      <c r="K2" s="5"/>
      <c r="L2" s="5"/>
      <c r="M2" s="5"/>
      <c r="N2" s="5"/>
    </row>
    <row r="3" spans="1:14" ht="12" customHeight="1">
      <c r="A3" s="5"/>
      <c r="B3" s="5"/>
      <c r="C3" s="5"/>
      <c r="D3" s="5"/>
      <c r="E3" s="5"/>
      <c r="F3" s="5"/>
      <c r="G3" s="5"/>
      <c r="H3" s="5"/>
      <c r="I3" s="5"/>
      <c r="J3" s="5"/>
      <c r="K3" s="5"/>
      <c r="L3" s="5"/>
      <c r="M3" s="5"/>
      <c r="N3" s="5"/>
    </row>
    <row r="4" spans="1:14" ht="12" customHeight="1">
      <c r="A4" s="5"/>
      <c r="B4" s="5"/>
      <c r="C4" s="5"/>
      <c r="D4" s="5"/>
      <c r="E4" s="5"/>
      <c r="F4" s="5"/>
      <c r="G4" s="5"/>
      <c r="H4" s="5"/>
      <c r="I4" s="5"/>
      <c r="J4" s="5"/>
      <c r="K4" s="5"/>
      <c r="L4" s="5"/>
      <c r="M4" s="5"/>
      <c r="N4" s="5"/>
    </row>
    <row r="5" spans="1:14" ht="15" customHeight="1">
      <c r="A5" s="2"/>
      <c r="B5" s="297" t="s">
        <v>111</v>
      </c>
      <c r="C5" s="297"/>
      <c r="D5" s="297"/>
      <c r="E5" s="297"/>
      <c r="F5" s="297"/>
      <c r="G5" s="297"/>
      <c r="H5" s="297"/>
      <c r="I5" s="297"/>
      <c r="J5" s="297"/>
      <c r="K5" s="297"/>
      <c r="L5" s="297"/>
      <c r="M5" s="297"/>
      <c r="N5" s="31"/>
    </row>
    <row r="6" spans="1:14" ht="15" customHeight="1">
      <c r="A6" s="2"/>
      <c r="B6" s="289" t="s">
        <v>121</v>
      </c>
      <c r="C6" s="289"/>
      <c r="D6" s="289"/>
      <c r="E6" s="289"/>
      <c r="F6" s="289"/>
      <c r="G6" s="289"/>
      <c r="H6" s="289"/>
      <c r="I6" s="289"/>
      <c r="J6" s="289"/>
      <c r="K6" s="289"/>
      <c r="L6" s="289"/>
      <c r="M6" s="289"/>
      <c r="N6" s="31"/>
    </row>
    <row r="7" spans="1:14" ht="15" customHeight="1">
      <c r="A7" s="2"/>
      <c r="B7" s="297" t="str">
        <f>+'C1 Parte 1'!B7:Q7</f>
        <v>Total nacional 2008</v>
      </c>
      <c r="C7" s="297"/>
      <c r="D7" s="297"/>
      <c r="E7" s="297"/>
      <c r="F7" s="297"/>
      <c r="G7" s="297"/>
      <c r="H7" s="297"/>
      <c r="I7" s="297"/>
      <c r="J7" s="297"/>
      <c r="K7" s="297"/>
      <c r="L7" s="297"/>
      <c r="M7" s="297"/>
      <c r="N7" s="31"/>
    </row>
    <row r="8" spans="1:14" ht="15" customHeight="1">
      <c r="A8" s="2"/>
      <c r="B8" s="297" t="str">
        <f>+'C1 Parte 1'!B8:Q8</f>
        <v>-</v>
      </c>
      <c r="C8" s="297"/>
      <c r="D8" s="297"/>
      <c r="E8" s="297"/>
      <c r="F8" s="297"/>
      <c r="G8" s="297"/>
      <c r="H8" s="297"/>
      <c r="I8" s="297"/>
      <c r="J8" s="297"/>
      <c r="K8" s="297"/>
      <c r="L8" s="297"/>
      <c r="M8" s="297"/>
      <c r="N8" s="31"/>
    </row>
    <row r="9" spans="2:13" ht="14.25" customHeight="1">
      <c r="B9" s="32"/>
      <c r="C9" s="33"/>
      <c r="D9" s="33"/>
      <c r="E9" s="33"/>
      <c r="F9" s="33"/>
      <c r="G9" s="33"/>
      <c r="H9" s="33"/>
      <c r="I9" s="33"/>
      <c r="J9" s="33"/>
      <c r="K9" s="33"/>
      <c r="L9" s="34" t="str">
        <f>+'C1 Parte 1'!Q10</f>
        <v>Valores en miles de pesos</v>
      </c>
      <c r="M9" s="34" t="s">
        <v>118</v>
      </c>
    </row>
    <row r="10" spans="1:13" ht="15" customHeight="1">
      <c r="A10" s="291" t="s">
        <v>46</v>
      </c>
      <c r="B10" s="40"/>
      <c r="C10" s="280" t="s">
        <v>84</v>
      </c>
      <c r="D10" s="280"/>
      <c r="E10" s="280"/>
      <c r="F10" s="280"/>
      <c r="G10" s="280"/>
      <c r="H10" s="280"/>
      <c r="I10" s="280"/>
      <c r="J10" s="280"/>
      <c r="K10" s="280"/>
      <c r="L10" s="280"/>
      <c r="M10" s="280"/>
    </row>
    <row r="11" spans="1:13" s="11" customFormat="1" ht="13.5" customHeight="1">
      <c r="A11" s="292"/>
      <c r="B11" s="294" t="s">
        <v>102</v>
      </c>
      <c r="C11" s="278" t="s">
        <v>73</v>
      </c>
      <c r="D11" s="278"/>
      <c r="E11" s="20"/>
      <c r="F11" s="301" t="s">
        <v>144</v>
      </c>
      <c r="G11" s="301"/>
      <c r="H11" s="21"/>
      <c r="I11" s="301" t="s">
        <v>1</v>
      </c>
      <c r="J11" s="301"/>
      <c r="K11" s="21"/>
      <c r="L11" s="301" t="s">
        <v>3</v>
      </c>
      <c r="M11" s="301"/>
    </row>
    <row r="12" spans="1:13" ht="13.5" customHeight="1">
      <c r="A12" s="292"/>
      <c r="B12" s="294"/>
      <c r="C12" s="279"/>
      <c r="D12" s="279"/>
      <c r="E12" s="24"/>
      <c r="F12" s="307"/>
      <c r="G12" s="307"/>
      <c r="H12" s="26"/>
      <c r="I12" s="307"/>
      <c r="J12" s="307"/>
      <c r="K12" s="26"/>
      <c r="L12" s="307"/>
      <c r="M12" s="307"/>
    </row>
    <row r="13" spans="1:13" ht="18.75" customHeight="1">
      <c r="A13" s="293"/>
      <c r="B13" s="307"/>
      <c r="C13" s="28" t="s">
        <v>85</v>
      </c>
      <c r="D13" s="28" t="s">
        <v>70</v>
      </c>
      <c r="E13" s="28"/>
      <c r="F13" s="28" t="s">
        <v>85</v>
      </c>
      <c r="G13" s="28" t="s">
        <v>70</v>
      </c>
      <c r="H13" s="29"/>
      <c r="I13" s="28" t="s">
        <v>85</v>
      </c>
      <c r="J13" s="28" t="s">
        <v>70</v>
      </c>
      <c r="K13" s="29"/>
      <c r="L13" s="28" t="s">
        <v>85</v>
      </c>
      <c r="M13" s="28" t="s">
        <v>70</v>
      </c>
    </row>
    <row r="14" spans="1:15" ht="11.25" customHeight="1">
      <c r="A14" s="140"/>
      <c r="B14" s="24"/>
      <c r="C14" s="176"/>
      <c r="D14" s="176"/>
      <c r="E14" s="176"/>
      <c r="F14" s="176"/>
      <c r="G14" s="176"/>
      <c r="H14" s="176"/>
      <c r="I14" s="176"/>
      <c r="J14" s="176"/>
      <c r="K14" s="176"/>
      <c r="L14" s="176"/>
      <c r="M14" s="176"/>
      <c r="N14" s="30"/>
      <c r="O14" s="164"/>
    </row>
    <row r="15" spans="1:13" ht="9" customHeight="1">
      <c r="A15" s="10"/>
      <c r="B15" s="6"/>
      <c r="C15" s="82"/>
      <c r="D15" s="7"/>
      <c r="E15" s="7"/>
      <c r="F15" s="8"/>
      <c r="G15" s="7"/>
      <c r="H15" s="10"/>
      <c r="I15" s="8"/>
      <c r="J15" s="7"/>
      <c r="K15" s="10"/>
      <c r="L15" s="8"/>
      <c r="M15" s="7"/>
    </row>
    <row r="16" spans="1:13" ht="12" customHeight="1">
      <c r="A16" s="69" t="s">
        <v>100</v>
      </c>
      <c r="B16" s="98" t="s">
        <v>103</v>
      </c>
      <c r="C16" s="78">
        <f>SUM(C18:C20)</f>
        <v>920753863</v>
      </c>
      <c r="D16" s="76">
        <f>SUM(D18:D20)</f>
        <v>100</v>
      </c>
      <c r="E16" s="77"/>
      <c r="F16" s="78">
        <v>522209655</v>
      </c>
      <c r="G16" s="76">
        <f>SUM(G18:G20)</f>
        <v>100</v>
      </c>
      <c r="H16" s="79"/>
      <c r="I16" s="78">
        <v>280756126</v>
      </c>
      <c r="J16" s="76">
        <f>SUM(J18:J20)</f>
        <v>100</v>
      </c>
      <c r="K16" s="79"/>
      <c r="L16" s="78">
        <v>117788082</v>
      </c>
      <c r="M16" s="76">
        <f>SUM(M18:M20)</f>
        <v>100.00000000000001</v>
      </c>
    </row>
    <row r="17" spans="1:13" ht="20.25" customHeight="1">
      <c r="A17" s="69"/>
      <c r="B17" s="62"/>
      <c r="C17" s="201"/>
      <c r="D17" s="38"/>
      <c r="E17" s="65"/>
      <c r="F17" s="66"/>
      <c r="G17" s="38"/>
      <c r="H17" s="68"/>
      <c r="I17" s="66"/>
      <c r="J17" s="38"/>
      <c r="K17" s="68"/>
      <c r="L17" s="66"/>
      <c r="M17" s="38"/>
    </row>
    <row r="18" spans="1:13" ht="12" customHeight="1">
      <c r="A18" s="69"/>
      <c r="B18" s="99" t="s">
        <v>108</v>
      </c>
      <c r="C18" s="204">
        <f>+F18+I18+L18</f>
        <v>653453158</v>
      </c>
      <c r="D18" s="13">
        <f>+C18/C$16*100</f>
        <v>70.96936372017154</v>
      </c>
      <c r="E18" s="9"/>
      <c r="F18" s="19">
        <v>367872125</v>
      </c>
      <c r="G18" s="13">
        <f>+F18/F$16*100</f>
        <v>70.44529366275313</v>
      </c>
      <c r="H18" s="15"/>
      <c r="I18" s="19">
        <v>200387240</v>
      </c>
      <c r="J18" s="13">
        <f>+I18/I$16*100</f>
        <v>71.37412916147731</v>
      </c>
      <c r="K18" s="15"/>
      <c r="L18" s="19">
        <v>85193793</v>
      </c>
      <c r="M18" s="13">
        <f>+L18/L$16*100</f>
        <v>72.32802466381956</v>
      </c>
    </row>
    <row r="19" spans="1:13" ht="12" customHeight="1">
      <c r="A19" s="69"/>
      <c r="B19" s="62" t="s">
        <v>109</v>
      </c>
      <c r="C19" s="201">
        <f>+F19+I19+L19</f>
        <v>178043542</v>
      </c>
      <c r="D19" s="38">
        <f>+C19/C$16*100</f>
        <v>19.336714094242144</v>
      </c>
      <c r="E19" s="65"/>
      <c r="F19" s="66">
        <v>104221602</v>
      </c>
      <c r="G19" s="38">
        <f>+F19/F$16*100</f>
        <v>19.957808325087363</v>
      </c>
      <c r="H19" s="68"/>
      <c r="I19" s="66">
        <v>53273313</v>
      </c>
      <c r="J19" s="38">
        <f>+I19/I$16*100</f>
        <v>18.974942331267243</v>
      </c>
      <c r="K19" s="68"/>
      <c r="L19" s="66">
        <v>20548627</v>
      </c>
      <c r="M19" s="38">
        <f>+L19/L$16*100</f>
        <v>17.445421175972626</v>
      </c>
    </row>
    <row r="20" spans="1:13" ht="15">
      <c r="A20" s="69"/>
      <c r="B20" s="99" t="s">
        <v>141</v>
      </c>
      <c r="C20" s="204">
        <f>+F20+I20+L20</f>
        <v>89257163</v>
      </c>
      <c r="D20" s="13">
        <f>+C20/C$16*100</f>
        <v>9.693922185586313</v>
      </c>
      <c r="E20" s="9"/>
      <c r="F20" s="19">
        <v>50115928</v>
      </c>
      <c r="G20" s="13">
        <f>+F20/F$16*100</f>
        <v>9.596898012159503</v>
      </c>
      <c r="H20" s="15"/>
      <c r="I20" s="19">
        <v>27095573</v>
      </c>
      <c r="J20" s="13">
        <f>+I20/I$16*100</f>
        <v>9.65092850725544</v>
      </c>
      <c r="K20" s="15"/>
      <c r="L20" s="19">
        <v>12045662</v>
      </c>
      <c r="M20" s="13">
        <f>+L20/L$16*100</f>
        <v>10.22655416020782</v>
      </c>
    </row>
    <row r="21" spans="1:13" ht="7.5" customHeight="1">
      <c r="A21" s="69"/>
      <c r="B21" s="62"/>
      <c r="C21" s="201"/>
      <c r="D21" s="38"/>
      <c r="E21" s="65"/>
      <c r="F21" s="66"/>
      <c r="G21" s="38"/>
      <c r="H21" s="68"/>
      <c r="I21" s="66"/>
      <c r="J21" s="38"/>
      <c r="K21" s="68"/>
      <c r="L21" s="66"/>
      <c r="M21" s="38"/>
    </row>
    <row r="22" spans="1:13" ht="24">
      <c r="A22" s="69" t="s">
        <v>104</v>
      </c>
      <c r="B22" s="101" t="s">
        <v>138</v>
      </c>
      <c r="C22" s="78">
        <f>SUM(C24:C26)</f>
        <v>2547725987</v>
      </c>
      <c r="D22" s="76">
        <f>SUM(D24:D26)</f>
        <v>100</v>
      </c>
      <c r="E22" s="77"/>
      <c r="F22" s="78">
        <v>1339395116</v>
      </c>
      <c r="G22" s="76">
        <f>SUM(G24:G26)</f>
        <v>100</v>
      </c>
      <c r="H22" s="79"/>
      <c r="I22" s="78">
        <v>829900085</v>
      </c>
      <c r="J22" s="76">
        <f>SUM(J24:J26)</f>
        <v>100</v>
      </c>
      <c r="K22" s="79"/>
      <c r="L22" s="78">
        <v>378430786</v>
      </c>
      <c r="M22" s="76">
        <f>SUM(M24:M26)</f>
        <v>100</v>
      </c>
    </row>
    <row r="23" spans="1:13" ht="12" customHeight="1">
      <c r="A23" s="69"/>
      <c r="B23" s="62"/>
      <c r="C23" s="201"/>
      <c r="D23" s="38"/>
      <c r="E23" s="65"/>
      <c r="F23" s="66"/>
      <c r="G23" s="38"/>
      <c r="H23" s="68"/>
      <c r="I23" s="66"/>
      <c r="J23" s="38"/>
      <c r="K23" s="68"/>
      <c r="L23" s="66"/>
      <c r="M23" s="38"/>
    </row>
    <row r="24" spans="1:13" ht="12" customHeight="1">
      <c r="A24" s="69"/>
      <c r="B24" s="99" t="s">
        <v>108</v>
      </c>
      <c r="C24" s="204">
        <f>+F24+I24+L24</f>
        <v>1688392998</v>
      </c>
      <c r="D24" s="13">
        <f>+C24/C$22*100</f>
        <v>66.27058822711612</v>
      </c>
      <c r="E24" s="9"/>
      <c r="F24" s="19">
        <v>930632396</v>
      </c>
      <c r="G24" s="13">
        <f>+F24/F$22*100</f>
        <v>69.48154318938103</v>
      </c>
      <c r="H24" s="15"/>
      <c r="I24" s="19">
        <v>536105198</v>
      </c>
      <c r="J24" s="13">
        <f>+I24/I$22*100</f>
        <v>64.59876407893125</v>
      </c>
      <c r="K24" s="15"/>
      <c r="L24" s="19">
        <v>221655404</v>
      </c>
      <c r="M24" s="13">
        <f>+L24/L$22*100</f>
        <v>58.57224417254467</v>
      </c>
    </row>
    <row r="25" spans="1:13" ht="12" customHeight="1">
      <c r="A25" s="69"/>
      <c r="B25" s="62" t="s">
        <v>109</v>
      </c>
      <c r="C25" s="201">
        <f>+F25+I25+L25</f>
        <v>277435687</v>
      </c>
      <c r="D25" s="38">
        <f>+C25/C$22*100</f>
        <v>10.889541827325248</v>
      </c>
      <c r="E25" s="65"/>
      <c r="F25" s="66">
        <v>158369412</v>
      </c>
      <c r="G25" s="38">
        <f>+F25/F$22*100</f>
        <v>11.823950237548873</v>
      </c>
      <c r="H25" s="68"/>
      <c r="I25" s="66">
        <v>85363662</v>
      </c>
      <c r="J25" s="38">
        <f>+I25/I$22*100</f>
        <v>10.286016779959722</v>
      </c>
      <c r="K25" s="68"/>
      <c r="L25" s="66">
        <v>33702613</v>
      </c>
      <c r="M25" s="38">
        <f>+L25/L$22*100</f>
        <v>8.90588563267683</v>
      </c>
    </row>
    <row r="26" spans="1:13" ht="12" customHeight="1">
      <c r="A26" s="69"/>
      <c r="B26" s="103" t="s">
        <v>141</v>
      </c>
      <c r="C26" s="201">
        <f>+F26+I26+L26</f>
        <v>581897302</v>
      </c>
      <c r="D26" s="38">
        <f>+C26/C$22*100</f>
        <v>22.83986994555863</v>
      </c>
      <c r="E26" s="65"/>
      <c r="F26" s="66">
        <v>250393308</v>
      </c>
      <c r="G26" s="38">
        <f>+F26/F$22*100</f>
        <v>18.694506573070107</v>
      </c>
      <c r="H26" s="68"/>
      <c r="I26" s="66">
        <v>208431225</v>
      </c>
      <c r="J26" s="38">
        <f>+I26/I$22*100</f>
        <v>25.11521914110902</v>
      </c>
      <c r="K26" s="68"/>
      <c r="L26" s="66">
        <v>123072769</v>
      </c>
      <c r="M26" s="38">
        <f>+L26/L$22*100</f>
        <v>32.521870194778494</v>
      </c>
    </row>
    <row r="27" spans="1:13" ht="8.25" customHeight="1">
      <c r="A27" s="69"/>
      <c r="B27" s="99"/>
      <c r="C27" s="204"/>
      <c r="D27" s="13"/>
      <c r="E27" s="9"/>
      <c r="F27" s="19"/>
      <c r="G27" s="13"/>
      <c r="H27" s="15"/>
      <c r="I27" s="19"/>
      <c r="J27" s="13"/>
      <c r="K27" s="15"/>
      <c r="L27" s="19"/>
      <c r="M27" s="13"/>
    </row>
    <row r="28" spans="1:13" ht="22.5" customHeight="1">
      <c r="A28" s="69" t="s">
        <v>101</v>
      </c>
      <c r="B28" s="115" t="s">
        <v>139</v>
      </c>
      <c r="C28" s="82">
        <f>SUM(C30:C32)</f>
        <v>11048166792</v>
      </c>
      <c r="D28" s="83">
        <f>SUM(D30:D32)</f>
        <v>100</v>
      </c>
      <c r="E28" s="84"/>
      <c r="F28" s="82">
        <v>6225531352</v>
      </c>
      <c r="G28" s="83">
        <f>SUM(G30:G32)</f>
        <v>100</v>
      </c>
      <c r="H28" s="86"/>
      <c r="I28" s="82">
        <v>3985093305</v>
      </c>
      <c r="J28" s="83">
        <f>SUM(J30:J32)</f>
        <v>100</v>
      </c>
      <c r="K28" s="86"/>
      <c r="L28" s="82">
        <v>837542135</v>
      </c>
      <c r="M28" s="83">
        <f>SUM(M30:M32)</f>
        <v>99.99999999999999</v>
      </c>
    </row>
    <row r="29" spans="1:13" ht="8.25" customHeight="1">
      <c r="A29" s="69"/>
      <c r="B29" s="99"/>
      <c r="C29" s="204"/>
      <c r="D29" s="13"/>
      <c r="E29" s="9"/>
      <c r="F29" s="19"/>
      <c r="G29" s="13"/>
      <c r="H29" s="15"/>
      <c r="I29" s="19"/>
      <c r="J29" s="13"/>
      <c r="K29" s="15"/>
      <c r="L29" s="19"/>
      <c r="M29" s="13"/>
    </row>
    <row r="30" spans="1:13" ht="12" customHeight="1">
      <c r="A30" s="69"/>
      <c r="B30" s="62" t="s">
        <v>108</v>
      </c>
      <c r="C30" s="201">
        <f>+F30+I30+L30</f>
        <v>5095122037</v>
      </c>
      <c r="D30" s="38">
        <f>+C30/C$28*100</f>
        <v>46.117352615362286</v>
      </c>
      <c r="E30" s="65"/>
      <c r="F30" s="66">
        <v>2819034304</v>
      </c>
      <c r="G30" s="38">
        <f>+F30/F$28*100</f>
        <v>45.28182647565277</v>
      </c>
      <c r="H30" s="68"/>
      <c r="I30" s="66">
        <v>1882531756</v>
      </c>
      <c r="J30" s="38">
        <f>+I30/I$28*100</f>
        <v>47.239339506506234</v>
      </c>
      <c r="K30" s="68"/>
      <c r="L30" s="66">
        <v>393555977</v>
      </c>
      <c r="M30" s="38">
        <f>+L30/L$28*100</f>
        <v>46.98939439028939</v>
      </c>
    </row>
    <row r="31" spans="1:13" ht="12" customHeight="1">
      <c r="A31" s="69"/>
      <c r="B31" s="99" t="s">
        <v>109</v>
      </c>
      <c r="C31" s="204">
        <f>+F31+I31+L31</f>
        <v>4523296844</v>
      </c>
      <c r="D31" s="13">
        <f>+C31/C$28*100</f>
        <v>40.94160532836387</v>
      </c>
      <c r="E31" s="9"/>
      <c r="F31" s="19">
        <v>2575209849</v>
      </c>
      <c r="G31" s="13">
        <f>+F31/F$28*100</f>
        <v>41.365302066508654</v>
      </c>
      <c r="H31" s="15"/>
      <c r="I31" s="19">
        <v>1610951129</v>
      </c>
      <c r="J31" s="13">
        <f>+I31/I$28*100</f>
        <v>40.424426875495705</v>
      </c>
      <c r="K31" s="15"/>
      <c r="L31" s="19">
        <v>337135866</v>
      </c>
      <c r="M31" s="13">
        <f>+L31/L$28*100</f>
        <v>40.25300362948307</v>
      </c>
    </row>
    <row r="32" spans="1:13" ht="15">
      <c r="A32" s="69"/>
      <c r="B32" s="99" t="s">
        <v>141</v>
      </c>
      <c r="C32" s="204">
        <f>+F32+I32+L32</f>
        <v>1429747911</v>
      </c>
      <c r="D32" s="13">
        <f>+C32/C$28*100</f>
        <v>12.941042056273838</v>
      </c>
      <c r="E32" s="9"/>
      <c r="F32" s="19">
        <v>831287199</v>
      </c>
      <c r="G32" s="13">
        <f>+F32/F$28*100</f>
        <v>13.352871457838575</v>
      </c>
      <c r="H32" s="15"/>
      <c r="I32" s="19">
        <v>491610420</v>
      </c>
      <c r="J32" s="13">
        <f>+I32/I$28*100</f>
        <v>12.33623361799806</v>
      </c>
      <c r="K32" s="15"/>
      <c r="L32" s="19">
        <v>106850292</v>
      </c>
      <c r="M32" s="13">
        <f>+L32/L$28*100</f>
        <v>12.757601980227538</v>
      </c>
    </row>
    <row r="33" spans="1:13" ht="8.25" customHeight="1">
      <c r="A33" s="69"/>
      <c r="B33" s="62"/>
      <c r="C33" s="201"/>
      <c r="D33" s="38"/>
      <c r="E33" s="65"/>
      <c r="F33" s="66"/>
      <c r="G33" s="38"/>
      <c r="H33" s="68"/>
      <c r="I33" s="66"/>
      <c r="J33" s="38"/>
      <c r="K33" s="68"/>
      <c r="L33" s="66"/>
      <c r="M33" s="38"/>
    </row>
    <row r="34" spans="1:13" ht="12" customHeight="1">
      <c r="A34" s="69" t="s">
        <v>106</v>
      </c>
      <c r="B34" s="98" t="s">
        <v>4</v>
      </c>
      <c r="C34" s="78">
        <f>SUM(C36:C37)</f>
        <v>1681247679</v>
      </c>
      <c r="D34" s="76">
        <f>SUM(D36:D37)</f>
        <v>100</v>
      </c>
      <c r="E34" s="77"/>
      <c r="F34" s="78">
        <v>936812076</v>
      </c>
      <c r="G34" s="76">
        <f>SUM(G36:G37)</f>
        <v>100</v>
      </c>
      <c r="H34" s="79"/>
      <c r="I34" s="78">
        <v>589303379</v>
      </c>
      <c r="J34" s="76">
        <f>SUM(J36:J37)</f>
        <v>100</v>
      </c>
      <c r="K34" s="79"/>
      <c r="L34" s="78">
        <v>155132224</v>
      </c>
      <c r="M34" s="76">
        <f>SUM(M36:M37)</f>
        <v>100</v>
      </c>
    </row>
    <row r="35" spans="1:13" ht="8.25" customHeight="1">
      <c r="A35" s="69"/>
      <c r="B35" s="62"/>
      <c r="C35" s="201"/>
      <c r="D35" s="38"/>
      <c r="E35" s="65"/>
      <c r="F35" s="66"/>
      <c r="G35" s="38"/>
      <c r="H35" s="68"/>
      <c r="I35" s="66"/>
      <c r="J35" s="38"/>
      <c r="K35" s="68"/>
      <c r="L35" s="66"/>
      <c r="M35" s="38"/>
    </row>
    <row r="36" spans="1:13" ht="12" customHeight="1">
      <c r="A36" s="69"/>
      <c r="B36" s="99" t="s">
        <v>110</v>
      </c>
      <c r="C36" s="204">
        <f>+F36+I36+L36</f>
        <v>1660475236</v>
      </c>
      <c r="D36" s="13">
        <f>+C36/C$34*100</f>
        <v>98.76446265119276</v>
      </c>
      <c r="E36" s="9"/>
      <c r="F36" s="19">
        <v>925957802</v>
      </c>
      <c r="G36" s="13">
        <f>+F36/F$34*100</f>
        <v>98.84136058041165</v>
      </c>
      <c r="H36" s="15"/>
      <c r="I36" s="19">
        <v>582451103</v>
      </c>
      <c r="J36" s="13">
        <f>+I36/I$34*100</f>
        <v>98.83722438319839</v>
      </c>
      <c r="K36" s="15"/>
      <c r="L36" s="19">
        <v>152066331</v>
      </c>
      <c r="M36" s="13">
        <f>+L36/L$34*100</f>
        <v>98.02369042295172</v>
      </c>
    </row>
    <row r="37" spans="1:13" ht="15">
      <c r="A37" s="69"/>
      <c r="B37" s="103" t="s">
        <v>141</v>
      </c>
      <c r="C37" s="201">
        <f>+F37+I37+L37</f>
        <v>20772443</v>
      </c>
      <c r="D37" s="38">
        <f>+C37/C$34*100</f>
        <v>1.2355373488072485</v>
      </c>
      <c r="E37" s="65"/>
      <c r="F37" s="66">
        <v>10854274</v>
      </c>
      <c r="G37" s="38">
        <f>+F37/F$34*100</f>
        <v>1.158639419588353</v>
      </c>
      <c r="H37" s="68"/>
      <c r="I37" s="66">
        <v>6852276</v>
      </c>
      <c r="J37" s="38">
        <f>+I37/I$34*100</f>
        <v>1.1627756168016135</v>
      </c>
      <c r="K37" s="68"/>
      <c r="L37" s="66">
        <v>3065893</v>
      </c>
      <c r="M37" s="38">
        <f>+L37/L$34*100</f>
        <v>1.9763095770482864</v>
      </c>
    </row>
    <row r="38" spans="1:13" ht="8.25" customHeight="1">
      <c r="A38" s="69"/>
      <c r="B38" s="99"/>
      <c r="C38" s="204"/>
      <c r="D38" s="13"/>
      <c r="E38" s="9"/>
      <c r="F38" s="19"/>
      <c r="G38" s="13"/>
      <c r="H38" s="15"/>
      <c r="I38" s="19"/>
      <c r="J38" s="13"/>
      <c r="K38" s="15"/>
      <c r="L38" s="19"/>
      <c r="M38" s="13"/>
    </row>
    <row r="39" spans="1:13" ht="24" customHeight="1">
      <c r="A39" s="69" t="s">
        <v>107</v>
      </c>
      <c r="B39" s="115" t="s">
        <v>114</v>
      </c>
      <c r="C39" s="82">
        <f>SUM(C41:C44)</f>
        <v>1998356804</v>
      </c>
      <c r="D39" s="83">
        <f>SUM(D41:D44)</f>
        <v>99.99999999999999</v>
      </c>
      <c r="E39" s="84"/>
      <c r="F39" s="82">
        <v>1159942244</v>
      </c>
      <c r="G39" s="83">
        <f>SUM(G41:G44)</f>
        <v>100</v>
      </c>
      <c r="H39" s="86"/>
      <c r="I39" s="82">
        <v>655599323</v>
      </c>
      <c r="J39" s="83">
        <f>SUM(J41:J44)</f>
        <v>100</v>
      </c>
      <c r="K39" s="86"/>
      <c r="L39" s="82">
        <v>182815237</v>
      </c>
      <c r="M39" s="83">
        <f>SUM(M41:M44)</f>
        <v>99.99999999999999</v>
      </c>
    </row>
    <row r="40" spans="1:13" ht="7.5" customHeight="1">
      <c r="A40" s="69"/>
      <c r="B40" s="99"/>
      <c r="C40" s="204"/>
      <c r="D40" s="13"/>
      <c r="E40" s="9"/>
      <c r="F40" s="19"/>
      <c r="G40" s="13"/>
      <c r="H40" s="15"/>
      <c r="I40" s="19"/>
      <c r="J40" s="13"/>
      <c r="K40" s="15"/>
      <c r="L40" s="19"/>
      <c r="M40" s="13"/>
    </row>
    <row r="41" spans="1:13" ht="12" customHeight="1">
      <c r="A41" s="69"/>
      <c r="B41" s="62" t="s">
        <v>108</v>
      </c>
      <c r="C41" s="201">
        <f>+F41+I41+L41</f>
        <v>853151878</v>
      </c>
      <c r="D41" s="38">
        <f>+C41/C$39*100</f>
        <v>42.69267011237899</v>
      </c>
      <c r="E41" s="65"/>
      <c r="F41" s="66">
        <v>497764175</v>
      </c>
      <c r="G41" s="38">
        <f>+F41/F$39*100</f>
        <v>42.91284135695294</v>
      </c>
      <c r="H41" s="68"/>
      <c r="I41" s="66">
        <v>273832106</v>
      </c>
      <c r="J41" s="38">
        <f>+I41/I$39*100</f>
        <v>41.76821061177331</v>
      </c>
      <c r="K41" s="68"/>
      <c r="L41" s="66">
        <v>81555597</v>
      </c>
      <c r="M41" s="38">
        <f>+L41/L$39*100</f>
        <v>44.61094071715696</v>
      </c>
    </row>
    <row r="42" spans="1:13" ht="11.25" customHeight="1">
      <c r="A42" s="69"/>
      <c r="B42" s="99" t="s">
        <v>109</v>
      </c>
      <c r="C42" s="204">
        <f>+F42+I42+L42</f>
        <v>246143278</v>
      </c>
      <c r="D42" s="13">
        <f>+C42/C$39*100</f>
        <v>12.317283755699115</v>
      </c>
      <c r="E42" s="9"/>
      <c r="F42" s="19">
        <v>146528833</v>
      </c>
      <c r="G42" s="13">
        <f>+F42/F$39*100</f>
        <v>12.63242491235624</v>
      </c>
      <c r="H42" s="15"/>
      <c r="I42" s="19">
        <v>74223602</v>
      </c>
      <c r="J42" s="13">
        <f>+I42/I$39*100</f>
        <v>11.321488506174067</v>
      </c>
      <c r="K42" s="15"/>
      <c r="L42" s="19">
        <v>25390843</v>
      </c>
      <c r="M42" s="13">
        <f>+L42/L$39*100</f>
        <v>13.888800198858696</v>
      </c>
    </row>
    <row r="43" spans="1:13" ht="12" customHeight="1">
      <c r="A43" s="69"/>
      <c r="B43" s="62" t="s">
        <v>110</v>
      </c>
      <c r="C43" s="201">
        <f>+F43+I43+L43</f>
        <v>726431182</v>
      </c>
      <c r="D43" s="38">
        <f>+C43/C$39*100</f>
        <v>36.351425358371586</v>
      </c>
      <c r="E43" s="65"/>
      <c r="F43" s="66">
        <v>414524048</v>
      </c>
      <c r="G43" s="38">
        <f>+F43/F$39*100</f>
        <v>35.73661103767853</v>
      </c>
      <c r="H43" s="68"/>
      <c r="I43" s="66">
        <v>249430328</v>
      </c>
      <c r="J43" s="38">
        <f>+I43/I$39*100</f>
        <v>38.04615399213888</v>
      </c>
      <c r="K43" s="68"/>
      <c r="L43" s="66">
        <v>62476806</v>
      </c>
      <c r="M43" s="38">
        <f>+L43/L$39*100</f>
        <v>34.17483521901405</v>
      </c>
    </row>
    <row r="44" spans="1:13" ht="15">
      <c r="A44" s="69"/>
      <c r="B44" s="99" t="s">
        <v>141</v>
      </c>
      <c r="C44" s="204">
        <f>+F44+I44+L44</f>
        <v>172630466</v>
      </c>
      <c r="D44" s="13">
        <f>+C44/C$39*100</f>
        <v>8.638620773550306</v>
      </c>
      <c r="E44" s="9"/>
      <c r="F44" s="19">
        <v>101125188</v>
      </c>
      <c r="G44" s="13">
        <f>+F44/F$39*100</f>
        <v>8.71812269301229</v>
      </c>
      <c r="H44" s="15"/>
      <c r="I44" s="19">
        <v>58113287</v>
      </c>
      <c r="J44" s="13">
        <f>+I44/I$39*100</f>
        <v>8.864146889913735</v>
      </c>
      <c r="K44" s="15"/>
      <c r="L44" s="19">
        <v>13391991</v>
      </c>
      <c r="M44" s="13">
        <f>+L44/L$39*100</f>
        <v>7.325423864970293</v>
      </c>
    </row>
    <row r="45" spans="1:13" ht="7.5" customHeight="1">
      <c r="A45" s="69"/>
      <c r="B45" s="62"/>
      <c r="C45" s="201"/>
      <c r="D45" s="38"/>
      <c r="E45" s="65"/>
      <c r="F45" s="66"/>
      <c r="G45" s="38"/>
      <c r="H45" s="68"/>
      <c r="I45" s="66"/>
      <c r="J45" s="38"/>
      <c r="K45" s="68"/>
      <c r="L45" s="66"/>
      <c r="M45" s="38"/>
    </row>
    <row r="46" spans="1:13" ht="12" customHeight="1">
      <c r="A46" s="69" t="s">
        <v>105</v>
      </c>
      <c r="B46" s="98" t="s">
        <v>140</v>
      </c>
      <c r="C46" s="78">
        <f>SUM(C48:C50)</f>
        <v>366801237</v>
      </c>
      <c r="D46" s="76">
        <f>SUM(D48:D50)</f>
        <v>100</v>
      </c>
      <c r="E46" s="77"/>
      <c r="F46" s="78">
        <v>202653362</v>
      </c>
      <c r="G46" s="76">
        <f>SUM(G48:G50)</f>
        <v>100</v>
      </c>
      <c r="H46" s="79"/>
      <c r="I46" s="78">
        <v>118093938</v>
      </c>
      <c r="J46" s="76">
        <f>SUM(J48:J50)</f>
        <v>100</v>
      </c>
      <c r="K46" s="79"/>
      <c r="L46" s="78">
        <v>46053937</v>
      </c>
      <c r="M46" s="76">
        <f>SUM(M48:M50)</f>
        <v>100</v>
      </c>
    </row>
    <row r="47" spans="1:13" ht="7.5" customHeight="1">
      <c r="A47" s="69"/>
      <c r="B47" s="62"/>
      <c r="C47" s="201"/>
      <c r="D47" s="38"/>
      <c r="E47" s="65"/>
      <c r="F47" s="66"/>
      <c r="G47" s="38"/>
      <c r="H47" s="68"/>
      <c r="I47" s="66"/>
      <c r="J47" s="38"/>
      <c r="K47" s="68"/>
      <c r="L47" s="66"/>
      <c r="M47" s="38"/>
    </row>
    <row r="48" spans="1:13" ht="12" customHeight="1">
      <c r="A48" s="69"/>
      <c r="B48" s="99" t="s">
        <v>108</v>
      </c>
      <c r="C48" s="204">
        <f>+F48+I48+L48</f>
        <v>252965056</v>
      </c>
      <c r="D48" s="13">
        <f>+C48/C$46*100</f>
        <v>68.96515891520835</v>
      </c>
      <c r="E48" s="9"/>
      <c r="F48" s="19">
        <v>138227118</v>
      </c>
      <c r="G48" s="13">
        <f>+F48/F$46*100</f>
        <v>68.20864782889711</v>
      </c>
      <c r="H48" s="15"/>
      <c r="I48" s="19">
        <v>82663109</v>
      </c>
      <c r="J48" s="13">
        <f>+I48/I$46*100</f>
        <v>69.99775805596389</v>
      </c>
      <c r="K48" s="15"/>
      <c r="L48" s="19">
        <v>32074829</v>
      </c>
      <c r="M48" s="13">
        <f>+L48/L$46*100</f>
        <v>69.64622590246736</v>
      </c>
    </row>
    <row r="49" spans="1:13" ht="12" customHeight="1">
      <c r="A49" s="69"/>
      <c r="B49" s="62" t="s">
        <v>109</v>
      </c>
      <c r="C49" s="201">
        <f>+F49+I49+L49</f>
        <v>65685225</v>
      </c>
      <c r="D49" s="38">
        <f>+C49/C$46*100</f>
        <v>17.907580011787147</v>
      </c>
      <c r="E49" s="65"/>
      <c r="F49" s="66">
        <v>36303126</v>
      </c>
      <c r="G49" s="38">
        <f>+F49/F$46*100</f>
        <v>17.913902657089896</v>
      </c>
      <c r="H49" s="68"/>
      <c r="I49" s="66">
        <v>20168334</v>
      </c>
      <c r="J49" s="38">
        <f>+I49/I$46*100</f>
        <v>17.07821276990526</v>
      </c>
      <c r="K49" s="68"/>
      <c r="L49" s="66">
        <v>9213765</v>
      </c>
      <c r="M49" s="38">
        <f>+L49/L$46*100</f>
        <v>20.006465462442442</v>
      </c>
    </row>
    <row r="50" spans="1:13" ht="12" customHeight="1">
      <c r="A50" s="69"/>
      <c r="B50" s="103" t="s">
        <v>141</v>
      </c>
      <c r="C50" s="201">
        <f>+F50+I50+L50</f>
        <v>48150956</v>
      </c>
      <c r="D50" s="38">
        <f>+C50/C$46*100</f>
        <v>13.127261073004506</v>
      </c>
      <c r="E50" s="65"/>
      <c r="F50" s="66">
        <v>28123118</v>
      </c>
      <c r="G50" s="38">
        <f>+F50/F$46*100</f>
        <v>13.877449514012996</v>
      </c>
      <c r="H50" s="68"/>
      <c r="I50" s="66">
        <v>15262495</v>
      </c>
      <c r="J50" s="38">
        <f>+I50/I$46*100</f>
        <v>12.924029174130853</v>
      </c>
      <c r="K50" s="68"/>
      <c r="L50" s="66">
        <v>4765343</v>
      </c>
      <c r="M50" s="38">
        <f>+L50/L$46*100</f>
        <v>10.347308635090199</v>
      </c>
    </row>
    <row r="51" spans="1:13" ht="6.75" customHeight="1">
      <c r="A51" s="118"/>
      <c r="B51" s="71"/>
      <c r="C51" s="71"/>
      <c r="D51" s="72"/>
      <c r="E51" s="73"/>
      <c r="F51" s="71"/>
      <c r="G51" s="72"/>
      <c r="H51" s="74"/>
      <c r="I51" s="71"/>
      <c r="J51" s="72"/>
      <c r="K51" s="74"/>
      <c r="L51" s="71"/>
      <c r="M51" s="72"/>
    </row>
    <row r="52" spans="1:14" ht="15.75" customHeight="1">
      <c r="A52"/>
      <c r="B52" t="s">
        <v>77</v>
      </c>
      <c r="C52"/>
      <c r="D52"/>
      <c r="E52"/>
      <c r="F52"/>
      <c r="G52"/>
      <c r="H52"/>
      <c r="I52"/>
      <c r="J52"/>
      <c r="K52"/>
      <c r="L52"/>
      <c r="M52"/>
      <c r="N52"/>
    </row>
    <row r="53" spans="1:17" ht="15">
      <c r="A53"/>
      <c r="B53" s="312" t="s">
        <v>145</v>
      </c>
      <c r="C53" s="288"/>
      <c r="D53" s="288"/>
      <c r="E53" s="288"/>
      <c r="F53" s="288"/>
      <c r="G53" s="288"/>
      <c r="H53" s="288"/>
      <c r="I53" s="288"/>
      <c r="J53" s="288"/>
      <c r="K53" s="288"/>
      <c r="L53" s="288"/>
      <c r="M53" s="288"/>
      <c r="N53" s="288"/>
      <c r="O53" s="288"/>
      <c r="P53" s="288"/>
      <c r="Q53" s="288"/>
    </row>
    <row r="54" spans="1:14" ht="15">
      <c r="A54"/>
      <c r="B54"/>
      <c r="C54"/>
      <c r="D54"/>
      <c r="E54"/>
      <c r="F54"/>
      <c r="G54"/>
      <c r="H54"/>
      <c r="I54"/>
      <c r="J54"/>
      <c r="K54"/>
      <c r="L54"/>
      <c r="M54"/>
      <c r="N54"/>
    </row>
    <row r="55" ht="15">
      <c r="B55" s="48"/>
    </row>
    <row r="56" ht="15">
      <c r="B56" s="47"/>
    </row>
    <row r="57" ht="15">
      <c r="B57" s="47"/>
    </row>
  </sheetData>
  <sheetProtection/>
  <mergeCells count="12">
    <mergeCell ref="B53:Q53"/>
    <mergeCell ref="B5:M5"/>
    <mergeCell ref="B6:M6"/>
    <mergeCell ref="B7:M7"/>
    <mergeCell ref="B8:M8"/>
    <mergeCell ref="I11:J12"/>
    <mergeCell ref="C10:M10"/>
    <mergeCell ref="A10:A13"/>
    <mergeCell ref="L11:M12"/>
    <mergeCell ref="B11:B13"/>
    <mergeCell ref="C11:D12"/>
    <mergeCell ref="F11:G12"/>
  </mergeCells>
  <printOptions horizontalCentered="1"/>
  <pageMargins left="0.3937007874015748" right="0.3937007874015748" top="0.49" bottom="0.43" header="0" footer="0"/>
  <pageSetup horizontalDpi="300" verticalDpi="300" orientation="landscape" scale="85" r:id="rId2"/>
  <colBreaks count="1" manualBreakCount="1">
    <brk id="13" max="65535" man="1"/>
  </colBreaks>
  <drawing r:id="rId1"/>
</worksheet>
</file>

<file path=xl/worksheets/sheet4.xml><?xml version="1.0" encoding="utf-8"?>
<worksheet xmlns="http://schemas.openxmlformats.org/spreadsheetml/2006/main" xmlns:r="http://schemas.openxmlformats.org/officeDocument/2006/relationships">
  <dimension ref="A1:T54"/>
  <sheetViews>
    <sheetView showGridLines="0" zoomScale="85" zoomScaleNormal="85" zoomScalePageLayoutView="0" workbookViewId="0" topLeftCell="A1">
      <pane xSplit="2" ySplit="12" topLeftCell="C22" activePane="bottomRight" state="frozen"/>
      <selection pane="topLeft" activeCell="C18" sqref="C18"/>
      <selection pane="topRight" activeCell="C18" sqref="C18"/>
      <selection pane="bottomLeft" activeCell="C18" sqref="C18"/>
      <selection pane="bottomRight" activeCell="B54" sqref="B54:S54"/>
    </sheetView>
  </sheetViews>
  <sheetFormatPr defaultColWidth="11.421875" defaultRowHeight="12.75"/>
  <cols>
    <col min="1" max="1" width="2.140625" style="1" customWidth="1"/>
    <col min="2" max="2" width="31.7109375" style="1" customWidth="1"/>
    <col min="3" max="3" width="13.8515625" style="1" customWidth="1"/>
    <col min="4" max="4" width="6.421875" style="1" bestFit="1" customWidth="1"/>
    <col min="5" max="5" width="1.7109375" style="1" customWidth="1"/>
    <col min="6" max="6" width="13.57421875" style="1" customWidth="1"/>
    <col min="7" max="7" width="6.421875" style="1" bestFit="1" customWidth="1"/>
    <col min="8" max="8" width="1.7109375" style="1" customWidth="1"/>
    <col min="9" max="9" width="13.57421875" style="1" customWidth="1"/>
    <col min="10" max="10" width="6.421875" style="1" bestFit="1" customWidth="1"/>
    <col min="11" max="11" width="1.7109375" style="1" customWidth="1"/>
    <col min="12" max="12" width="14.00390625" style="1" customWidth="1"/>
    <col min="13" max="13" width="6.421875" style="1" bestFit="1" customWidth="1"/>
    <col min="14" max="14" width="1.7109375" style="1" customWidth="1"/>
    <col min="15" max="15" width="13.421875" style="1" customWidth="1"/>
    <col min="16" max="16" width="1.7109375" style="1" customWidth="1"/>
    <col min="17" max="17" width="10.28125" style="209" customWidth="1"/>
    <col min="18" max="18" width="1.7109375" style="209" customWidth="1"/>
    <col min="19" max="19" width="10.8515625" style="209" customWidth="1"/>
    <col min="20" max="16384" width="11.421875" style="1" customWidth="1"/>
  </cols>
  <sheetData>
    <row r="1" spans="1:19" ht="12.75">
      <c r="A1" s="5"/>
      <c r="B1" s="5"/>
      <c r="C1" s="5"/>
      <c r="D1" s="5"/>
      <c r="E1" s="5"/>
      <c r="F1" s="5"/>
      <c r="G1" s="5"/>
      <c r="H1" s="5"/>
      <c r="I1" s="5"/>
      <c r="J1" s="5"/>
      <c r="K1" s="5"/>
      <c r="L1" s="5"/>
      <c r="M1" s="5"/>
      <c r="N1" s="5"/>
      <c r="Q1" s="207"/>
      <c r="R1" s="207"/>
      <c r="S1" s="207"/>
    </row>
    <row r="2" spans="1:19" ht="12.75">
      <c r="A2" s="5"/>
      <c r="B2" s="5"/>
      <c r="C2" s="5"/>
      <c r="D2" s="5"/>
      <c r="E2" s="5"/>
      <c r="F2" s="5"/>
      <c r="G2" s="5"/>
      <c r="H2" s="5"/>
      <c r="I2" s="5"/>
      <c r="J2" s="5"/>
      <c r="K2" s="5"/>
      <c r="L2" s="5"/>
      <c r="M2" s="5"/>
      <c r="N2" s="5"/>
      <c r="Q2" s="207"/>
      <c r="R2" s="207"/>
      <c r="S2" s="207"/>
    </row>
    <row r="3" spans="1:19" ht="12.75">
      <c r="A3" s="5"/>
      <c r="B3" s="5"/>
      <c r="C3" s="5"/>
      <c r="D3" s="5"/>
      <c r="E3" s="5"/>
      <c r="F3" s="5"/>
      <c r="G3" s="5"/>
      <c r="H3" s="5"/>
      <c r="I3" s="5"/>
      <c r="J3" s="5"/>
      <c r="K3" s="5"/>
      <c r="L3" s="5"/>
      <c r="M3" s="5"/>
      <c r="N3" s="5"/>
      <c r="Q3" s="207"/>
      <c r="R3" s="207"/>
      <c r="S3" s="207"/>
    </row>
    <row r="4" spans="1:19" ht="12.75">
      <c r="A4" s="5"/>
      <c r="B4" s="5"/>
      <c r="C4" s="5"/>
      <c r="D4" s="5"/>
      <c r="E4" s="5"/>
      <c r="F4" s="5"/>
      <c r="G4" s="5"/>
      <c r="H4" s="5"/>
      <c r="I4" s="5"/>
      <c r="J4" s="5"/>
      <c r="K4" s="5"/>
      <c r="L4" s="5"/>
      <c r="M4" s="5"/>
      <c r="N4" s="5"/>
      <c r="Q4" s="207"/>
      <c r="R4" s="207"/>
      <c r="S4" s="207"/>
    </row>
    <row r="5" spans="1:19" ht="15" customHeight="1">
      <c r="A5" s="2"/>
      <c r="B5" s="297" t="s">
        <v>111</v>
      </c>
      <c r="C5" s="297"/>
      <c r="D5" s="297"/>
      <c r="E5" s="297"/>
      <c r="F5" s="297"/>
      <c r="G5" s="297"/>
      <c r="H5" s="297"/>
      <c r="I5" s="297"/>
      <c r="J5" s="297"/>
      <c r="K5" s="297"/>
      <c r="L5" s="297"/>
      <c r="M5" s="297"/>
      <c r="N5" s="297"/>
      <c r="O5" s="297"/>
      <c r="P5" s="297"/>
      <c r="Q5" s="297"/>
      <c r="R5" s="297"/>
      <c r="S5" s="297"/>
    </row>
    <row r="6" spans="1:19" ht="15.75" customHeight="1">
      <c r="A6" s="2"/>
      <c r="B6" s="289" t="s">
        <v>121</v>
      </c>
      <c r="C6" s="289"/>
      <c r="D6" s="289"/>
      <c r="E6" s="289"/>
      <c r="F6" s="289"/>
      <c r="G6" s="289"/>
      <c r="H6" s="289"/>
      <c r="I6" s="289"/>
      <c r="J6" s="289"/>
      <c r="K6" s="289"/>
      <c r="L6" s="289"/>
      <c r="M6" s="289"/>
      <c r="N6" s="289"/>
      <c r="O6" s="289"/>
      <c r="P6" s="289"/>
      <c r="Q6" s="289"/>
      <c r="R6" s="289"/>
      <c r="S6" s="289"/>
    </row>
    <row r="7" spans="1:19" ht="15.75" customHeight="1">
      <c r="A7" s="2"/>
      <c r="B7" s="297" t="str">
        <f>+'C1 Parte 1'!B7:Q7</f>
        <v>Total nacional 2008</v>
      </c>
      <c r="C7" s="297"/>
      <c r="D7" s="297"/>
      <c r="E7" s="297"/>
      <c r="F7" s="297"/>
      <c r="G7" s="297"/>
      <c r="H7" s="297"/>
      <c r="I7" s="297"/>
      <c r="J7" s="297"/>
      <c r="K7" s="297"/>
      <c r="L7" s="297"/>
      <c r="M7" s="297"/>
      <c r="N7" s="297"/>
      <c r="O7" s="297"/>
      <c r="P7" s="297"/>
      <c r="Q7" s="297"/>
      <c r="R7" s="297"/>
      <c r="S7" s="297"/>
    </row>
    <row r="8" spans="1:19" ht="15">
      <c r="A8" s="2"/>
      <c r="B8" s="297" t="str">
        <f>+'C1 Parte 1'!B8:Q8</f>
        <v>-</v>
      </c>
      <c r="C8" s="297"/>
      <c r="D8" s="297"/>
      <c r="E8" s="297"/>
      <c r="F8" s="297"/>
      <c r="G8" s="297"/>
      <c r="H8" s="297"/>
      <c r="I8" s="297"/>
      <c r="J8" s="297"/>
      <c r="K8" s="297"/>
      <c r="L8" s="297"/>
      <c r="M8" s="297"/>
      <c r="N8" s="297"/>
      <c r="O8" s="297"/>
      <c r="P8" s="297"/>
      <c r="Q8" s="297"/>
      <c r="R8" s="297"/>
      <c r="S8" s="297"/>
    </row>
    <row r="9" spans="2:19" ht="10.5" customHeight="1">
      <c r="B9" s="32"/>
      <c r="C9" s="32"/>
      <c r="D9" s="32"/>
      <c r="E9" s="32"/>
      <c r="F9" s="33"/>
      <c r="G9" s="33"/>
      <c r="H9" s="33"/>
      <c r="I9" s="33"/>
      <c r="J9" s="33"/>
      <c r="K9" s="33"/>
      <c r="L9" s="33"/>
      <c r="M9" s="33"/>
      <c r="N9" s="33"/>
      <c r="O9" s="33"/>
      <c r="P9" s="36"/>
      <c r="Q9" s="208" t="str">
        <f>+'C1 Parte 1'!Q10</f>
        <v>Valores en miles de pesos</v>
      </c>
      <c r="S9" s="210" t="s">
        <v>118</v>
      </c>
    </row>
    <row r="10" spans="1:19" ht="15" customHeight="1">
      <c r="A10" s="291" t="s">
        <v>46</v>
      </c>
      <c r="B10" s="301" t="s">
        <v>102</v>
      </c>
      <c r="C10" s="278" t="s">
        <v>113</v>
      </c>
      <c r="D10" s="314"/>
      <c r="E10" s="21"/>
      <c r="F10" s="263" t="s">
        <v>10</v>
      </c>
      <c r="G10" s="264"/>
      <c r="H10" s="259"/>
      <c r="I10" s="281" t="s">
        <v>11</v>
      </c>
      <c r="J10" s="282"/>
      <c r="K10" s="260"/>
      <c r="L10" s="281" t="s">
        <v>12</v>
      </c>
      <c r="M10" s="282"/>
      <c r="N10" s="21"/>
      <c r="O10" s="278" t="s">
        <v>5</v>
      </c>
      <c r="P10" s="23"/>
      <c r="Q10" s="316" t="s">
        <v>76</v>
      </c>
      <c r="R10" s="317"/>
      <c r="S10" s="317"/>
    </row>
    <row r="11" spans="1:19" ht="14.25" customHeight="1">
      <c r="A11" s="292"/>
      <c r="B11" s="284"/>
      <c r="C11" s="303"/>
      <c r="D11" s="303"/>
      <c r="E11" s="26"/>
      <c r="F11" s="265"/>
      <c r="G11" s="265"/>
      <c r="H11" s="261"/>
      <c r="I11" s="283"/>
      <c r="J11" s="283"/>
      <c r="K11" s="262"/>
      <c r="L11" s="283"/>
      <c r="M11" s="283"/>
      <c r="N11" s="26"/>
      <c r="O11" s="303"/>
      <c r="P11" s="27"/>
      <c r="Q11" s="318"/>
      <c r="R11" s="318"/>
      <c r="S11" s="318"/>
    </row>
    <row r="12" spans="1:19" ht="37.5" customHeight="1">
      <c r="A12" s="293"/>
      <c r="B12" s="303"/>
      <c r="C12" s="28" t="s">
        <v>85</v>
      </c>
      <c r="D12" s="28" t="s">
        <v>70</v>
      </c>
      <c r="E12" s="28"/>
      <c r="F12" s="28" t="s">
        <v>85</v>
      </c>
      <c r="G12" s="28" t="s">
        <v>70</v>
      </c>
      <c r="H12" s="28"/>
      <c r="I12" s="46" t="s">
        <v>85</v>
      </c>
      <c r="J12" s="46" t="s">
        <v>70</v>
      </c>
      <c r="K12" s="29"/>
      <c r="L12" s="46" t="s">
        <v>85</v>
      </c>
      <c r="M12" s="46" t="s">
        <v>70</v>
      </c>
      <c r="N12" s="29"/>
      <c r="O12" s="28" t="s">
        <v>85</v>
      </c>
      <c r="P12" s="29"/>
      <c r="Q12" s="211" t="s">
        <v>13</v>
      </c>
      <c r="R12" s="212"/>
      <c r="S12" s="213" t="s">
        <v>14</v>
      </c>
    </row>
    <row r="13" spans="1:19" ht="12.75" customHeight="1">
      <c r="A13" s="140"/>
      <c r="B13" s="120"/>
      <c r="C13" s="164"/>
      <c r="D13" s="164"/>
      <c r="E13" s="164"/>
      <c r="F13" s="164"/>
      <c r="G13" s="164"/>
      <c r="H13" s="164"/>
      <c r="I13" s="164"/>
      <c r="J13" s="164"/>
      <c r="K13" s="164"/>
      <c r="L13" s="164"/>
      <c r="M13" s="164"/>
      <c r="N13" s="164"/>
      <c r="O13" s="164"/>
      <c r="P13" s="164"/>
      <c r="Q13" s="214"/>
      <c r="R13" s="215"/>
      <c r="S13" s="215"/>
    </row>
    <row r="14" spans="1:19" ht="8.25" customHeight="1">
      <c r="A14" s="10"/>
      <c r="B14" s="6"/>
      <c r="C14" s="6"/>
      <c r="D14" s="6"/>
      <c r="E14" s="6"/>
      <c r="F14" s="12"/>
      <c r="G14" s="6"/>
      <c r="H14" s="7"/>
      <c r="I14" s="8"/>
      <c r="J14" s="6"/>
      <c r="K14" s="10"/>
      <c r="L14" s="8"/>
      <c r="M14" s="6"/>
      <c r="N14" s="10"/>
      <c r="O14" s="8"/>
      <c r="P14" s="10"/>
      <c r="Q14" s="216"/>
      <c r="R14" s="217"/>
      <c r="S14" s="218"/>
    </row>
    <row r="15" spans="1:19" ht="12" customHeight="1">
      <c r="A15" s="69" t="s">
        <v>100</v>
      </c>
      <c r="B15" s="98" t="s">
        <v>103</v>
      </c>
      <c r="C15" s="75">
        <v>3964899057</v>
      </c>
      <c r="D15" s="76">
        <f>SUM(D17:D19)</f>
        <v>100</v>
      </c>
      <c r="E15" s="77"/>
      <c r="F15" s="75">
        <v>3924797784</v>
      </c>
      <c r="G15" s="76">
        <f>SUM(G17:G19)</f>
        <v>100</v>
      </c>
      <c r="H15" s="79"/>
      <c r="I15" s="75">
        <v>2443747740</v>
      </c>
      <c r="J15" s="76">
        <f>SUM(J17:J19)</f>
        <v>100</v>
      </c>
      <c r="K15" s="79"/>
      <c r="L15" s="75">
        <v>1481050044</v>
      </c>
      <c r="M15" s="76">
        <f>SUM(M17:M19)</f>
        <v>100</v>
      </c>
      <c r="N15" s="79"/>
      <c r="O15" s="75">
        <v>-58809408</v>
      </c>
      <c r="P15" s="105"/>
      <c r="Q15" s="219">
        <v>1.1784506369278136</v>
      </c>
      <c r="R15" s="219"/>
      <c r="S15" s="220">
        <v>24907.923580161787</v>
      </c>
    </row>
    <row r="16" spans="1:19" ht="7.5" customHeight="1">
      <c r="A16" s="69"/>
      <c r="B16" s="62"/>
      <c r="C16" s="66"/>
      <c r="D16" s="38"/>
      <c r="E16" s="65"/>
      <c r="F16" s="66"/>
      <c r="G16" s="38"/>
      <c r="H16" s="68"/>
      <c r="I16" s="66"/>
      <c r="J16" s="38"/>
      <c r="K16" s="68"/>
      <c r="L16" s="66"/>
      <c r="M16" s="38"/>
      <c r="N16" s="68"/>
      <c r="O16" s="66"/>
      <c r="P16" s="66"/>
      <c r="Q16" s="221"/>
      <c r="R16" s="221"/>
      <c r="S16" s="221"/>
    </row>
    <row r="17" spans="1:19" ht="12" customHeight="1">
      <c r="A17" s="69"/>
      <c r="B17" s="99" t="s">
        <v>108</v>
      </c>
      <c r="C17" s="19">
        <v>2570298007</v>
      </c>
      <c r="D17" s="13">
        <f>+C17/C$15*100</f>
        <v>64.82631638407435</v>
      </c>
      <c r="E17" s="9"/>
      <c r="F17" s="19">
        <v>2545331222</v>
      </c>
      <c r="G17" s="13">
        <f>+F17/F$15*100</f>
        <v>64.85254431136318</v>
      </c>
      <c r="H17" s="15"/>
      <c r="I17" s="19">
        <v>1571833892</v>
      </c>
      <c r="J17" s="13">
        <f>+I17/I$15*100</f>
        <v>64.32062795483138</v>
      </c>
      <c r="K17" s="15"/>
      <c r="L17" s="19">
        <v>973497330</v>
      </c>
      <c r="M17" s="13">
        <f>+L17/L$15*100</f>
        <v>65.73021174698403</v>
      </c>
      <c r="N17" s="15"/>
      <c r="O17" s="19">
        <v>-101438294</v>
      </c>
      <c r="P17" s="19"/>
      <c r="Q17" s="222">
        <v>1.155041102225441</v>
      </c>
      <c r="R17" s="223"/>
      <c r="S17" s="223">
        <v>23364.87051482059</v>
      </c>
    </row>
    <row r="18" spans="1:19" ht="12" customHeight="1">
      <c r="A18" s="69"/>
      <c r="B18" s="62" t="s">
        <v>109</v>
      </c>
      <c r="C18" s="66">
        <v>918537353</v>
      </c>
      <c r="D18" s="38">
        <f>+C18/C$15*100</f>
        <v>23.166727318778243</v>
      </c>
      <c r="E18" s="65"/>
      <c r="F18" s="66">
        <v>906518784</v>
      </c>
      <c r="G18" s="38">
        <f>+F18/F$15*100</f>
        <v>23.097209942778544</v>
      </c>
      <c r="H18" s="68"/>
      <c r="I18" s="66">
        <v>595650169</v>
      </c>
      <c r="J18" s="38">
        <f>+I18/I$15*100</f>
        <v>24.374454009725245</v>
      </c>
      <c r="K18" s="68"/>
      <c r="L18" s="66">
        <v>310868615</v>
      </c>
      <c r="M18" s="38">
        <f>+L18/L$15*100</f>
        <v>20.989744152088893</v>
      </c>
      <c r="N18" s="68"/>
      <c r="O18" s="66">
        <v>15500626</v>
      </c>
      <c r="P18" s="66"/>
      <c r="Q18" s="224">
        <v>1.1872105717555717</v>
      </c>
      <c r="R18" s="221"/>
      <c r="S18" s="221">
        <v>25998.880572049846</v>
      </c>
    </row>
    <row r="19" spans="1:19" ht="12" customHeight="1">
      <c r="A19" s="69"/>
      <c r="B19" s="99" t="s">
        <v>141</v>
      </c>
      <c r="C19" s="19">
        <v>476063697</v>
      </c>
      <c r="D19" s="13">
        <f>+C19/C$15*100</f>
        <v>12.006956297147415</v>
      </c>
      <c r="E19" s="9"/>
      <c r="F19" s="19">
        <v>472947778</v>
      </c>
      <c r="G19" s="13">
        <f>+F19/F$15*100</f>
        <v>12.050245745858279</v>
      </c>
      <c r="H19" s="15"/>
      <c r="I19" s="19">
        <v>276263679</v>
      </c>
      <c r="J19" s="13">
        <f>+I19/I$15*100</f>
        <v>11.30491803544338</v>
      </c>
      <c r="K19" s="15"/>
      <c r="L19" s="19">
        <v>196684099</v>
      </c>
      <c r="M19" s="13">
        <f>+L19/L$15*100</f>
        <v>13.280044100927086</v>
      </c>
      <c r="N19" s="15"/>
      <c r="O19" s="19">
        <v>27128260</v>
      </c>
      <c r="P19" s="19"/>
      <c r="Q19" s="222">
        <v>1.3024255864457654</v>
      </c>
      <c r="R19" s="223"/>
      <c r="S19" s="223">
        <v>33684.55197807844</v>
      </c>
    </row>
    <row r="20" spans="1:19" ht="9.75" customHeight="1">
      <c r="A20" s="69"/>
      <c r="B20" s="62"/>
      <c r="C20" s="66"/>
      <c r="D20" s="38"/>
      <c r="E20" s="65"/>
      <c r="F20" s="66"/>
      <c r="G20" s="38"/>
      <c r="H20" s="68"/>
      <c r="I20" s="66"/>
      <c r="J20" s="38"/>
      <c r="K20" s="68"/>
      <c r="L20" s="66"/>
      <c r="M20" s="38"/>
      <c r="N20" s="68"/>
      <c r="O20" s="66"/>
      <c r="P20" s="66"/>
      <c r="Q20" s="221"/>
      <c r="R20" s="221"/>
      <c r="S20" s="221"/>
    </row>
    <row r="21" spans="1:19" ht="27.75" customHeight="1">
      <c r="A21" s="69" t="s">
        <v>104</v>
      </c>
      <c r="B21" s="101" t="s">
        <v>138</v>
      </c>
      <c r="C21" s="75">
        <v>22450414083</v>
      </c>
      <c r="D21" s="76">
        <f>SUM(D23:D25)</f>
        <v>100</v>
      </c>
      <c r="E21" s="77"/>
      <c r="F21" s="75">
        <v>21224285705</v>
      </c>
      <c r="G21" s="76">
        <f>SUM(G23:G25)</f>
        <v>100</v>
      </c>
      <c r="H21" s="79"/>
      <c r="I21" s="75">
        <v>10959266674</v>
      </c>
      <c r="J21" s="76">
        <f>SUM(J23:J25)</f>
        <v>100</v>
      </c>
      <c r="K21" s="79"/>
      <c r="L21" s="75">
        <v>10265019031</v>
      </c>
      <c r="M21" s="76">
        <f>SUM(M23:M25)</f>
        <v>100</v>
      </c>
      <c r="N21" s="79"/>
      <c r="O21" s="75">
        <v>510473184</v>
      </c>
      <c r="P21" s="105"/>
      <c r="Q21" s="219">
        <v>1.662132692780916</v>
      </c>
      <c r="R21" s="225"/>
      <c r="S21" s="220">
        <v>134971.91473051687</v>
      </c>
    </row>
    <row r="22" spans="1:19" ht="9" customHeight="1">
      <c r="A22" s="69"/>
      <c r="B22" s="62"/>
      <c r="C22" s="66"/>
      <c r="D22" s="38"/>
      <c r="E22" s="65"/>
      <c r="F22" s="66"/>
      <c r="G22" s="38"/>
      <c r="H22" s="68"/>
      <c r="I22" s="66"/>
      <c r="J22" s="38"/>
      <c r="K22" s="68"/>
      <c r="L22" s="66"/>
      <c r="M22" s="38"/>
      <c r="N22" s="68"/>
      <c r="O22" s="66"/>
      <c r="P22" s="66"/>
      <c r="Q22" s="226"/>
      <c r="R22" s="221"/>
      <c r="S22" s="221"/>
    </row>
    <row r="23" spans="1:19" ht="12" customHeight="1">
      <c r="A23" s="69"/>
      <c r="B23" s="99" t="s">
        <v>108</v>
      </c>
      <c r="C23" s="19">
        <v>17152699516</v>
      </c>
      <c r="D23" s="13">
        <f>+C23/C$21*100</f>
        <v>76.40259753154594</v>
      </c>
      <c r="E23" s="9"/>
      <c r="F23" s="19">
        <v>16144984976</v>
      </c>
      <c r="G23" s="13">
        <f>+F23/F$21*100</f>
        <v>76.0684491360601</v>
      </c>
      <c r="H23" s="15"/>
      <c r="I23" s="19">
        <v>8345040227</v>
      </c>
      <c r="J23" s="13">
        <f>+I23/I$21*100</f>
        <v>76.1459728578186</v>
      </c>
      <c r="K23" s="15"/>
      <c r="L23" s="19">
        <v>7799944749</v>
      </c>
      <c r="M23" s="13">
        <f>+L23/L$21*100</f>
        <v>75.98568230068</v>
      </c>
      <c r="N23" s="15"/>
      <c r="O23" s="19">
        <v>563989877</v>
      </c>
      <c r="P23" s="19"/>
      <c r="Q23" s="227">
        <v>1.709554360043095</v>
      </c>
      <c r="R23" s="223"/>
      <c r="S23" s="223">
        <v>145951.58768384418</v>
      </c>
    </row>
    <row r="24" spans="1:19" ht="12" customHeight="1">
      <c r="A24" s="69"/>
      <c r="B24" s="62" t="s">
        <v>109</v>
      </c>
      <c r="C24" s="66">
        <v>1269647736</v>
      </c>
      <c r="D24" s="38">
        <f>+C24/C$21*100</f>
        <v>5.6553421745633115</v>
      </c>
      <c r="E24" s="65"/>
      <c r="F24" s="66">
        <v>1156210155</v>
      </c>
      <c r="G24" s="38">
        <f>+F24/F$21*100</f>
        <v>5.447580997873681</v>
      </c>
      <c r="H24" s="68"/>
      <c r="I24" s="66">
        <v>710154169</v>
      </c>
      <c r="J24" s="38">
        <f>+I24/I$21*100</f>
        <v>6.479942409694117</v>
      </c>
      <c r="K24" s="68"/>
      <c r="L24" s="66">
        <v>446055986</v>
      </c>
      <c r="M24" s="38">
        <f>+L24/L$21*100</f>
        <v>4.345398529247014</v>
      </c>
      <c r="N24" s="68"/>
      <c r="O24" s="66">
        <v>-3478428</v>
      </c>
      <c r="P24" s="66"/>
      <c r="Q24" s="226">
        <v>1.2856022449870121</v>
      </c>
      <c r="R24" s="221"/>
      <c r="S24" s="221">
        <v>37439.64965586705</v>
      </c>
    </row>
    <row r="25" spans="1:19" ht="12" customHeight="1">
      <c r="A25" s="69"/>
      <c r="B25" s="103" t="s">
        <v>141</v>
      </c>
      <c r="C25" s="66">
        <v>4028066831</v>
      </c>
      <c r="D25" s="38">
        <f>+C25/C$21*100</f>
        <v>17.942060293890748</v>
      </c>
      <c r="E25" s="65"/>
      <c r="F25" s="66">
        <v>3923090574</v>
      </c>
      <c r="G25" s="38">
        <f>+F25/F$21*100</f>
        <v>18.483969866066218</v>
      </c>
      <c r="H25" s="68"/>
      <c r="I25" s="66">
        <v>1904072278</v>
      </c>
      <c r="J25" s="38">
        <f>+I25/I$21*100</f>
        <v>17.374084732487276</v>
      </c>
      <c r="K25" s="68"/>
      <c r="L25" s="66">
        <v>2019018296</v>
      </c>
      <c r="M25" s="38">
        <f>+L25/L$21*100</f>
        <v>19.668919170072993</v>
      </c>
      <c r="N25" s="68"/>
      <c r="O25" s="66">
        <v>-50038265</v>
      </c>
      <c r="P25" s="66"/>
      <c r="Q25" s="226">
        <v>1.620320241810843</v>
      </c>
      <c r="R25" s="221"/>
      <c r="S25" s="221">
        <v>188746.21819201644</v>
      </c>
    </row>
    <row r="26" spans="1:19" ht="9.75" customHeight="1">
      <c r="A26" s="69"/>
      <c r="B26" s="99"/>
      <c r="C26" s="19"/>
      <c r="D26" s="13"/>
      <c r="E26" s="9"/>
      <c r="F26" s="19"/>
      <c r="G26" s="13"/>
      <c r="H26" s="15"/>
      <c r="I26" s="19"/>
      <c r="J26" s="13"/>
      <c r="K26" s="15"/>
      <c r="L26" s="19"/>
      <c r="M26" s="13"/>
      <c r="N26" s="15"/>
      <c r="O26" s="19"/>
      <c r="P26" s="19"/>
      <c r="Q26" s="227"/>
      <c r="R26" s="223"/>
      <c r="S26" s="223"/>
    </row>
    <row r="27" spans="1:19" ht="27.75" customHeight="1">
      <c r="A27" s="69" t="s">
        <v>101</v>
      </c>
      <c r="B27" s="115" t="s">
        <v>139</v>
      </c>
      <c r="C27" s="82">
        <v>20953123126</v>
      </c>
      <c r="D27" s="83">
        <f>SUM(D29:D31)</f>
        <v>100</v>
      </c>
      <c r="E27" s="84"/>
      <c r="F27" s="82">
        <v>20509842575</v>
      </c>
      <c r="G27" s="83">
        <f>SUM(G29:G31)</f>
        <v>100</v>
      </c>
      <c r="H27" s="86"/>
      <c r="I27" s="82">
        <v>6047475161</v>
      </c>
      <c r="J27" s="83">
        <f>SUM(J29:J31)</f>
        <v>100</v>
      </c>
      <c r="K27" s="86"/>
      <c r="L27" s="82">
        <v>14462367414</v>
      </c>
      <c r="M27" s="83">
        <f>SUM(M29:M31)</f>
        <v>100</v>
      </c>
      <c r="N27" s="86"/>
      <c r="O27" s="82">
        <v>3404101884</v>
      </c>
      <c r="P27" s="82"/>
      <c r="Q27" s="228">
        <v>1.225641200465308</v>
      </c>
      <c r="R27" s="229"/>
      <c r="S27" s="229">
        <v>19994.646036565133</v>
      </c>
    </row>
    <row r="28" spans="1:19" ht="12" customHeight="1">
      <c r="A28" s="69"/>
      <c r="B28" s="99"/>
      <c r="C28" s="19"/>
      <c r="D28" s="13"/>
      <c r="E28" s="9"/>
      <c r="F28" s="19"/>
      <c r="G28" s="13"/>
      <c r="H28" s="15"/>
      <c r="I28" s="19"/>
      <c r="J28" s="13"/>
      <c r="K28" s="15"/>
      <c r="L28" s="19"/>
      <c r="M28" s="13"/>
      <c r="N28" s="15"/>
      <c r="O28" s="19"/>
      <c r="P28" s="19"/>
      <c r="Q28" s="227"/>
      <c r="R28" s="223"/>
      <c r="S28" s="223"/>
    </row>
    <row r="29" spans="1:19" ht="12" customHeight="1">
      <c r="A29" s="69"/>
      <c r="B29" s="62" t="s">
        <v>108</v>
      </c>
      <c r="C29" s="66">
        <v>10217494339</v>
      </c>
      <c r="D29" s="38">
        <f>+C29/C$27*100</f>
        <v>48.7635865906857</v>
      </c>
      <c r="E29" s="65"/>
      <c r="F29" s="66">
        <v>10032922850</v>
      </c>
      <c r="G29" s="38">
        <f>+F29/F$27*100</f>
        <v>48.91760048041227</v>
      </c>
      <c r="H29" s="68"/>
      <c r="I29" s="66">
        <v>2912401572</v>
      </c>
      <c r="J29" s="38">
        <f>+I29/I$27*100</f>
        <v>48.15896708070828</v>
      </c>
      <c r="K29" s="68"/>
      <c r="L29" s="66">
        <v>7120521278</v>
      </c>
      <c r="M29" s="38">
        <f>+L29/L$27*100</f>
        <v>49.234824936802006</v>
      </c>
      <c r="N29" s="68"/>
      <c r="O29" s="66">
        <v>471803145</v>
      </c>
      <c r="P29" s="66"/>
      <c r="Q29" s="226">
        <v>1.2759867891636458</v>
      </c>
      <c r="R29" s="221"/>
      <c r="S29" s="221">
        <v>22556.422654873986</v>
      </c>
    </row>
    <row r="30" spans="1:19" ht="12" customHeight="1">
      <c r="A30" s="69"/>
      <c r="B30" s="99" t="s">
        <v>109</v>
      </c>
      <c r="C30" s="19">
        <v>8027401059</v>
      </c>
      <c r="D30" s="13">
        <f>+C30/C$27*100</f>
        <v>38.31123890566499</v>
      </c>
      <c r="E30" s="9"/>
      <c r="F30" s="19">
        <v>7911703661</v>
      </c>
      <c r="G30" s="13">
        <f>+F30/F$27*100</f>
        <v>38.57515547507804</v>
      </c>
      <c r="H30" s="15"/>
      <c r="I30" s="19">
        <v>2230458333</v>
      </c>
      <c r="J30" s="13">
        <f>+I30/I$27*100</f>
        <v>36.882472000615465</v>
      </c>
      <c r="K30" s="15"/>
      <c r="L30" s="19">
        <v>5681245328</v>
      </c>
      <c r="M30" s="13">
        <f>+L30/L$27*100</f>
        <v>39.28295530993346</v>
      </c>
      <c r="N30" s="15"/>
      <c r="O30" s="19">
        <v>2943697248</v>
      </c>
      <c r="P30" s="19"/>
      <c r="Q30" s="227">
        <v>1.1885833656418903</v>
      </c>
      <c r="R30" s="223"/>
      <c r="S30" s="223">
        <v>17675.181855798397</v>
      </c>
    </row>
    <row r="31" spans="1:19" ht="12" customHeight="1">
      <c r="A31" s="69"/>
      <c r="B31" s="99" t="s">
        <v>141</v>
      </c>
      <c r="C31" s="19">
        <v>2708227728</v>
      </c>
      <c r="D31" s="13">
        <f>+C31/C$27*100</f>
        <v>12.925174503649314</v>
      </c>
      <c r="E31" s="9"/>
      <c r="F31" s="19">
        <v>2565216064</v>
      </c>
      <c r="G31" s="13">
        <f>+F31/F$27*100</f>
        <v>12.507244044509688</v>
      </c>
      <c r="H31" s="15"/>
      <c r="I31" s="19">
        <v>904615256</v>
      </c>
      <c r="J31" s="13">
        <f>+I31/I$27*100</f>
        <v>14.958560918676255</v>
      </c>
      <c r="K31" s="15"/>
      <c r="L31" s="19">
        <v>1660600808</v>
      </c>
      <c r="M31" s="13">
        <f>+L31/L$27*100</f>
        <v>11.482219753264527</v>
      </c>
      <c r="N31" s="15"/>
      <c r="O31" s="19">
        <v>-11398509</v>
      </c>
      <c r="P31" s="19"/>
      <c r="Q31" s="227">
        <v>1.160156982548894</v>
      </c>
      <c r="R31" s="223"/>
      <c r="S31" s="223">
        <v>19262.052499101042</v>
      </c>
    </row>
    <row r="32" spans="1:19" ht="12" customHeight="1">
      <c r="A32" s="69"/>
      <c r="B32" s="62"/>
      <c r="C32" s="66"/>
      <c r="D32" s="38"/>
      <c r="E32" s="65"/>
      <c r="F32" s="67"/>
      <c r="G32" s="38"/>
      <c r="H32" s="68"/>
      <c r="I32" s="67"/>
      <c r="J32" s="38"/>
      <c r="K32" s="68"/>
      <c r="L32" s="67"/>
      <c r="M32" s="38"/>
      <c r="N32" s="68"/>
      <c r="O32" s="67"/>
      <c r="P32" s="67"/>
      <c r="Q32" s="230"/>
      <c r="R32" s="231"/>
      <c r="S32" s="231"/>
    </row>
    <row r="33" spans="1:20" ht="15">
      <c r="A33" s="69" t="s">
        <v>106</v>
      </c>
      <c r="B33" s="98" t="s">
        <v>8</v>
      </c>
      <c r="C33" s="75">
        <v>3362682136</v>
      </c>
      <c r="D33" s="76">
        <f>SUM(D35:D36)</f>
        <v>100</v>
      </c>
      <c r="E33" s="77"/>
      <c r="F33" s="75">
        <v>3361472754</v>
      </c>
      <c r="G33" s="76">
        <f>SUM(G35:G36)</f>
        <v>100</v>
      </c>
      <c r="H33" s="79"/>
      <c r="I33" s="75">
        <v>1073102255</v>
      </c>
      <c r="J33" s="76">
        <f>SUM(J35:J36)</f>
        <v>100</v>
      </c>
      <c r="K33" s="79"/>
      <c r="L33" s="75">
        <v>2288370499</v>
      </c>
      <c r="M33" s="76">
        <f>SUM(M35:M36)</f>
        <v>100</v>
      </c>
      <c r="N33" s="79"/>
      <c r="O33" s="75">
        <v>118931577</v>
      </c>
      <c r="P33" s="75"/>
      <c r="Q33" s="219">
        <v>1.22086235103633</v>
      </c>
      <c r="R33" s="220"/>
      <c r="S33" s="220" t="s">
        <v>130</v>
      </c>
      <c r="T33" s="199"/>
    </row>
    <row r="34" spans="1:20" ht="12" customHeight="1">
      <c r="A34" s="69"/>
      <c r="B34" s="62"/>
      <c r="C34" s="66"/>
      <c r="D34" s="38"/>
      <c r="E34" s="65"/>
      <c r="F34" s="67"/>
      <c r="G34" s="38"/>
      <c r="H34" s="68"/>
      <c r="I34" s="67"/>
      <c r="J34" s="38"/>
      <c r="K34" s="68"/>
      <c r="L34" s="67"/>
      <c r="M34" s="38"/>
      <c r="N34" s="68"/>
      <c r="O34" s="67"/>
      <c r="P34" s="67"/>
      <c r="Q34" s="230"/>
      <c r="R34" s="231"/>
      <c r="S34" s="231"/>
      <c r="T34" s="198"/>
    </row>
    <row r="35" spans="1:20" ht="12" customHeight="1">
      <c r="A35" s="69"/>
      <c r="B35" s="99" t="s">
        <v>110</v>
      </c>
      <c r="C35" s="19">
        <v>3161586576</v>
      </c>
      <c r="D35" s="13">
        <f>+C35/C$33*100</f>
        <v>94.01978682887915</v>
      </c>
      <c r="E35" s="9"/>
      <c r="F35" s="19">
        <v>3160410551</v>
      </c>
      <c r="G35" s="13">
        <f>+F35/F$33*100</f>
        <v>94.01862761610235</v>
      </c>
      <c r="H35" s="15"/>
      <c r="I35" s="19">
        <v>974523967</v>
      </c>
      <c r="J35" s="13">
        <f>+I35/I$33*100</f>
        <v>90.81370973356123</v>
      </c>
      <c r="K35" s="15"/>
      <c r="L35" s="19">
        <v>2185886584</v>
      </c>
      <c r="M35" s="13">
        <f>+L35/L$33*100</f>
        <v>95.52153311516712</v>
      </c>
      <c r="N35" s="15"/>
      <c r="O35" s="19">
        <v>82595237</v>
      </c>
      <c r="P35" s="19"/>
      <c r="Q35" s="227">
        <v>1.1998434657591053</v>
      </c>
      <c r="R35" s="223"/>
      <c r="S35" s="223" t="s">
        <v>130</v>
      </c>
      <c r="T35" s="177"/>
    </row>
    <row r="36" spans="1:20" ht="12" customHeight="1">
      <c r="A36" s="69"/>
      <c r="B36" s="103" t="s">
        <v>141</v>
      </c>
      <c r="C36" s="66">
        <v>201095560</v>
      </c>
      <c r="D36" s="38">
        <f>+C36/C$33*100</f>
        <v>5.980213171120852</v>
      </c>
      <c r="E36" s="65"/>
      <c r="F36" s="66">
        <v>201062203</v>
      </c>
      <c r="G36" s="38">
        <f>+F36/F$33*100</f>
        <v>5.981372383897656</v>
      </c>
      <c r="H36" s="68"/>
      <c r="I36" s="66">
        <v>98578288</v>
      </c>
      <c r="J36" s="38">
        <f>+I36/I$33*100</f>
        <v>9.186290266438775</v>
      </c>
      <c r="K36" s="68"/>
      <c r="L36" s="66">
        <v>102483915</v>
      </c>
      <c r="M36" s="38">
        <f>+L36/L$33*100</f>
        <v>4.4784668848328835</v>
      </c>
      <c r="N36" s="68"/>
      <c r="O36" s="66">
        <v>36336340</v>
      </c>
      <c r="P36" s="66"/>
      <c r="Q36" s="226">
        <v>1.684912679755602</v>
      </c>
      <c r="R36" s="221"/>
      <c r="S36" s="221" t="s">
        <v>130</v>
      </c>
      <c r="T36" s="177"/>
    </row>
    <row r="37" spans="1:19" ht="12" customHeight="1">
      <c r="A37" s="69"/>
      <c r="B37" s="99"/>
      <c r="C37" s="19"/>
      <c r="D37" s="13"/>
      <c r="E37" s="9"/>
      <c r="F37" s="19"/>
      <c r="G37" s="13"/>
      <c r="H37" s="15"/>
      <c r="I37" s="19"/>
      <c r="J37" s="13"/>
      <c r="K37" s="15"/>
      <c r="L37" s="19"/>
      <c r="M37" s="13"/>
      <c r="N37" s="15"/>
      <c r="O37" s="19"/>
      <c r="P37" s="19"/>
      <c r="Q37" s="227"/>
      <c r="R37" s="223"/>
      <c r="S37" s="223"/>
    </row>
    <row r="38" spans="1:20" ht="24">
      <c r="A38" s="69" t="s">
        <v>107</v>
      </c>
      <c r="B38" s="115" t="s">
        <v>114</v>
      </c>
      <c r="C38" s="82">
        <v>11406221892</v>
      </c>
      <c r="D38" s="83">
        <f>SUM(D40:D43)</f>
        <v>100</v>
      </c>
      <c r="E38" s="84"/>
      <c r="F38" s="82">
        <v>11020929909</v>
      </c>
      <c r="G38" s="83">
        <f>SUM(G40:G43)</f>
        <v>100</v>
      </c>
      <c r="H38" s="86"/>
      <c r="I38" s="82">
        <v>7980353924</v>
      </c>
      <c r="J38" s="83">
        <f>SUM(J40:J43)</f>
        <v>100</v>
      </c>
      <c r="K38" s="86"/>
      <c r="L38" s="82">
        <v>3040575985</v>
      </c>
      <c r="M38" s="83">
        <f>SUM(M40:M43)</f>
        <v>100.00000000000001</v>
      </c>
      <c r="N38" s="86"/>
      <c r="O38" s="82">
        <v>207053589</v>
      </c>
      <c r="P38" s="95"/>
      <c r="Q38" s="228">
        <v>1.1430556715101923</v>
      </c>
      <c r="R38" s="232"/>
      <c r="S38" s="232">
        <v>38442.07579493015</v>
      </c>
      <c r="T38" s="277"/>
    </row>
    <row r="39" spans="1:19" ht="12" customHeight="1">
      <c r="A39" s="69"/>
      <c r="B39" s="99"/>
      <c r="C39" s="19"/>
      <c r="D39" s="13"/>
      <c r="E39" s="9"/>
      <c r="F39" s="19"/>
      <c r="G39" s="13"/>
      <c r="H39" s="15"/>
      <c r="I39" s="19"/>
      <c r="J39" s="13"/>
      <c r="K39" s="15"/>
      <c r="L39" s="19"/>
      <c r="M39" s="13"/>
      <c r="N39" s="15"/>
      <c r="O39" s="19"/>
      <c r="P39" s="19"/>
      <c r="Q39" s="227"/>
      <c r="R39" s="223"/>
      <c r="S39" s="223"/>
    </row>
    <row r="40" spans="1:19" ht="12" customHeight="1">
      <c r="A40" s="69"/>
      <c r="B40" s="62" t="s">
        <v>108</v>
      </c>
      <c r="C40" s="66">
        <v>4466203937</v>
      </c>
      <c r="D40" s="38">
        <f>+C40/C$38*100</f>
        <v>39.1558570338919</v>
      </c>
      <c r="E40" s="65"/>
      <c r="F40" s="66">
        <v>4264497325</v>
      </c>
      <c r="G40" s="38">
        <f>+F40/F$38*100</f>
        <v>38.694532677478435</v>
      </c>
      <c r="H40" s="68"/>
      <c r="I40" s="66">
        <v>2972173357</v>
      </c>
      <c r="J40" s="38">
        <f>+I40/I$38*100</f>
        <v>37.243628356651314</v>
      </c>
      <c r="K40" s="68"/>
      <c r="L40" s="66">
        <v>1292323968</v>
      </c>
      <c r="M40" s="38">
        <f>+L40/L$38*100</f>
        <v>42.502603926867494</v>
      </c>
      <c r="N40" s="68"/>
      <c r="O40" s="66">
        <v>133887026</v>
      </c>
      <c r="P40" s="66"/>
      <c r="Q40" s="226">
        <v>1.167535742094881</v>
      </c>
      <c r="R40" s="221"/>
      <c r="S40" s="221">
        <v>35867.99800166528</v>
      </c>
    </row>
    <row r="41" spans="1:19" ht="12" customHeight="1">
      <c r="A41" s="69"/>
      <c r="B41" s="99" t="s">
        <v>109</v>
      </c>
      <c r="C41" s="19">
        <v>1722602714</v>
      </c>
      <c r="D41" s="13">
        <f>+C41/C$38*100</f>
        <v>15.102307585373072</v>
      </c>
      <c r="E41" s="9"/>
      <c r="F41" s="19">
        <v>1662305270</v>
      </c>
      <c r="G41" s="13">
        <f>+F41/F$38*100</f>
        <v>15.083167062359365</v>
      </c>
      <c r="H41" s="15"/>
      <c r="I41" s="19">
        <v>1216683443</v>
      </c>
      <c r="J41" s="13">
        <f>+I41/I$38*100</f>
        <v>15.24598350633252</v>
      </c>
      <c r="K41" s="15"/>
      <c r="L41" s="19">
        <v>445621827</v>
      </c>
      <c r="M41" s="13">
        <f>+L41/L$38*100</f>
        <v>14.655835907353588</v>
      </c>
      <c r="N41" s="15"/>
      <c r="O41" s="19">
        <v>33343047</v>
      </c>
      <c r="P41" s="19"/>
      <c r="Q41" s="227">
        <v>1.1775849383052117</v>
      </c>
      <c r="R41" s="223"/>
      <c r="S41" s="223">
        <v>32622.38850658858</v>
      </c>
    </row>
    <row r="42" spans="1:19" ht="12" customHeight="1">
      <c r="A42" s="69"/>
      <c r="B42" s="62" t="s">
        <v>110</v>
      </c>
      <c r="C42" s="66">
        <v>2729967779</v>
      </c>
      <c r="D42" s="38">
        <f>+C42/C$38*100</f>
        <v>23.934023069590832</v>
      </c>
      <c r="E42" s="65"/>
      <c r="F42" s="66">
        <v>2635841292</v>
      </c>
      <c r="G42" s="38">
        <f>+F42/F$38*100</f>
        <v>23.916686829189416</v>
      </c>
      <c r="H42" s="68"/>
      <c r="I42" s="66">
        <v>1695715719</v>
      </c>
      <c r="J42" s="38">
        <f>+I42/I$38*100</f>
        <v>21.24862800759161</v>
      </c>
      <c r="K42" s="68"/>
      <c r="L42" s="66">
        <v>940125573</v>
      </c>
      <c r="M42" s="38">
        <f>+L42/L$38*100</f>
        <v>30.919325076495337</v>
      </c>
      <c r="N42" s="68"/>
      <c r="O42" s="66">
        <v>61901513</v>
      </c>
      <c r="P42" s="66"/>
      <c r="Q42" s="226">
        <v>1.1270859657079073</v>
      </c>
      <c r="R42" s="221"/>
      <c r="S42" s="221">
        <v>39296.33727637519</v>
      </c>
    </row>
    <row r="43" spans="1:19" ht="12" customHeight="1">
      <c r="A43" s="69"/>
      <c r="B43" s="99" t="s">
        <v>141</v>
      </c>
      <c r="C43" s="19">
        <v>2487447462</v>
      </c>
      <c r="D43" s="13">
        <f>+C43/C$38*100</f>
        <v>21.807812311144193</v>
      </c>
      <c r="E43" s="9"/>
      <c r="F43" s="19">
        <v>2458286022</v>
      </c>
      <c r="G43" s="13">
        <f>+F43/F$38*100</f>
        <v>22.30561343097278</v>
      </c>
      <c r="H43" s="15"/>
      <c r="I43" s="19">
        <v>2095781405</v>
      </c>
      <c r="J43" s="13">
        <f>+I43/I$38*100</f>
        <v>26.261760129424555</v>
      </c>
      <c r="K43" s="15"/>
      <c r="L43" s="19">
        <v>362504617</v>
      </c>
      <c r="M43" s="13">
        <f>+L43/L$38*100</f>
        <v>11.922235089283586</v>
      </c>
      <c r="N43" s="15"/>
      <c r="O43" s="19">
        <v>-22077997</v>
      </c>
      <c r="P43" s="19"/>
      <c r="Q43" s="227">
        <v>1.0965590040328264</v>
      </c>
      <c r="R43" s="223"/>
      <c r="S43" s="223">
        <v>66138.40850209816</v>
      </c>
    </row>
    <row r="44" spans="1:19" ht="12" customHeight="1">
      <c r="A44" s="69"/>
      <c r="B44" s="62"/>
      <c r="C44" s="66"/>
      <c r="D44" s="38"/>
      <c r="E44" s="65"/>
      <c r="F44" s="66"/>
      <c r="G44" s="38"/>
      <c r="H44" s="68"/>
      <c r="I44" s="66"/>
      <c r="J44" s="38"/>
      <c r="K44" s="68"/>
      <c r="L44" s="66"/>
      <c r="M44" s="38"/>
      <c r="N44" s="68"/>
      <c r="O44" s="66"/>
      <c r="P44" s="66"/>
      <c r="Q44" s="226"/>
      <c r="R44" s="221"/>
      <c r="S44" s="221"/>
    </row>
    <row r="45" spans="1:19" ht="15">
      <c r="A45" s="69" t="s">
        <v>105</v>
      </c>
      <c r="B45" s="98" t="s">
        <v>140</v>
      </c>
      <c r="C45" s="75">
        <v>2137540760</v>
      </c>
      <c r="D45" s="76">
        <f>SUM(D47:D49)</f>
        <v>99.99999999999999</v>
      </c>
      <c r="E45" s="77"/>
      <c r="F45" s="75">
        <v>2108046317</v>
      </c>
      <c r="G45" s="76">
        <f>SUM(G47:G49)</f>
        <v>100</v>
      </c>
      <c r="H45" s="79"/>
      <c r="I45" s="75">
        <v>1259442531</v>
      </c>
      <c r="J45" s="76">
        <f>SUM(J47:J49)</f>
        <v>100</v>
      </c>
      <c r="K45" s="79"/>
      <c r="L45" s="75">
        <v>848603786</v>
      </c>
      <c r="M45" s="76">
        <f>SUM(M47:M49)</f>
        <v>99.99999999999999</v>
      </c>
      <c r="N45" s="79"/>
      <c r="O45" s="75">
        <v>66444064</v>
      </c>
      <c r="P45" s="75"/>
      <c r="Q45" s="219">
        <v>1.314403659562556</v>
      </c>
      <c r="R45" s="220"/>
      <c r="S45" s="220">
        <v>54527.00546167191</v>
      </c>
    </row>
    <row r="46" spans="1:19" ht="12" customHeight="1">
      <c r="A46" s="69"/>
      <c r="B46" s="62"/>
      <c r="C46" s="66"/>
      <c r="D46" s="38"/>
      <c r="E46" s="65"/>
      <c r="F46" s="66"/>
      <c r="G46" s="38"/>
      <c r="H46" s="68"/>
      <c r="I46" s="66"/>
      <c r="J46" s="38"/>
      <c r="K46" s="68"/>
      <c r="L46" s="66"/>
      <c r="M46" s="38"/>
      <c r="N46" s="68"/>
      <c r="O46" s="66"/>
      <c r="P46" s="66"/>
      <c r="Q46" s="226"/>
      <c r="R46" s="221"/>
      <c r="S46" s="221"/>
    </row>
    <row r="47" spans="1:19" ht="12" customHeight="1">
      <c r="A47" s="69"/>
      <c r="B47" s="99" t="s">
        <v>108</v>
      </c>
      <c r="C47" s="19">
        <v>1681440527</v>
      </c>
      <c r="D47" s="13">
        <f>+C47/C$45*100</f>
        <v>78.66238429062751</v>
      </c>
      <c r="E47" s="9"/>
      <c r="F47" s="19">
        <v>1653810942</v>
      </c>
      <c r="G47" s="13">
        <f>+F47/F$45*100</f>
        <v>78.4523057516862</v>
      </c>
      <c r="H47" s="15"/>
      <c r="I47" s="19">
        <v>993452918</v>
      </c>
      <c r="J47" s="13">
        <f>+I47/I$45*100</f>
        <v>78.88036917501876</v>
      </c>
      <c r="K47" s="15"/>
      <c r="L47" s="19">
        <v>660358024</v>
      </c>
      <c r="M47" s="13">
        <f>+L47/L$45*100</f>
        <v>77.81700186758299</v>
      </c>
      <c r="N47" s="15"/>
      <c r="O47" s="19">
        <v>47110182</v>
      </c>
      <c r="P47" s="19"/>
      <c r="Q47" s="227">
        <v>1.3490181962026166</v>
      </c>
      <c r="R47" s="223"/>
      <c r="S47" s="223">
        <v>67924.09216210656</v>
      </c>
    </row>
    <row r="48" spans="1:19" ht="12" customHeight="1">
      <c r="A48" s="69"/>
      <c r="B48" s="62" t="s">
        <v>109</v>
      </c>
      <c r="C48" s="66">
        <v>275488803</v>
      </c>
      <c r="D48" s="38">
        <f>+C48/C$45*100</f>
        <v>12.888119289009486</v>
      </c>
      <c r="E48" s="65"/>
      <c r="F48" s="66">
        <v>274964356</v>
      </c>
      <c r="G48" s="38">
        <f>+F48/F$45*100</f>
        <v>13.043563311801748</v>
      </c>
      <c r="H48" s="68"/>
      <c r="I48" s="66">
        <v>158222609</v>
      </c>
      <c r="J48" s="38">
        <f>+I48/I$45*100</f>
        <v>12.562908199897848</v>
      </c>
      <c r="K48" s="68"/>
      <c r="L48" s="66">
        <v>116741747</v>
      </c>
      <c r="M48" s="38">
        <f>+L48/L$45*100</f>
        <v>13.756920358590058</v>
      </c>
      <c r="N48" s="68"/>
      <c r="O48" s="66">
        <v>-1442717</v>
      </c>
      <c r="P48" s="66"/>
      <c r="Q48" s="226">
        <v>1.230366968759119</v>
      </c>
      <c r="R48" s="221"/>
      <c r="S48" s="221">
        <v>33536.84199942545</v>
      </c>
    </row>
    <row r="49" spans="1:19" ht="12" customHeight="1">
      <c r="A49" s="69"/>
      <c r="B49" s="103" t="s">
        <v>141</v>
      </c>
      <c r="C49" s="66">
        <v>180611430</v>
      </c>
      <c r="D49" s="38">
        <f>+C49/C$45*100</f>
        <v>8.449496420362996</v>
      </c>
      <c r="E49" s="65"/>
      <c r="F49" s="66">
        <v>179271019</v>
      </c>
      <c r="G49" s="38">
        <f>+F49/F$45*100</f>
        <v>8.504130936512055</v>
      </c>
      <c r="H49" s="68"/>
      <c r="I49" s="66">
        <v>107767004</v>
      </c>
      <c r="J49" s="38">
        <f>+I49/I$45*100</f>
        <v>8.556722625083399</v>
      </c>
      <c r="K49" s="68"/>
      <c r="L49" s="66">
        <v>71504015</v>
      </c>
      <c r="M49" s="38">
        <f>+L49/L$45*100</f>
        <v>8.426077773826949</v>
      </c>
      <c r="N49" s="68"/>
      <c r="O49" s="66">
        <v>20776599</v>
      </c>
      <c r="P49" s="66"/>
      <c r="Q49" s="226">
        <v>1.1583747632408736</v>
      </c>
      <c r="R49" s="221"/>
      <c r="S49" s="221">
        <v>30298.311440677968</v>
      </c>
    </row>
    <row r="50" spans="1:19" ht="12" customHeight="1">
      <c r="A50" s="118"/>
      <c r="B50" s="71"/>
      <c r="C50" s="71"/>
      <c r="D50" s="72"/>
      <c r="E50" s="73"/>
      <c r="F50" s="71"/>
      <c r="G50" s="72"/>
      <c r="H50" s="74"/>
      <c r="I50" s="71"/>
      <c r="J50" s="72"/>
      <c r="K50" s="74"/>
      <c r="L50" s="71"/>
      <c r="M50" s="72"/>
      <c r="N50" s="74"/>
      <c r="O50" s="71"/>
      <c r="P50" s="71"/>
      <c r="Q50" s="233"/>
      <c r="R50" s="234"/>
      <c r="S50" s="234"/>
    </row>
    <row r="51" spans="1:19" ht="15" customHeight="1">
      <c r="A51" s="45"/>
      <c r="B51" s="315" t="s">
        <v>82</v>
      </c>
      <c r="C51" s="315"/>
      <c r="D51" s="45"/>
      <c r="E51" s="45"/>
      <c r="F51" s="45"/>
      <c r="G51" s="45"/>
      <c r="H51" s="45"/>
      <c r="I51" s="45"/>
      <c r="J51" s="45"/>
      <c r="K51" s="45"/>
      <c r="L51" s="45"/>
      <c r="M51" s="45"/>
      <c r="N51" s="45"/>
      <c r="O51" s="45"/>
      <c r="P51" s="45"/>
      <c r="Q51" s="235"/>
      <c r="R51" s="235"/>
      <c r="S51" s="235"/>
    </row>
    <row r="52" spans="2:19" ht="15" customHeight="1">
      <c r="B52" s="313" t="s">
        <v>146</v>
      </c>
      <c r="C52" s="313"/>
      <c r="D52" s="313"/>
      <c r="E52" s="313"/>
      <c r="F52" s="313"/>
      <c r="G52" s="313"/>
      <c r="H52" s="313"/>
      <c r="I52" s="313"/>
      <c r="J52" s="313"/>
      <c r="K52" s="313"/>
      <c r="L52" s="313"/>
      <c r="M52" s="313"/>
      <c r="N52" s="313"/>
      <c r="O52" s="313"/>
      <c r="P52" s="313"/>
      <c r="Q52" s="313"/>
      <c r="R52" s="313"/>
      <c r="S52" s="313"/>
    </row>
    <row r="53" spans="2:19" ht="15">
      <c r="B53" s="285" t="s">
        <v>9</v>
      </c>
      <c r="C53" s="286"/>
      <c r="D53" s="286"/>
      <c r="E53" s="286"/>
      <c r="F53" s="286"/>
      <c r="G53" s="286"/>
      <c r="H53" s="286"/>
      <c r="I53" s="286"/>
      <c r="J53" s="286"/>
      <c r="K53" s="286"/>
      <c r="L53" s="286"/>
      <c r="M53" s="286"/>
      <c r="N53" s="286"/>
      <c r="O53" s="286"/>
      <c r="P53" s="286"/>
      <c r="Q53" s="286"/>
      <c r="R53" s="286"/>
      <c r="S53" s="286"/>
    </row>
    <row r="54" spans="2:19" ht="15" customHeight="1">
      <c r="B54" s="287" t="s">
        <v>18</v>
      </c>
      <c r="C54" s="287"/>
      <c r="D54" s="287"/>
      <c r="E54" s="287"/>
      <c r="F54" s="287"/>
      <c r="G54" s="287"/>
      <c r="H54" s="287"/>
      <c r="I54" s="287"/>
      <c r="J54" s="287"/>
      <c r="K54" s="287"/>
      <c r="L54" s="287"/>
      <c r="M54" s="287"/>
      <c r="N54" s="287"/>
      <c r="O54" s="287"/>
      <c r="P54" s="287"/>
      <c r="Q54" s="287"/>
      <c r="R54" s="287"/>
      <c r="S54" s="287"/>
    </row>
  </sheetData>
  <sheetProtection/>
  <mergeCells count="16">
    <mergeCell ref="B53:S53"/>
    <mergeCell ref="B54:S54"/>
    <mergeCell ref="F10:G11"/>
    <mergeCell ref="B52:S52"/>
    <mergeCell ref="C10:D11"/>
    <mergeCell ref="B51:C51"/>
    <mergeCell ref="Q10:S11"/>
    <mergeCell ref="A10:A12"/>
    <mergeCell ref="I10:J11"/>
    <mergeCell ref="L10:M11"/>
    <mergeCell ref="O10:O11"/>
    <mergeCell ref="B10:B12"/>
    <mergeCell ref="B5:S5"/>
    <mergeCell ref="B6:S6"/>
    <mergeCell ref="B7:S7"/>
    <mergeCell ref="B8:S8"/>
  </mergeCells>
  <printOptions horizontalCentered="1"/>
  <pageMargins left="0.23" right="0.24" top="0.3937007874015748" bottom="0.3" header="0" footer="0"/>
  <pageSetup horizontalDpi="300" verticalDpi="300" orientation="landscape" scale="85" r:id="rId2"/>
  <drawing r:id="rId1"/>
</worksheet>
</file>

<file path=xl/worksheets/sheet5.xml><?xml version="1.0" encoding="utf-8"?>
<worksheet xmlns="http://schemas.openxmlformats.org/spreadsheetml/2006/main" xmlns:r="http://schemas.openxmlformats.org/officeDocument/2006/relationships">
  <dimension ref="A1:X55"/>
  <sheetViews>
    <sheetView showGridLines="0" zoomScale="85" zoomScaleNormal="85" zoomScalePageLayoutView="0" workbookViewId="0" topLeftCell="A1">
      <pane xSplit="2" ySplit="12" topLeftCell="C16" activePane="bottomRight" state="frozen"/>
      <selection pane="topLeft" activeCell="C18" sqref="C18"/>
      <selection pane="topRight" activeCell="C18" sqref="C18"/>
      <selection pane="bottomLeft" activeCell="C18" sqref="C18"/>
      <selection pane="bottomRight" activeCell="C15" sqref="C15"/>
    </sheetView>
  </sheetViews>
  <sheetFormatPr defaultColWidth="11.421875" defaultRowHeight="12.75"/>
  <cols>
    <col min="1" max="1" width="3.140625" style="39" bestFit="1" customWidth="1"/>
    <col min="2" max="2" width="31.7109375" style="1" customWidth="1"/>
    <col min="3" max="3" width="8.8515625" style="1" customWidth="1"/>
    <col min="4" max="4" width="8.140625" style="1" customWidth="1"/>
    <col min="5" max="5" width="2.28125" style="1" customWidth="1"/>
    <col min="6" max="6" width="8.00390625" style="1" customWidth="1"/>
    <col min="7" max="7" width="9.00390625" style="1" bestFit="1" customWidth="1"/>
    <col min="8" max="8" width="1.8515625" style="1" customWidth="1"/>
    <col min="9" max="9" width="10.00390625" style="1" customWidth="1"/>
    <col min="10" max="10" width="7.140625" style="1" bestFit="1" customWidth="1"/>
    <col min="11" max="11" width="2.00390625" style="1" customWidth="1"/>
    <col min="12" max="12" width="14.421875" style="1" customWidth="1"/>
    <col min="13" max="13" width="10.140625" style="1" customWidth="1"/>
    <col min="14" max="14" width="2.00390625" style="1" customWidth="1"/>
    <col min="15" max="15" width="7.57421875" style="1" customWidth="1"/>
    <col min="16" max="16" width="6.421875" style="1" bestFit="1" customWidth="1"/>
    <col min="17" max="17" width="2.57421875" style="1" customWidth="1"/>
    <col min="18" max="18" width="7.57421875" style="1" customWidth="1"/>
    <col min="19" max="19" width="6.421875" style="1" bestFit="1" customWidth="1"/>
    <col min="20" max="20" width="2.421875" style="1" customWidth="1"/>
    <col min="21" max="22" width="11.421875" style="1" customWidth="1"/>
    <col min="23" max="23" width="2.7109375" style="1" customWidth="1"/>
    <col min="24" max="24" width="10.140625" style="1" customWidth="1"/>
    <col min="25" max="16384" width="11.421875" style="1" customWidth="1"/>
  </cols>
  <sheetData>
    <row r="1" spans="2:13" ht="15">
      <c r="B1" s="5"/>
      <c r="C1" s="5"/>
      <c r="D1" s="5"/>
      <c r="E1" s="5"/>
      <c r="F1" s="5"/>
      <c r="G1" s="5"/>
      <c r="H1" s="5"/>
      <c r="I1" s="5"/>
      <c r="J1" s="5"/>
      <c r="K1" s="5"/>
      <c r="L1" s="5"/>
      <c r="M1" s="5"/>
    </row>
    <row r="2" spans="2:13" ht="15">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10.5" customHeight="1">
      <c r="B5" s="5"/>
      <c r="C5" s="5"/>
      <c r="D5" s="5"/>
      <c r="E5" s="5"/>
      <c r="F5" s="5"/>
      <c r="G5" s="5"/>
      <c r="H5" s="5"/>
      <c r="I5" s="5"/>
      <c r="J5" s="5"/>
      <c r="K5" s="5"/>
      <c r="L5" s="5"/>
      <c r="M5" s="5"/>
    </row>
    <row r="6" spans="2:19" ht="15.75" customHeight="1">
      <c r="B6" s="297" t="s">
        <v>47</v>
      </c>
      <c r="C6" s="297"/>
      <c r="D6" s="297"/>
      <c r="E6" s="297"/>
      <c r="F6" s="297"/>
      <c r="G6" s="297"/>
      <c r="H6" s="297"/>
      <c r="I6" s="297"/>
      <c r="J6" s="297"/>
      <c r="K6" s="297"/>
      <c r="L6" s="297"/>
      <c r="M6" s="297"/>
      <c r="N6" s="297"/>
      <c r="O6" s="297"/>
      <c r="P6" s="297"/>
      <c r="Q6" s="297"/>
      <c r="R6" s="297"/>
      <c r="S6" s="297"/>
    </row>
    <row r="7" spans="2:19" ht="15.75" customHeight="1">
      <c r="B7" s="297" t="s">
        <v>48</v>
      </c>
      <c r="C7" s="297"/>
      <c r="D7" s="297"/>
      <c r="E7" s="297"/>
      <c r="F7" s="297"/>
      <c r="G7" s="297"/>
      <c r="H7" s="297"/>
      <c r="I7" s="297"/>
      <c r="J7" s="297"/>
      <c r="K7" s="297"/>
      <c r="L7" s="297"/>
      <c r="M7" s="297"/>
      <c r="N7" s="297"/>
      <c r="O7" s="297"/>
      <c r="P7" s="297"/>
      <c r="Q7" s="297"/>
      <c r="R7" s="297"/>
      <c r="S7" s="297"/>
    </row>
    <row r="8" spans="2:19" ht="15.75">
      <c r="B8" s="297" t="str">
        <f>+'C1 Parte 1'!B7:Q7</f>
        <v>Total nacional 2008</v>
      </c>
      <c r="C8" s="297"/>
      <c r="D8" s="297"/>
      <c r="E8" s="297"/>
      <c r="F8" s="297"/>
      <c r="G8" s="297"/>
      <c r="H8" s="297"/>
      <c r="I8" s="297"/>
      <c r="J8" s="297"/>
      <c r="K8" s="297"/>
      <c r="L8" s="297"/>
      <c r="M8" s="297"/>
      <c r="N8" s="297"/>
      <c r="O8" s="297"/>
      <c r="P8" s="297"/>
      <c r="Q8" s="297"/>
      <c r="R8" s="297"/>
      <c r="S8" s="297"/>
    </row>
    <row r="9" spans="2:20" ht="15.75">
      <c r="B9" s="297" t="str">
        <f>+'C1 Parte 1'!B8:Q8</f>
        <v>-</v>
      </c>
      <c r="C9" s="297"/>
      <c r="D9" s="297"/>
      <c r="E9" s="297"/>
      <c r="F9" s="297"/>
      <c r="G9" s="297"/>
      <c r="H9" s="297"/>
      <c r="I9" s="297"/>
      <c r="J9" s="297"/>
      <c r="K9" s="297"/>
      <c r="L9" s="297"/>
      <c r="M9" s="297"/>
      <c r="N9" s="297"/>
      <c r="O9" s="297"/>
      <c r="P9" s="297"/>
      <c r="Q9" s="297"/>
      <c r="R9" s="297"/>
      <c r="S9" s="297"/>
      <c r="T9" s="31"/>
    </row>
    <row r="10" spans="1:19" ht="15">
      <c r="A10" s="291" t="s">
        <v>46</v>
      </c>
      <c r="B10" s="40"/>
      <c r="C10" s="309" t="s">
        <v>122</v>
      </c>
      <c r="D10" s="309"/>
      <c r="E10" s="309"/>
      <c r="F10" s="309"/>
      <c r="G10" s="309"/>
      <c r="H10" s="309"/>
      <c r="I10" s="309"/>
      <c r="J10" s="309"/>
      <c r="K10" s="309"/>
      <c r="L10" s="309"/>
      <c r="M10" s="309"/>
      <c r="N10" s="309"/>
      <c r="O10" s="309"/>
      <c r="P10" s="309"/>
      <c r="Q10" s="309"/>
      <c r="R10" s="309"/>
      <c r="S10" s="309"/>
    </row>
    <row r="11" spans="1:20" ht="39.75" customHeight="1">
      <c r="A11" s="292"/>
      <c r="B11" s="122" t="s">
        <v>102</v>
      </c>
      <c r="C11" s="319" t="s">
        <v>73</v>
      </c>
      <c r="D11" s="319"/>
      <c r="E11" s="25"/>
      <c r="F11" s="323" t="s">
        <v>123</v>
      </c>
      <c r="G11" s="323"/>
      <c r="H11" s="26"/>
      <c r="I11" s="319" t="s">
        <v>15</v>
      </c>
      <c r="J11" s="319"/>
      <c r="K11" s="26"/>
      <c r="L11" s="319" t="s">
        <v>79</v>
      </c>
      <c r="M11" s="319"/>
      <c r="N11" s="27"/>
      <c r="O11" s="319" t="s">
        <v>19</v>
      </c>
      <c r="P11" s="319"/>
      <c r="Q11" s="27"/>
      <c r="R11" s="319" t="s">
        <v>124</v>
      </c>
      <c r="S11" s="319"/>
      <c r="T11" s="24"/>
    </row>
    <row r="12" spans="1:21" ht="15">
      <c r="A12" s="293"/>
      <c r="B12" s="121"/>
      <c r="C12" s="100" t="s">
        <v>75</v>
      </c>
      <c r="D12" s="28" t="s">
        <v>70</v>
      </c>
      <c r="E12" s="28"/>
      <c r="F12" s="100" t="s">
        <v>75</v>
      </c>
      <c r="G12" s="100" t="s">
        <v>70</v>
      </c>
      <c r="H12" s="29"/>
      <c r="I12" s="28" t="s">
        <v>75</v>
      </c>
      <c r="J12" s="28" t="s">
        <v>70</v>
      </c>
      <c r="K12" s="29"/>
      <c r="L12" s="28" t="s">
        <v>75</v>
      </c>
      <c r="M12" s="28" t="s">
        <v>70</v>
      </c>
      <c r="N12" s="29"/>
      <c r="O12" s="28" t="s">
        <v>75</v>
      </c>
      <c r="P12" s="28" t="s">
        <v>70</v>
      </c>
      <c r="Q12" s="29"/>
      <c r="R12" s="28" t="s">
        <v>75</v>
      </c>
      <c r="S12" s="28" t="s">
        <v>70</v>
      </c>
      <c r="T12" s="24"/>
      <c r="U12" s="296"/>
    </row>
    <row r="13" spans="1:22" ht="12.75" customHeight="1">
      <c r="A13" s="140"/>
      <c r="B13" s="122"/>
      <c r="C13" s="164">
        <f>+C15+C21+C27+C38+C45</f>
        <v>953484</v>
      </c>
      <c r="D13" s="24"/>
      <c r="E13" s="24"/>
      <c r="F13" s="164"/>
      <c r="G13" s="24"/>
      <c r="H13" s="24"/>
      <c r="I13" s="164"/>
      <c r="J13" s="24"/>
      <c r="K13" s="30"/>
      <c r="L13" s="164"/>
      <c r="M13" s="24"/>
      <c r="N13" s="30"/>
      <c r="O13" s="164"/>
      <c r="P13" s="24"/>
      <c r="Q13" s="30"/>
      <c r="R13" s="164"/>
      <c r="S13" s="24"/>
      <c r="T13" s="24"/>
      <c r="V13" s="164"/>
    </row>
    <row r="14" spans="1:20" ht="12" customHeight="1">
      <c r="A14" s="87"/>
      <c r="B14" s="6"/>
      <c r="C14" s="12"/>
      <c r="D14" s="7"/>
      <c r="E14" s="7"/>
      <c r="F14" s="8"/>
      <c r="G14" s="7"/>
      <c r="H14" s="10"/>
      <c r="I14" s="8"/>
      <c r="J14" s="7"/>
      <c r="K14" s="10"/>
      <c r="L14" s="6"/>
      <c r="M14" s="7"/>
      <c r="N14" s="10"/>
      <c r="O14" s="8"/>
      <c r="P14" s="7"/>
      <c r="Q14" s="10"/>
      <c r="R14" s="8"/>
      <c r="S14" s="7"/>
      <c r="T14" s="10"/>
    </row>
    <row r="15" spans="1:24" ht="20.25" customHeight="1">
      <c r="A15" s="69" t="s">
        <v>100</v>
      </c>
      <c r="B15" s="98" t="s">
        <v>103</v>
      </c>
      <c r="C15" s="75">
        <v>59461</v>
      </c>
      <c r="D15" s="75">
        <v>100</v>
      </c>
      <c r="E15" s="75"/>
      <c r="F15" s="75">
        <v>33128</v>
      </c>
      <c r="G15" s="76">
        <f>SUM(G17:G19)</f>
        <v>100</v>
      </c>
      <c r="H15" s="79"/>
      <c r="I15" s="123">
        <v>264</v>
      </c>
      <c r="J15" s="76">
        <f>SUM(J17:J19)</f>
        <v>100</v>
      </c>
      <c r="K15" s="79"/>
      <c r="L15" s="123">
        <v>120</v>
      </c>
      <c r="M15" s="76">
        <f>SUM(M17:M19)</f>
        <v>100</v>
      </c>
      <c r="N15" s="76"/>
      <c r="O15" s="78">
        <v>52242</v>
      </c>
      <c r="P15" s="76">
        <f>SUM(P17:P19)</f>
        <v>100</v>
      </c>
      <c r="Q15" s="79"/>
      <c r="R15" s="78">
        <v>29345</v>
      </c>
      <c r="S15" s="76">
        <f>SUM(S17:S19)</f>
        <v>100</v>
      </c>
      <c r="T15" s="10"/>
      <c r="U15" s="295"/>
      <c r="V15" s="104"/>
      <c r="X15" s="295"/>
    </row>
    <row r="16" spans="1:20" ht="22.5" customHeight="1">
      <c r="A16" s="69"/>
      <c r="B16" s="62"/>
      <c r="C16" s="201"/>
      <c r="D16" s="202"/>
      <c r="E16" s="203"/>
      <c r="F16" s="201"/>
      <c r="G16" s="38"/>
      <c r="H16" s="68"/>
      <c r="I16" s="124"/>
      <c r="J16" s="38"/>
      <c r="K16" s="68"/>
      <c r="L16" s="124"/>
      <c r="M16" s="38"/>
      <c r="N16" s="38"/>
      <c r="O16" s="66"/>
      <c r="P16" s="38"/>
      <c r="Q16" s="68"/>
      <c r="R16" s="66"/>
      <c r="S16" s="38"/>
      <c r="T16" s="10"/>
    </row>
    <row r="17" spans="1:21" ht="15">
      <c r="A17" s="69"/>
      <c r="B17" s="99" t="s">
        <v>108</v>
      </c>
      <c r="C17" s="19">
        <v>41665</v>
      </c>
      <c r="D17" s="13">
        <v>70.07113906594238</v>
      </c>
      <c r="E17" s="9"/>
      <c r="F17" s="19">
        <v>23474</v>
      </c>
      <c r="G17" s="13">
        <f>+F17/F$15*100</f>
        <v>70.85848828785318</v>
      </c>
      <c r="H17" s="15"/>
      <c r="I17" s="125">
        <v>93</v>
      </c>
      <c r="J17" s="13">
        <f>+I17/I$15*100</f>
        <v>35.22727272727273</v>
      </c>
      <c r="K17" s="15"/>
      <c r="L17" s="125">
        <v>46</v>
      </c>
      <c r="M17" s="13">
        <f>+L17/L$15*100</f>
        <v>38.333333333333336</v>
      </c>
      <c r="N17" s="13"/>
      <c r="O17" s="19">
        <v>36827</v>
      </c>
      <c r="P17" s="13">
        <f>+O17/O$15*100</f>
        <v>70.49308985107767</v>
      </c>
      <c r="Q17" s="15"/>
      <c r="R17" s="19">
        <v>20891</v>
      </c>
      <c r="S17" s="13">
        <f>+R17/R$15*100</f>
        <v>71.19100357812233</v>
      </c>
      <c r="T17" s="10"/>
      <c r="U17" s="104"/>
    </row>
    <row r="18" spans="1:21" ht="15">
      <c r="A18" s="69"/>
      <c r="B18" s="62" t="s">
        <v>109</v>
      </c>
      <c r="C18" s="66">
        <v>11957</v>
      </c>
      <c r="D18" s="38">
        <v>20.108978994635137</v>
      </c>
      <c r="E18" s="65"/>
      <c r="F18" s="66">
        <v>6407</v>
      </c>
      <c r="G18" s="38">
        <f>+F18/F$15*100</f>
        <v>19.3401352330355</v>
      </c>
      <c r="H18" s="68"/>
      <c r="I18" s="124">
        <v>115</v>
      </c>
      <c r="J18" s="38">
        <f>+I18/I$15*100</f>
        <v>43.56060606060606</v>
      </c>
      <c r="K18" s="68"/>
      <c r="L18" s="124">
        <v>46</v>
      </c>
      <c r="M18" s="38">
        <f>+L18/L$15*100</f>
        <v>38.333333333333336</v>
      </c>
      <c r="N18" s="38"/>
      <c r="O18" s="66">
        <v>10415</v>
      </c>
      <c r="P18" s="38">
        <f>+O18/O$15*100</f>
        <v>19.93606676620344</v>
      </c>
      <c r="Q18" s="68"/>
      <c r="R18" s="66">
        <v>5627</v>
      </c>
      <c r="S18" s="38">
        <f>+R18/R$15*100</f>
        <v>19.175327994547622</v>
      </c>
      <c r="T18" s="10"/>
      <c r="U18" s="104"/>
    </row>
    <row r="19" spans="1:21" ht="15">
      <c r="A19" s="69"/>
      <c r="B19" s="99" t="s">
        <v>141</v>
      </c>
      <c r="C19" s="19">
        <v>5839</v>
      </c>
      <c r="D19" s="13">
        <v>9.819881939422478</v>
      </c>
      <c r="E19" s="9"/>
      <c r="F19" s="19">
        <v>3247</v>
      </c>
      <c r="G19" s="13">
        <f>+F19/F$15*100</f>
        <v>9.801376479111326</v>
      </c>
      <c r="H19" s="15"/>
      <c r="I19" s="125">
        <v>56</v>
      </c>
      <c r="J19" s="13">
        <f>+I19/I$15*100</f>
        <v>21.21212121212121</v>
      </c>
      <c r="K19" s="15"/>
      <c r="L19" s="125">
        <v>28</v>
      </c>
      <c r="M19" s="13">
        <f>+L19/L$15*100</f>
        <v>23.333333333333332</v>
      </c>
      <c r="N19" s="13"/>
      <c r="O19" s="19">
        <v>5000</v>
      </c>
      <c r="P19" s="13">
        <f>+O19/O$15*100</f>
        <v>9.570843382718886</v>
      </c>
      <c r="Q19" s="15"/>
      <c r="R19" s="19">
        <v>2827</v>
      </c>
      <c r="S19" s="13">
        <f>+R19/R$15*100</f>
        <v>9.633668427330038</v>
      </c>
      <c r="T19" s="10"/>
      <c r="U19" s="104"/>
    </row>
    <row r="20" spans="1:20" ht="21" customHeight="1">
      <c r="A20" s="69"/>
      <c r="B20" s="62"/>
      <c r="C20" s="66"/>
      <c r="D20" s="38"/>
      <c r="E20" s="65"/>
      <c r="F20" s="66"/>
      <c r="G20" s="38"/>
      <c r="H20" s="68"/>
      <c r="I20" s="124"/>
      <c r="J20" s="38"/>
      <c r="K20" s="68"/>
      <c r="L20" s="124"/>
      <c r="M20" s="38"/>
      <c r="N20" s="38"/>
      <c r="O20" s="66"/>
      <c r="P20" s="38"/>
      <c r="Q20" s="68"/>
      <c r="R20" s="66"/>
      <c r="S20" s="38"/>
      <c r="T20" s="10"/>
    </row>
    <row r="21" spans="1:24" ht="45.75" customHeight="1">
      <c r="A21" s="69" t="s">
        <v>104</v>
      </c>
      <c r="B21" s="101" t="s">
        <v>138</v>
      </c>
      <c r="C21" s="78">
        <v>76053</v>
      </c>
      <c r="D21" s="76">
        <v>100</v>
      </c>
      <c r="E21" s="77"/>
      <c r="F21" s="78">
        <v>29285</v>
      </c>
      <c r="G21" s="76">
        <f>SUM(G23:G25)</f>
        <v>100</v>
      </c>
      <c r="H21" s="79"/>
      <c r="I21" s="123">
        <v>192</v>
      </c>
      <c r="J21" s="76">
        <f>SUM(J23:J25)</f>
        <v>100.00000000000001</v>
      </c>
      <c r="K21" s="79"/>
      <c r="L21" s="123">
        <v>85</v>
      </c>
      <c r="M21" s="76">
        <f>SUM(M23:M25)</f>
        <v>99.99999999999999</v>
      </c>
      <c r="N21" s="76"/>
      <c r="O21" s="78">
        <v>69729</v>
      </c>
      <c r="P21" s="76">
        <f>SUM(P23:P25)</f>
        <v>100.00000000000001</v>
      </c>
      <c r="Q21" s="79"/>
      <c r="R21" s="78">
        <v>26871</v>
      </c>
      <c r="S21" s="76">
        <f>SUM(S23:S25)</f>
        <v>100</v>
      </c>
      <c r="T21" s="10"/>
      <c r="U21" s="295"/>
      <c r="V21" s="104"/>
      <c r="X21" s="295"/>
    </row>
    <row r="22" spans="1:20" ht="24.75" customHeight="1">
      <c r="A22" s="69"/>
      <c r="B22" s="62"/>
      <c r="C22" s="201"/>
      <c r="D22" s="202"/>
      <c r="E22" s="203"/>
      <c r="F22" s="201"/>
      <c r="G22" s="38"/>
      <c r="H22" s="68"/>
      <c r="I22" s="124"/>
      <c r="J22" s="38"/>
      <c r="K22" s="68"/>
      <c r="L22" s="124"/>
      <c r="M22" s="38"/>
      <c r="N22" s="38"/>
      <c r="O22" s="66"/>
      <c r="P22" s="38"/>
      <c r="Q22" s="68"/>
      <c r="R22" s="66"/>
      <c r="S22" s="38"/>
      <c r="T22" s="10"/>
    </row>
    <row r="23" spans="1:21" ht="15">
      <c r="A23" s="69"/>
      <c r="B23" s="99" t="s">
        <v>108</v>
      </c>
      <c r="C23" s="204">
        <v>53442</v>
      </c>
      <c r="D23" s="205">
        <v>70.26941737998501</v>
      </c>
      <c r="E23" s="206"/>
      <c r="F23" s="204">
        <v>21398</v>
      </c>
      <c r="G23" s="13">
        <f>+F23/F$21*100</f>
        <v>73.06812361277105</v>
      </c>
      <c r="H23" s="15"/>
      <c r="I23" s="125">
        <v>68</v>
      </c>
      <c r="J23" s="13">
        <f>+I23/I$21*100</f>
        <v>35.41666666666667</v>
      </c>
      <c r="K23" s="15"/>
      <c r="L23" s="125">
        <v>31</v>
      </c>
      <c r="M23" s="13">
        <f>+L23/L$21*100</f>
        <v>36.470588235294116</v>
      </c>
      <c r="N23" s="13"/>
      <c r="O23" s="19">
        <v>49389</v>
      </c>
      <c r="P23" s="13">
        <f>+O23/O$21*100</f>
        <v>70.82992728993676</v>
      </c>
      <c r="Q23" s="15"/>
      <c r="R23" s="19">
        <v>19731</v>
      </c>
      <c r="S23" s="13">
        <f>+R23/R$21*100</f>
        <v>73.42860332700681</v>
      </c>
      <c r="T23" s="10"/>
      <c r="U23" s="104"/>
    </row>
    <row r="24" spans="1:21" ht="15">
      <c r="A24" s="69"/>
      <c r="B24" s="62" t="s">
        <v>109</v>
      </c>
      <c r="C24" s="201">
        <v>11914</v>
      </c>
      <c r="D24" s="202">
        <v>15.665391240319252</v>
      </c>
      <c r="E24" s="203"/>
      <c r="F24" s="201">
        <v>4663</v>
      </c>
      <c r="G24" s="38">
        <f>+F24/F$21*100</f>
        <v>15.922827386033806</v>
      </c>
      <c r="H24" s="68"/>
      <c r="I24" s="124">
        <v>116</v>
      </c>
      <c r="J24" s="38">
        <f>+I24/I$21*100</f>
        <v>60.416666666666664</v>
      </c>
      <c r="K24" s="68"/>
      <c r="L24" s="124">
        <v>49</v>
      </c>
      <c r="M24" s="38">
        <f>+L24/L$21*100</f>
        <v>57.647058823529406</v>
      </c>
      <c r="N24" s="38"/>
      <c r="O24" s="66">
        <v>10304</v>
      </c>
      <c r="P24" s="38">
        <f>+O24/O$21*100</f>
        <v>14.777208908775401</v>
      </c>
      <c r="Q24" s="68"/>
      <c r="R24" s="66">
        <v>4206</v>
      </c>
      <c r="S24" s="38">
        <f>+R24/R$21*100</f>
        <v>15.652562241822038</v>
      </c>
      <c r="T24" s="10"/>
      <c r="U24" s="104"/>
    </row>
    <row r="25" spans="1:21" ht="15">
      <c r="A25" s="69"/>
      <c r="B25" s="103" t="s">
        <v>141</v>
      </c>
      <c r="C25" s="201">
        <v>10697</v>
      </c>
      <c r="D25" s="202">
        <v>14.065191379695738</v>
      </c>
      <c r="E25" s="203"/>
      <c r="F25" s="201">
        <v>3224</v>
      </c>
      <c r="G25" s="38">
        <f>+F25/F$21*100</f>
        <v>11.009049001195152</v>
      </c>
      <c r="H25" s="68"/>
      <c r="I25" s="124">
        <v>8</v>
      </c>
      <c r="J25" s="38">
        <f>+I25/I$21*100</f>
        <v>4.166666666666666</v>
      </c>
      <c r="K25" s="68"/>
      <c r="L25" s="124">
        <v>5</v>
      </c>
      <c r="M25" s="38">
        <f>+L25/L$21*100</f>
        <v>5.88235294117647</v>
      </c>
      <c r="N25" s="38"/>
      <c r="O25" s="66">
        <v>10036</v>
      </c>
      <c r="P25" s="38">
        <f>+O25/O$21*100</f>
        <v>14.392863801287842</v>
      </c>
      <c r="Q25" s="68"/>
      <c r="R25" s="66">
        <v>2934</v>
      </c>
      <c r="S25" s="38">
        <f>+R25/R$21*100</f>
        <v>10.91883443117115</v>
      </c>
      <c r="T25" s="10"/>
      <c r="U25" s="104"/>
    </row>
    <row r="26" spans="1:20" ht="18.75" customHeight="1">
      <c r="A26" s="69"/>
      <c r="B26" s="99"/>
      <c r="C26" s="204"/>
      <c r="D26" s="205"/>
      <c r="E26" s="206"/>
      <c r="F26" s="204"/>
      <c r="G26" s="13"/>
      <c r="H26" s="15"/>
      <c r="I26" s="125"/>
      <c r="J26" s="13"/>
      <c r="K26" s="15"/>
      <c r="L26" s="125"/>
      <c r="M26" s="13"/>
      <c r="N26" s="13"/>
      <c r="O26" s="19"/>
      <c r="P26" s="13"/>
      <c r="Q26" s="15"/>
      <c r="R26" s="19"/>
      <c r="S26" s="13"/>
      <c r="T26" s="10"/>
    </row>
    <row r="27" spans="1:24" ht="36" customHeight="1">
      <c r="A27" s="69" t="s">
        <v>101</v>
      </c>
      <c r="B27" s="115" t="s">
        <v>139</v>
      </c>
      <c r="C27" s="82">
        <v>723312</v>
      </c>
      <c r="D27" s="83">
        <v>100</v>
      </c>
      <c r="E27" s="84"/>
      <c r="F27" s="82">
        <v>306678</v>
      </c>
      <c r="G27" s="83">
        <f>SUM(G29:G31)</f>
        <v>99.99999999999999</v>
      </c>
      <c r="H27" s="86"/>
      <c r="I27" s="126">
        <v>1311</v>
      </c>
      <c r="J27" s="83">
        <f>SUM(J29:J31)</f>
        <v>100</v>
      </c>
      <c r="K27" s="86"/>
      <c r="L27" s="126">
        <v>531</v>
      </c>
      <c r="M27" s="83">
        <f>SUM(M29:M31)</f>
        <v>100</v>
      </c>
      <c r="N27" s="83"/>
      <c r="O27" s="82">
        <v>240872</v>
      </c>
      <c r="P27" s="83">
        <f>SUM(P29:P31)</f>
        <v>100</v>
      </c>
      <c r="Q27" s="86"/>
      <c r="R27" s="82">
        <v>81614</v>
      </c>
      <c r="S27" s="83">
        <f>SUM(S29:S31)</f>
        <v>100</v>
      </c>
      <c r="T27" s="10"/>
      <c r="U27" s="295"/>
      <c r="V27" s="104"/>
      <c r="X27" s="295"/>
    </row>
    <row r="28" spans="1:20" ht="16.5" customHeight="1">
      <c r="A28" s="69"/>
      <c r="B28" s="99"/>
      <c r="C28" s="204"/>
      <c r="D28" s="205"/>
      <c r="E28" s="206"/>
      <c r="F28" s="204"/>
      <c r="G28" s="13"/>
      <c r="H28" s="15"/>
      <c r="I28" s="125"/>
      <c r="J28" s="13"/>
      <c r="K28" s="15"/>
      <c r="L28" s="125"/>
      <c r="M28" s="13"/>
      <c r="N28" s="13"/>
      <c r="O28" s="19"/>
      <c r="P28" s="13"/>
      <c r="Q28" s="15"/>
      <c r="R28" s="19"/>
      <c r="S28" s="13"/>
      <c r="T28" s="10"/>
    </row>
    <row r="29" spans="1:21" ht="15">
      <c r="A29" s="69"/>
      <c r="B29" s="62" t="s">
        <v>108</v>
      </c>
      <c r="C29" s="201">
        <v>315676</v>
      </c>
      <c r="D29" s="202">
        <v>43.64313048864114</v>
      </c>
      <c r="E29" s="203"/>
      <c r="F29" s="201">
        <v>166893</v>
      </c>
      <c r="G29" s="38">
        <f>+F29/F$27*100</f>
        <v>54.41961927493983</v>
      </c>
      <c r="H29" s="68"/>
      <c r="I29" s="124">
        <v>358</v>
      </c>
      <c r="J29" s="38">
        <f>+I29/I$27*100</f>
        <v>27.307398932112893</v>
      </c>
      <c r="K29" s="68"/>
      <c r="L29" s="124">
        <v>154</v>
      </c>
      <c r="M29" s="38">
        <f>+L29/L$27*100</f>
        <v>29.001883239171374</v>
      </c>
      <c r="N29" s="38"/>
      <c r="O29" s="66">
        <v>69704</v>
      </c>
      <c r="P29" s="38">
        <f>+O29/O$27*100</f>
        <v>28.938191238500117</v>
      </c>
      <c r="Q29" s="68"/>
      <c r="R29" s="66">
        <v>34226</v>
      </c>
      <c r="S29" s="38">
        <f>+R29/R$27*100</f>
        <v>41.93643247482049</v>
      </c>
      <c r="T29" s="10"/>
      <c r="U29" s="104"/>
    </row>
    <row r="30" spans="1:21" ht="15">
      <c r="A30" s="69"/>
      <c r="B30" s="99" t="s">
        <v>109</v>
      </c>
      <c r="C30" s="204">
        <v>321425</v>
      </c>
      <c r="D30" s="205">
        <v>44.43794655694914</v>
      </c>
      <c r="E30" s="206"/>
      <c r="F30" s="204">
        <v>103751</v>
      </c>
      <c r="G30" s="13">
        <f>+F30/F$27*100</f>
        <v>33.8305975648726</v>
      </c>
      <c r="H30" s="15"/>
      <c r="I30" s="125">
        <v>857</v>
      </c>
      <c r="J30" s="13">
        <f>+I30/I$27*100</f>
        <v>65.36994660564454</v>
      </c>
      <c r="K30" s="15"/>
      <c r="L30" s="125">
        <v>344</v>
      </c>
      <c r="M30" s="13">
        <f>+L30/L$27*100</f>
        <v>64.7834274952919</v>
      </c>
      <c r="N30" s="13"/>
      <c r="O30" s="19">
        <v>123118</v>
      </c>
      <c r="P30" s="13">
        <f>+O30/O$27*100</f>
        <v>51.113454448835896</v>
      </c>
      <c r="Q30" s="15"/>
      <c r="R30" s="19">
        <v>28211</v>
      </c>
      <c r="S30" s="13">
        <f>+R30/R$27*100</f>
        <v>34.56637341632563</v>
      </c>
      <c r="T30" s="10"/>
      <c r="U30" s="104"/>
    </row>
    <row r="31" spans="1:21" ht="15">
      <c r="A31" s="69"/>
      <c r="B31" s="99" t="s">
        <v>141</v>
      </c>
      <c r="C31" s="204">
        <v>86211</v>
      </c>
      <c r="D31" s="205">
        <v>11.918922954409714</v>
      </c>
      <c r="E31" s="206"/>
      <c r="F31" s="204">
        <v>36034</v>
      </c>
      <c r="G31" s="13">
        <f>+F31/F$27*100</f>
        <v>11.749783160187558</v>
      </c>
      <c r="H31" s="15"/>
      <c r="I31" s="125">
        <v>96</v>
      </c>
      <c r="J31" s="13">
        <f>+I31/I$27*100</f>
        <v>7.322654462242563</v>
      </c>
      <c r="K31" s="15"/>
      <c r="L31" s="125">
        <v>33</v>
      </c>
      <c r="M31" s="13">
        <f>+L31/L$27*100</f>
        <v>6.214689265536723</v>
      </c>
      <c r="N31" s="13"/>
      <c r="O31" s="19">
        <v>48050</v>
      </c>
      <c r="P31" s="13">
        <f>+O31/O$27*100</f>
        <v>19.948354312663987</v>
      </c>
      <c r="Q31" s="15"/>
      <c r="R31" s="19">
        <v>19177</v>
      </c>
      <c r="S31" s="13">
        <f>+R31/R$27*100</f>
        <v>23.497194108853872</v>
      </c>
      <c r="T31" s="10"/>
      <c r="U31" s="104"/>
    </row>
    <row r="32" spans="1:20" ht="22.5" customHeight="1">
      <c r="A32" s="69"/>
      <c r="B32" s="62"/>
      <c r="C32" s="201"/>
      <c r="D32" s="202"/>
      <c r="E32" s="203"/>
      <c r="F32" s="201"/>
      <c r="G32" s="38"/>
      <c r="H32" s="68"/>
      <c r="I32" s="124"/>
      <c r="J32" s="38"/>
      <c r="K32" s="68"/>
      <c r="L32" s="124"/>
      <c r="M32" s="38"/>
      <c r="N32" s="38"/>
      <c r="O32" s="66"/>
      <c r="P32" s="38"/>
      <c r="Q32" s="68"/>
      <c r="R32" s="66"/>
      <c r="S32" s="38"/>
      <c r="T32" s="10"/>
    </row>
    <row r="33" spans="1:20" ht="21" customHeight="1">
      <c r="A33" s="69" t="s">
        <v>106</v>
      </c>
      <c r="B33" s="98" t="s">
        <v>115</v>
      </c>
      <c r="C33" s="127" t="s">
        <v>130</v>
      </c>
      <c r="D33" s="127" t="s">
        <v>130</v>
      </c>
      <c r="E33" s="77"/>
      <c r="F33" s="127" t="s">
        <v>130</v>
      </c>
      <c r="G33" s="127" t="s">
        <v>130</v>
      </c>
      <c r="H33" s="188"/>
      <c r="I33" s="127" t="s">
        <v>130</v>
      </c>
      <c r="J33" s="127" t="s">
        <v>130</v>
      </c>
      <c r="K33" s="188"/>
      <c r="L33" s="127" t="s">
        <v>130</v>
      </c>
      <c r="M33" s="127" t="s">
        <v>130</v>
      </c>
      <c r="N33" s="182"/>
      <c r="O33" s="127" t="s">
        <v>130</v>
      </c>
      <c r="P33" s="127" t="s">
        <v>130</v>
      </c>
      <c r="Q33" s="79"/>
      <c r="R33" s="127" t="s">
        <v>130</v>
      </c>
      <c r="S33" s="127" t="s">
        <v>130</v>
      </c>
      <c r="T33" s="10"/>
    </row>
    <row r="34" spans="1:20" ht="14.25" customHeight="1">
      <c r="A34" s="69"/>
      <c r="B34" s="62"/>
      <c r="C34" s="244"/>
      <c r="D34" s="244"/>
      <c r="E34" s="203"/>
      <c r="F34" s="244"/>
      <c r="G34" s="244"/>
      <c r="H34" s="190"/>
      <c r="I34" s="244"/>
      <c r="J34" s="244"/>
      <c r="K34" s="190"/>
      <c r="L34" s="244"/>
      <c r="M34" s="244"/>
      <c r="N34" s="184"/>
      <c r="O34" s="244"/>
      <c r="P34" s="244"/>
      <c r="Q34" s="236"/>
      <c r="R34" s="244"/>
      <c r="S34" s="244"/>
      <c r="T34" s="10"/>
    </row>
    <row r="35" spans="1:20" ht="15">
      <c r="A35" s="69"/>
      <c r="B35" s="99" t="s">
        <v>110</v>
      </c>
      <c r="C35" s="245" t="s">
        <v>130</v>
      </c>
      <c r="D35" s="245" t="s">
        <v>130</v>
      </c>
      <c r="E35" s="206"/>
      <c r="F35" s="245" t="s">
        <v>130</v>
      </c>
      <c r="G35" s="245" t="s">
        <v>130</v>
      </c>
      <c r="H35" s="191"/>
      <c r="I35" s="245" t="s">
        <v>130</v>
      </c>
      <c r="J35" s="245" t="s">
        <v>130</v>
      </c>
      <c r="K35" s="191"/>
      <c r="L35" s="245" t="s">
        <v>130</v>
      </c>
      <c r="M35" s="245" t="s">
        <v>130</v>
      </c>
      <c r="N35" s="186"/>
      <c r="O35" s="245" t="s">
        <v>130</v>
      </c>
      <c r="P35" s="245" t="s">
        <v>130</v>
      </c>
      <c r="Q35" s="237"/>
      <c r="R35" s="245" t="s">
        <v>130</v>
      </c>
      <c r="S35" s="245" t="s">
        <v>130</v>
      </c>
      <c r="T35" s="10"/>
    </row>
    <row r="36" spans="1:20" ht="15">
      <c r="A36" s="69"/>
      <c r="B36" s="103" t="s">
        <v>141</v>
      </c>
      <c r="C36" s="244" t="s">
        <v>130</v>
      </c>
      <c r="D36" s="244" t="s">
        <v>130</v>
      </c>
      <c r="E36" s="203"/>
      <c r="F36" s="244" t="s">
        <v>130</v>
      </c>
      <c r="G36" s="244" t="s">
        <v>130</v>
      </c>
      <c r="H36" s="190"/>
      <c r="I36" s="244" t="s">
        <v>130</v>
      </c>
      <c r="J36" s="244" t="s">
        <v>130</v>
      </c>
      <c r="K36" s="190"/>
      <c r="L36" s="244" t="s">
        <v>130</v>
      </c>
      <c r="M36" s="244" t="s">
        <v>130</v>
      </c>
      <c r="N36" s="184"/>
      <c r="O36" s="244" t="s">
        <v>130</v>
      </c>
      <c r="P36" s="244" t="s">
        <v>130</v>
      </c>
      <c r="Q36" s="236"/>
      <c r="R36" s="244" t="s">
        <v>130</v>
      </c>
      <c r="S36" s="244" t="s">
        <v>130</v>
      </c>
      <c r="T36" s="10"/>
    </row>
    <row r="37" spans="1:20" ht="15.75" customHeight="1">
      <c r="A37" s="69"/>
      <c r="B37" s="99"/>
      <c r="C37" s="204"/>
      <c r="D37" s="205"/>
      <c r="E37" s="206"/>
      <c r="F37" s="204"/>
      <c r="G37" s="13"/>
      <c r="H37" s="15"/>
      <c r="I37" s="125"/>
      <c r="J37" s="13"/>
      <c r="K37" s="15"/>
      <c r="L37" s="125"/>
      <c r="M37" s="13"/>
      <c r="N37" s="13"/>
      <c r="O37" s="19"/>
      <c r="P37" s="13"/>
      <c r="Q37" s="15"/>
      <c r="R37" s="19"/>
      <c r="S37" s="13"/>
      <c r="T37" s="10"/>
    </row>
    <row r="38" spans="1:24" ht="32.25" customHeight="1">
      <c r="A38" s="69" t="s">
        <v>107</v>
      </c>
      <c r="B38" s="115" t="s">
        <v>114</v>
      </c>
      <c r="C38" s="82">
        <v>79095</v>
      </c>
      <c r="D38" s="83">
        <v>100</v>
      </c>
      <c r="E38" s="84"/>
      <c r="F38" s="82">
        <v>55867</v>
      </c>
      <c r="G38" s="83">
        <f>SUM(G40:G43)</f>
        <v>100</v>
      </c>
      <c r="H38" s="86"/>
      <c r="I38" s="126">
        <v>390</v>
      </c>
      <c r="J38" s="83">
        <f>SUM(J40:J43)</f>
        <v>100</v>
      </c>
      <c r="K38" s="86"/>
      <c r="L38" s="126">
        <v>146</v>
      </c>
      <c r="M38" s="83">
        <f>SUM(M40:M43)</f>
        <v>100</v>
      </c>
      <c r="N38" s="83"/>
      <c r="O38" s="82">
        <v>67553</v>
      </c>
      <c r="P38" s="83">
        <f>SUM(P40:P43)</f>
        <v>99.99999999999999</v>
      </c>
      <c r="Q38" s="86"/>
      <c r="R38" s="82">
        <v>48135</v>
      </c>
      <c r="S38" s="83">
        <f>SUM(S40:S43)</f>
        <v>100</v>
      </c>
      <c r="T38" s="10"/>
      <c r="U38" s="295"/>
      <c r="V38" s="104"/>
      <c r="X38" s="295"/>
    </row>
    <row r="39" spans="1:20" ht="9.75" customHeight="1">
      <c r="A39" s="69"/>
      <c r="B39" s="99"/>
      <c r="C39" s="204"/>
      <c r="D39" s="205"/>
      <c r="E39" s="206"/>
      <c r="F39" s="204"/>
      <c r="G39" s="13"/>
      <c r="H39" s="15"/>
      <c r="I39" s="125"/>
      <c r="J39" s="13"/>
      <c r="K39" s="15"/>
      <c r="L39" s="125"/>
      <c r="M39" s="13"/>
      <c r="N39" s="13"/>
      <c r="O39" s="19"/>
      <c r="P39" s="13"/>
      <c r="Q39" s="15"/>
      <c r="R39" s="19"/>
      <c r="S39" s="13"/>
      <c r="T39" s="10"/>
    </row>
    <row r="40" spans="1:21" ht="15">
      <c r="A40" s="69"/>
      <c r="B40" s="62" t="s">
        <v>108</v>
      </c>
      <c r="C40" s="201">
        <v>36030</v>
      </c>
      <c r="D40" s="202">
        <v>45.55281623364309</v>
      </c>
      <c r="E40" s="203"/>
      <c r="F40" s="201">
        <v>26133</v>
      </c>
      <c r="G40" s="38">
        <f>+F40/F$38*100</f>
        <v>46.77716720067303</v>
      </c>
      <c r="H40" s="68"/>
      <c r="I40" s="124">
        <v>157</v>
      </c>
      <c r="J40" s="38">
        <f>+I40/I$38*100</f>
        <v>40.256410256410255</v>
      </c>
      <c r="K40" s="68"/>
      <c r="L40" s="124">
        <v>51</v>
      </c>
      <c r="M40" s="38">
        <f>+L40/L$38*100</f>
        <v>34.93150684931507</v>
      </c>
      <c r="N40" s="38"/>
      <c r="O40" s="66">
        <v>30551</v>
      </c>
      <c r="P40" s="38">
        <f>+O40/O$38*100</f>
        <v>45.22523055970867</v>
      </c>
      <c r="Q40" s="68"/>
      <c r="R40" s="66">
        <v>22178</v>
      </c>
      <c r="S40" s="38">
        <f>+R40/R$38*100</f>
        <v>46.074581905058686</v>
      </c>
      <c r="T40" s="10"/>
      <c r="U40" s="104"/>
    </row>
    <row r="41" spans="1:21" ht="15">
      <c r="A41" s="69"/>
      <c r="B41" s="99" t="s">
        <v>109</v>
      </c>
      <c r="C41" s="204">
        <v>13660</v>
      </c>
      <c r="D41" s="205">
        <v>17.270371072760604</v>
      </c>
      <c r="E41" s="206"/>
      <c r="F41" s="204">
        <v>10127</v>
      </c>
      <c r="G41" s="13">
        <f>+F41/F$38*100</f>
        <v>18.12698014928312</v>
      </c>
      <c r="H41" s="15"/>
      <c r="I41" s="125">
        <v>191</v>
      </c>
      <c r="J41" s="13">
        <f>+I41/I$38*100</f>
        <v>48.97435897435897</v>
      </c>
      <c r="K41" s="15"/>
      <c r="L41" s="125">
        <v>72</v>
      </c>
      <c r="M41" s="13">
        <f>+L41/L$38*100</f>
        <v>49.31506849315068</v>
      </c>
      <c r="N41" s="13"/>
      <c r="O41" s="19">
        <v>12271</v>
      </c>
      <c r="P41" s="13">
        <f>+O41/O$38*100</f>
        <v>18.164996373218063</v>
      </c>
      <c r="Q41" s="15"/>
      <c r="R41" s="19">
        <v>9300</v>
      </c>
      <c r="S41" s="13">
        <f>+R41/R$38*100</f>
        <v>19.32066064194453</v>
      </c>
      <c r="T41" s="10"/>
      <c r="U41" s="104"/>
    </row>
    <row r="42" spans="1:21" ht="15">
      <c r="A42" s="69"/>
      <c r="B42" s="62" t="s">
        <v>110</v>
      </c>
      <c r="C42" s="201">
        <v>23924</v>
      </c>
      <c r="D42" s="202">
        <v>30.2471711233327</v>
      </c>
      <c r="E42" s="203"/>
      <c r="F42" s="201">
        <v>16239</v>
      </c>
      <c r="G42" s="38">
        <f>+F42/F$38*100</f>
        <v>29.067249002094258</v>
      </c>
      <c r="H42" s="68"/>
      <c r="I42" s="124">
        <v>10</v>
      </c>
      <c r="J42" s="38">
        <f>+I42/I$38*100</f>
        <v>2.564102564102564</v>
      </c>
      <c r="K42" s="68"/>
      <c r="L42" s="124">
        <v>2</v>
      </c>
      <c r="M42" s="38">
        <f>+L42/L$38*100</f>
        <v>1.36986301369863</v>
      </c>
      <c r="N42" s="38"/>
      <c r="O42" s="66">
        <v>20053</v>
      </c>
      <c r="P42" s="38">
        <f>+O42/O$38*100</f>
        <v>29.684840051515103</v>
      </c>
      <c r="Q42" s="68"/>
      <c r="R42" s="66">
        <v>13819</v>
      </c>
      <c r="S42" s="38">
        <f>+R42/R$38*100</f>
        <v>28.708839721616286</v>
      </c>
      <c r="T42" s="10"/>
      <c r="U42" s="104"/>
    </row>
    <row r="43" spans="1:21" ht="15">
      <c r="A43" s="69"/>
      <c r="B43" s="99" t="s">
        <v>141</v>
      </c>
      <c r="C43" s="204">
        <v>5481</v>
      </c>
      <c r="D43" s="205">
        <v>6.929641570263607</v>
      </c>
      <c r="E43" s="206"/>
      <c r="F43" s="204">
        <v>3368</v>
      </c>
      <c r="G43" s="13">
        <f>+F43/F$38*100</f>
        <v>6.028603647949595</v>
      </c>
      <c r="H43" s="15"/>
      <c r="I43" s="125">
        <v>32</v>
      </c>
      <c r="J43" s="13">
        <f>+I43/I$38*100</f>
        <v>8.205128205128204</v>
      </c>
      <c r="K43" s="15"/>
      <c r="L43" s="125">
        <v>21</v>
      </c>
      <c r="M43" s="13">
        <f>+L43/L$38*100</f>
        <v>14.383561643835616</v>
      </c>
      <c r="N43" s="13"/>
      <c r="O43" s="19">
        <v>4678</v>
      </c>
      <c r="P43" s="13">
        <f>+O43/O$38*100</f>
        <v>6.924933015558155</v>
      </c>
      <c r="Q43" s="15"/>
      <c r="R43" s="19">
        <v>2838</v>
      </c>
      <c r="S43" s="13">
        <f>+R43/R$38*100</f>
        <v>5.895917731380492</v>
      </c>
      <c r="T43" s="10"/>
      <c r="U43" s="104"/>
    </row>
    <row r="44" spans="1:20" ht="8.25" customHeight="1">
      <c r="A44" s="69"/>
      <c r="B44" s="62"/>
      <c r="C44" s="201"/>
      <c r="D44" s="202"/>
      <c r="E44" s="203"/>
      <c r="F44" s="201"/>
      <c r="G44" s="38"/>
      <c r="H44" s="68"/>
      <c r="I44" s="124"/>
      <c r="J44" s="38"/>
      <c r="K44" s="68"/>
      <c r="L44" s="124"/>
      <c r="M44" s="38"/>
      <c r="N44" s="38"/>
      <c r="O44" s="66"/>
      <c r="P44" s="38"/>
      <c r="Q44" s="68"/>
      <c r="R44" s="66"/>
      <c r="S44" s="38"/>
      <c r="T44" s="10"/>
    </row>
    <row r="45" spans="1:24" ht="15">
      <c r="A45" s="69" t="s">
        <v>105</v>
      </c>
      <c r="B45" s="98" t="s">
        <v>140</v>
      </c>
      <c r="C45" s="75">
        <v>15563</v>
      </c>
      <c r="D45" s="76">
        <v>100</v>
      </c>
      <c r="E45" s="77"/>
      <c r="F45" s="75">
        <v>7461</v>
      </c>
      <c r="G45" s="76">
        <f>SUM(G47:G49)</f>
        <v>100</v>
      </c>
      <c r="H45" s="79"/>
      <c r="I45" s="127">
        <v>61</v>
      </c>
      <c r="J45" s="76">
        <f>SUM(J47:J49)</f>
        <v>99.99999999999999</v>
      </c>
      <c r="K45" s="79"/>
      <c r="L45" s="127">
        <v>17</v>
      </c>
      <c r="M45" s="76">
        <f>SUM(M47:M49)</f>
        <v>100</v>
      </c>
      <c r="N45" s="76"/>
      <c r="O45" s="75">
        <v>13584</v>
      </c>
      <c r="P45" s="76">
        <f>SUM(P47:P49)</f>
        <v>100</v>
      </c>
      <c r="Q45" s="79"/>
      <c r="R45" s="75">
        <v>6457</v>
      </c>
      <c r="S45" s="76">
        <f>SUM(S47:S49)</f>
        <v>100</v>
      </c>
      <c r="T45" s="10"/>
      <c r="U45" s="295"/>
      <c r="V45" s="104"/>
      <c r="X45" s="295"/>
    </row>
    <row r="46" spans="1:20" ht="8.25" customHeight="1">
      <c r="A46" s="69"/>
      <c r="B46" s="62"/>
      <c r="C46" s="201"/>
      <c r="D46" s="202"/>
      <c r="E46" s="203"/>
      <c r="F46" s="201"/>
      <c r="G46" s="38"/>
      <c r="H46" s="68"/>
      <c r="I46" s="124"/>
      <c r="J46" s="38"/>
      <c r="K46" s="68"/>
      <c r="L46" s="124"/>
      <c r="M46" s="38"/>
      <c r="N46" s="38"/>
      <c r="O46" s="66"/>
      <c r="P46" s="38"/>
      <c r="Q46" s="68"/>
      <c r="R46" s="66"/>
      <c r="S46" s="38"/>
      <c r="T46" s="10"/>
    </row>
    <row r="47" spans="1:21" ht="15">
      <c r="A47" s="69"/>
      <c r="B47" s="99" t="s">
        <v>108</v>
      </c>
      <c r="C47" s="204">
        <v>9722</v>
      </c>
      <c r="D47" s="205">
        <v>62.46867570519823</v>
      </c>
      <c r="E47" s="206"/>
      <c r="F47" s="204">
        <v>4640</v>
      </c>
      <c r="G47" s="13">
        <f>+F47/F$45*100</f>
        <v>62.190054952419246</v>
      </c>
      <c r="H47" s="15"/>
      <c r="I47" s="125">
        <v>21</v>
      </c>
      <c r="J47" s="13">
        <f>+I47/I$45*100</f>
        <v>34.42622950819672</v>
      </c>
      <c r="K47" s="15"/>
      <c r="L47" s="125">
        <v>8</v>
      </c>
      <c r="M47" s="13">
        <f>+L47/L$45*100</f>
        <v>47.05882352941176</v>
      </c>
      <c r="N47" s="13"/>
      <c r="O47" s="19">
        <v>8759</v>
      </c>
      <c r="P47" s="13">
        <f>+O47/O$45*100</f>
        <v>64.48027090694936</v>
      </c>
      <c r="Q47" s="15"/>
      <c r="R47" s="19">
        <v>4124</v>
      </c>
      <c r="S47" s="13">
        <f>+R47/R$45*100</f>
        <v>63.8686696608332</v>
      </c>
      <c r="T47" s="10"/>
      <c r="U47" s="104"/>
    </row>
    <row r="48" spans="1:21" ht="15">
      <c r="A48" s="69"/>
      <c r="B48" s="62" t="s">
        <v>109</v>
      </c>
      <c r="C48" s="201">
        <v>3481</v>
      </c>
      <c r="D48" s="202">
        <v>22.36715286255863</v>
      </c>
      <c r="E48" s="203"/>
      <c r="F48" s="201">
        <v>1636</v>
      </c>
      <c r="G48" s="38">
        <f>+F48/F$45*100</f>
        <v>21.927355582361614</v>
      </c>
      <c r="H48" s="68"/>
      <c r="I48" s="124">
        <v>30</v>
      </c>
      <c r="J48" s="38">
        <f>+I48/I$45*100</f>
        <v>49.18032786885246</v>
      </c>
      <c r="K48" s="68"/>
      <c r="L48" s="124">
        <v>6</v>
      </c>
      <c r="M48" s="38">
        <f>+L48/L$45*100</f>
        <v>35.294117647058826</v>
      </c>
      <c r="N48" s="38"/>
      <c r="O48" s="66">
        <v>2598</v>
      </c>
      <c r="P48" s="38">
        <f>+O48/O$45*100</f>
        <v>19.125441696113075</v>
      </c>
      <c r="Q48" s="68"/>
      <c r="R48" s="66">
        <v>1232</v>
      </c>
      <c r="S48" s="38">
        <f>+R48/R$45*100</f>
        <v>19.08006814310051</v>
      </c>
      <c r="T48" s="10"/>
      <c r="U48" s="104"/>
    </row>
    <row r="49" spans="1:21" ht="15">
      <c r="A49" s="69"/>
      <c r="B49" s="103" t="s">
        <v>141</v>
      </c>
      <c r="C49" s="201">
        <v>2360</v>
      </c>
      <c r="D49" s="202">
        <v>15.16417143224314</v>
      </c>
      <c r="E49" s="203"/>
      <c r="F49" s="201">
        <v>1185</v>
      </c>
      <c r="G49" s="38">
        <f>+F49/F$45*100</f>
        <v>15.88258946521914</v>
      </c>
      <c r="H49" s="68"/>
      <c r="I49" s="124">
        <v>10</v>
      </c>
      <c r="J49" s="38">
        <f>+I49/I$45*100</f>
        <v>16.39344262295082</v>
      </c>
      <c r="K49" s="68"/>
      <c r="L49" s="124">
        <v>3</v>
      </c>
      <c r="M49" s="38">
        <f>+L49/L$45*100</f>
        <v>17.647058823529413</v>
      </c>
      <c r="N49" s="38"/>
      <c r="O49" s="66">
        <v>2227</v>
      </c>
      <c r="P49" s="38">
        <f>+O49/O$45*100</f>
        <v>16.394287396937575</v>
      </c>
      <c r="Q49" s="68"/>
      <c r="R49" s="66">
        <v>1101</v>
      </c>
      <c r="S49" s="38">
        <f>+R49/R$45*100</f>
        <v>17.051262196066286</v>
      </c>
      <c r="T49" s="10"/>
      <c r="U49" s="104"/>
    </row>
    <row r="50" spans="1:20" ht="6" customHeight="1">
      <c r="A50" s="118"/>
      <c r="B50" s="71"/>
      <c r="C50" s="71"/>
      <c r="D50" s="72"/>
      <c r="E50" s="73"/>
      <c r="F50" s="71"/>
      <c r="G50" s="72"/>
      <c r="H50" s="74"/>
      <c r="I50" s="128"/>
      <c r="J50" s="72"/>
      <c r="K50" s="74"/>
      <c r="L50" s="128"/>
      <c r="M50" s="72"/>
      <c r="N50" s="72"/>
      <c r="O50" s="71"/>
      <c r="P50" s="72"/>
      <c r="Q50" s="74"/>
      <c r="R50" s="71"/>
      <c r="S50" s="72"/>
      <c r="T50" s="10"/>
    </row>
    <row r="51" spans="1:20" ht="9.75" customHeight="1">
      <c r="A51" s="89"/>
      <c r="B51" s="322" t="s">
        <v>82</v>
      </c>
      <c r="C51" s="322"/>
      <c r="D51" s="322"/>
      <c r="E51" s="322"/>
      <c r="F51" s="322"/>
      <c r="G51" s="322"/>
      <c r="H51" s="322"/>
      <c r="I51" s="322"/>
      <c r="J51" s="322"/>
      <c r="K51" s="322"/>
      <c r="L51" s="322"/>
      <c r="M51" s="322"/>
      <c r="N51" s="322"/>
      <c r="O51" s="322"/>
      <c r="P51" s="322"/>
      <c r="Q51" s="322"/>
      <c r="R51" s="322"/>
      <c r="S51" s="322"/>
      <c r="T51" s="39"/>
    </row>
    <row r="52" spans="2:19" ht="15">
      <c r="B52" s="321" t="s">
        <v>147</v>
      </c>
      <c r="C52" s="321"/>
      <c r="D52" s="321"/>
      <c r="E52" s="321"/>
      <c r="F52" s="321"/>
      <c r="G52" s="321"/>
      <c r="H52" s="321"/>
      <c r="I52" s="321"/>
      <c r="J52" s="321"/>
      <c r="K52" s="321"/>
      <c r="L52" s="321"/>
      <c r="M52" s="321"/>
      <c r="N52" s="321"/>
      <c r="O52" s="321"/>
      <c r="P52" s="321"/>
      <c r="Q52" s="321"/>
      <c r="R52" s="321"/>
      <c r="S52" s="321"/>
    </row>
    <row r="53" spans="2:19" ht="9.75" customHeight="1">
      <c r="B53" s="320" t="s">
        <v>18</v>
      </c>
      <c r="C53" s="320"/>
      <c r="D53" s="320"/>
      <c r="E53" s="320"/>
      <c r="F53" s="320"/>
      <c r="G53" s="320"/>
      <c r="H53" s="320"/>
      <c r="I53" s="320"/>
      <c r="J53" s="320"/>
      <c r="K53" s="320"/>
      <c r="L53" s="320"/>
      <c r="M53" s="320"/>
      <c r="N53" s="320"/>
      <c r="O53" s="320"/>
      <c r="P53" s="320"/>
      <c r="Q53" s="320"/>
      <c r="R53" s="320"/>
      <c r="S53" s="320"/>
    </row>
    <row r="54" spans="3:19" ht="15">
      <c r="C54" s="48"/>
      <c r="D54" s="48"/>
      <c r="E54" s="48"/>
      <c r="F54" s="48"/>
      <c r="G54" s="48"/>
      <c r="H54" s="48"/>
      <c r="I54" s="48"/>
      <c r="J54" s="48"/>
      <c r="K54" s="48"/>
      <c r="L54" s="48"/>
      <c r="M54" s="48"/>
      <c r="N54" s="48"/>
      <c r="O54" s="48"/>
      <c r="P54" s="48"/>
      <c r="Q54" s="48"/>
      <c r="R54" s="48"/>
      <c r="S54" s="48"/>
    </row>
    <row r="55" spans="3:19" ht="15">
      <c r="C55" s="48"/>
      <c r="D55" s="48"/>
      <c r="E55" s="48"/>
      <c r="F55" s="48"/>
      <c r="G55" s="48"/>
      <c r="H55" s="48"/>
      <c r="I55" s="48"/>
      <c r="J55" s="48"/>
      <c r="K55" s="48"/>
      <c r="L55" s="48"/>
      <c r="M55" s="48"/>
      <c r="N55" s="48"/>
      <c r="O55" s="48"/>
      <c r="P55" s="48"/>
      <c r="Q55" s="48"/>
      <c r="R55" s="48"/>
      <c r="S55" s="48"/>
    </row>
  </sheetData>
  <sheetProtection/>
  <mergeCells count="15">
    <mergeCell ref="B53:S53"/>
    <mergeCell ref="B52:S52"/>
    <mergeCell ref="A10:A12"/>
    <mergeCell ref="C10:S10"/>
    <mergeCell ref="C11:D11"/>
    <mergeCell ref="B51:S51"/>
    <mergeCell ref="O11:P11"/>
    <mergeCell ref="R11:S11"/>
    <mergeCell ref="F11:G11"/>
    <mergeCell ref="I11:J11"/>
    <mergeCell ref="L11:M11"/>
    <mergeCell ref="B6:S6"/>
    <mergeCell ref="B7:S7"/>
    <mergeCell ref="B8:S8"/>
    <mergeCell ref="B9:S9"/>
  </mergeCells>
  <printOptions horizontalCentered="1"/>
  <pageMargins left="0.4330708661417323" right="0.35433070866141736" top="0.55" bottom="0.35" header="0" footer="0"/>
  <pageSetup horizontalDpi="300" verticalDpi="300" orientation="landscape" scale="85" r:id="rId2"/>
  <drawing r:id="rId1"/>
</worksheet>
</file>

<file path=xl/worksheets/sheet6.xml><?xml version="1.0" encoding="utf-8"?>
<worksheet xmlns="http://schemas.openxmlformats.org/spreadsheetml/2006/main" xmlns:r="http://schemas.openxmlformats.org/officeDocument/2006/relationships">
  <dimension ref="A1:AD100"/>
  <sheetViews>
    <sheetView showGridLines="0" zoomScale="85" zoomScaleNormal="85" zoomScalePageLayoutView="0" workbookViewId="0" topLeftCell="A5">
      <pane xSplit="2" ySplit="9" topLeftCell="D14" activePane="bottomRight" state="frozen"/>
      <selection pane="topLeft" activeCell="A5" sqref="A5"/>
      <selection pane="topRight" activeCell="C5" sqref="C5"/>
      <selection pane="bottomLeft" activeCell="A14" sqref="A14"/>
      <selection pane="bottomRight" activeCell="D15" sqref="D15"/>
    </sheetView>
  </sheetViews>
  <sheetFormatPr defaultColWidth="11.421875" defaultRowHeight="12.75"/>
  <cols>
    <col min="1" max="1" width="2.57421875" style="255" customWidth="1"/>
    <col min="2" max="2" width="31.7109375" style="1" customWidth="1"/>
    <col min="3" max="3" width="8.00390625" style="1" customWidth="1"/>
    <col min="4" max="4" width="7.57421875" style="1" customWidth="1"/>
    <col min="5" max="5" width="2.28125" style="1" customWidth="1"/>
    <col min="6" max="6" width="8.00390625" style="1" customWidth="1"/>
    <col min="7" max="7" width="6.421875" style="1" bestFit="1" customWidth="1"/>
    <col min="8" max="8" width="1.8515625" style="1" customWidth="1"/>
    <col min="9" max="9" width="8.00390625" style="112" customWidth="1"/>
    <col min="10" max="10" width="6.140625" style="112" customWidth="1"/>
    <col min="11" max="11" width="1.1484375" style="112" customWidth="1"/>
    <col min="12" max="12" width="8.00390625" style="112" customWidth="1"/>
    <col min="13" max="13" width="6.421875" style="112" bestFit="1" customWidth="1"/>
    <col min="14" max="14" width="2.00390625" style="59" customWidth="1"/>
    <col min="15" max="15" width="8.00390625" style="59" customWidth="1"/>
    <col min="16" max="16" width="6.421875" style="59" bestFit="1" customWidth="1"/>
    <col min="17" max="17" width="2.00390625" style="59" customWidth="1"/>
    <col min="18" max="18" width="8.7109375" style="59" customWidth="1"/>
    <col min="19" max="19" width="6.421875" style="59" bestFit="1" customWidth="1"/>
    <col min="20" max="20" width="2.00390625" style="59" customWidth="1"/>
    <col min="21" max="21" width="10.421875" style="1" customWidth="1"/>
    <col min="22" max="22" width="6.421875" style="1" bestFit="1" customWidth="1"/>
    <col min="23" max="23" width="2.57421875" style="1" customWidth="1"/>
    <col min="24" max="24" width="8.00390625" style="1" customWidth="1"/>
    <col min="25" max="25" width="7.28125" style="1" customWidth="1"/>
    <col min="26" max="26" width="2.421875" style="1" customWidth="1"/>
    <col min="27" max="27" width="5.00390625" style="1" customWidth="1"/>
    <col min="28" max="28" width="8.28125" style="1" customWidth="1"/>
    <col min="29" max="29" width="7.57421875" style="1" customWidth="1"/>
    <col min="30" max="16384" width="11.421875" style="1" customWidth="1"/>
  </cols>
  <sheetData>
    <row r="1" spans="2:13" ht="15">
      <c r="B1" s="5"/>
      <c r="C1" s="5"/>
      <c r="D1" s="5"/>
      <c r="E1" s="5"/>
      <c r="F1" s="5"/>
      <c r="G1" s="5"/>
      <c r="H1" s="5"/>
      <c r="I1" s="5"/>
      <c r="J1" s="5"/>
      <c r="K1" s="5"/>
      <c r="L1" s="5"/>
      <c r="M1" s="5"/>
    </row>
    <row r="2" spans="2:13" ht="15">
      <c r="B2" s="5"/>
      <c r="C2" s="5"/>
      <c r="D2" s="5"/>
      <c r="E2" s="5"/>
      <c r="F2" s="5"/>
      <c r="G2" s="5"/>
      <c r="H2" s="5"/>
      <c r="I2" s="5"/>
      <c r="J2" s="5"/>
      <c r="K2" s="5"/>
      <c r="L2" s="5"/>
      <c r="M2" s="5"/>
    </row>
    <row r="3" spans="2:13" ht="15">
      <c r="B3" s="5"/>
      <c r="C3" s="5"/>
      <c r="D3" s="5"/>
      <c r="E3" s="5"/>
      <c r="F3" s="5"/>
      <c r="G3" s="5"/>
      <c r="H3" s="5"/>
      <c r="I3" s="5"/>
      <c r="J3" s="5"/>
      <c r="K3" s="5"/>
      <c r="L3" s="5"/>
      <c r="M3" s="5"/>
    </row>
    <row r="4" spans="2:13" ht="15">
      <c r="B4" s="5"/>
      <c r="C4" s="5"/>
      <c r="D4" s="5"/>
      <c r="E4" s="5"/>
      <c r="F4" s="5"/>
      <c r="G4" s="5"/>
      <c r="H4" s="5"/>
      <c r="I4" s="5"/>
      <c r="J4" s="5"/>
      <c r="K4" s="5"/>
      <c r="L4" s="5"/>
      <c r="M4" s="5"/>
    </row>
    <row r="5" spans="2:13" ht="15">
      <c r="B5" s="5"/>
      <c r="C5" s="5"/>
      <c r="D5" s="5"/>
      <c r="E5" s="5"/>
      <c r="F5" s="5"/>
      <c r="G5" s="5"/>
      <c r="H5" s="5"/>
      <c r="I5" s="5"/>
      <c r="J5" s="5"/>
      <c r="K5" s="5"/>
      <c r="L5" s="5"/>
      <c r="M5" s="5"/>
    </row>
    <row r="6" spans="2:26" ht="15.75" customHeight="1">
      <c r="B6" s="297" t="s">
        <v>47</v>
      </c>
      <c r="C6" s="297"/>
      <c r="D6" s="297"/>
      <c r="E6" s="297"/>
      <c r="F6" s="297"/>
      <c r="G6" s="297"/>
      <c r="H6" s="297"/>
      <c r="I6" s="297"/>
      <c r="J6" s="297"/>
      <c r="K6" s="297"/>
      <c r="L6" s="297"/>
      <c r="M6" s="297"/>
      <c r="N6" s="297"/>
      <c r="O6" s="297"/>
      <c r="P6" s="297"/>
      <c r="Q6" s="297"/>
      <c r="R6" s="297"/>
      <c r="S6" s="297"/>
      <c r="T6" s="297"/>
      <c r="U6" s="297"/>
      <c r="V6" s="297"/>
      <c r="W6" s="297"/>
      <c r="X6" s="297"/>
      <c r="Y6" s="297"/>
      <c r="Z6" s="297"/>
    </row>
    <row r="7" spans="2:26" ht="15.75" customHeight="1">
      <c r="B7" s="297" t="s">
        <v>48</v>
      </c>
      <c r="C7" s="297"/>
      <c r="D7" s="297"/>
      <c r="E7" s="297"/>
      <c r="F7" s="297"/>
      <c r="G7" s="297"/>
      <c r="H7" s="297"/>
      <c r="I7" s="297"/>
      <c r="J7" s="297"/>
      <c r="K7" s="297"/>
      <c r="L7" s="297"/>
      <c r="M7" s="297"/>
      <c r="N7" s="297"/>
      <c r="O7" s="297"/>
      <c r="P7" s="297"/>
      <c r="Q7" s="297"/>
      <c r="R7" s="297"/>
      <c r="S7" s="297"/>
      <c r="T7" s="297"/>
      <c r="U7" s="297"/>
      <c r="V7" s="297"/>
      <c r="W7" s="297"/>
      <c r="X7" s="297"/>
      <c r="Y7" s="297"/>
      <c r="Z7" s="297"/>
    </row>
    <row r="8" spans="2:27" ht="15.75">
      <c r="B8" s="297" t="str">
        <f>+'C1 Parte 1'!B7:Q7</f>
        <v>Total nacional 2008</v>
      </c>
      <c r="C8" s="297"/>
      <c r="D8" s="297"/>
      <c r="E8" s="297"/>
      <c r="F8" s="297"/>
      <c r="G8" s="297"/>
      <c r="H8" s="297"/>
      <c r="I8" s="297"/>
      <c r="J8" s="297"/>
      <c r="K8" s="297"/>
      <c r="L8" s="297"/>
      <c r="M8" s="297"/>
      <c r="N8" s="297"/>
      <c r="O8" s="297"/>
      <c r="P8" s="297"/>
      <c r="Q8" s="297"/>
      <c r="R8" s="297"/>
      <c r="S8" s="297"/>
      <c r="T8" s="297"/>
      <c r="U8" s="297"/>
      <c r="V8" s="297"/>
      <c r="W8" s="297"/>
      <c r="X8" s="297"/>
      <c r="Y8" s="297"/>
      <c r="Z8" s="297"/>
      <c r="AA8" s="31"/>
    </row>
    <row r="9" spans="2:26" ht="15.75" customHeight="1">
      <c r="B9" s="31" t="str">
        <f>+'C1 Parte 1'!B8:Q8</f>
        <v>-</v>
      </c>
      <c r="C9" s="31"/>
      <c r="D9" s="31"/>
      <c r="E9" s="31"/>
      <c r="F9" s="31"/>
      <c r="G9" s="31"/>
      <c r="H9" s="31"/>
      <c r="I9" s="31"/>
      <c r="J9" s="31"/>
      <c r="K9" s="31"/>
      <c r="L9" s="31"/>
      <c r="M9" s="31"/>
      <c r="N9" s="31"/>
      <c r="O9" s="31"/>
      <c r="P9" s="31"/>
      <c r="Q9" s="31"/>
      <c r="R9" s="31"/>
      <c r="S9" s="31"/>
      <c r="T9" s="31"/>
      <c r="U9" s="31"/>
      <c r="V9" s="31"/>
      <c r="W9" s="31"/>
      <c r="X9" s="31"/>
      <c r="Y9" s="31"/>
      <c r="Z9" s="37" t="s">
        <v>120</v>
      </c>
    </row>
    <row r="10" spans="1:26" ht="15" customHeight="1">
      <c r="A10" s="325" t="s">
        <v>46</v>
      </c>
      <c r="B10" s="301" t="s">
        <v>102</v>
      </c>
      <c r="C10" s="331" t="s">
        <v>122</v>
      </c>
      <c r="D10" s="331"/>
      <c r="E10" s="331"/>
      <c r="F10" s="331"/>
      <c r="G10" s="331"/>
      <c r="H10" s="331"/>
      <c r="I10" s="331"/>
      <c r="J10" s="331"/>
      <c r="K10" s="331"/>
      <c r="L10" s="331"/>
      <c r="M10" s="331"/>
      <c r="N10" s="331"/>
      <c r="O10" s="331"/>
      <c r="P10" s="331"/>
      <c r="Q10" s="331"/>
      <c r="R10" s="331"/>
      <c r="S10" s="331"/>
      <c r="T10" s="197"/>
      <c r="U10" s="197"/>
      <c r="V10" s="197"/>
      <c r="W10" s="197"/>
      <c r="X10" s="197"/>
      <c r="Y10" s="197"/>
      <c r="Z10" s="197"/>
    </row>
    <row r="11" spans="1:26" ht="66" customHeight="1">
      <c r="A11" s="326"/>
      <c r="B11" s="294"/>
      <c r="C11" s="329" t="s">
        <v>23</v>
      </c>
      <c r="D11" s="329"/>
      <c r="E11" s="24"/>
      <c r="F11" s="329" t="s">
        <v>44</v>
      </c>
      <c r="G11" s="329"/>
      <c r="H11" s="26"/>
      <c r="I11" s="329" t="s">
        <v>20</v>
      </c>
      <c r="J11" s="329"/>
      <c r="K11" s="24"/>
      <c r="L11" s="329" t="s">
        <v>126</v>
      </c>
      <c r="M11" s="329"/>
      <c r="N11" s="129"/>
      <c r="O11" s="329" t="s">
        <v>22</v>
      </c>
      <c r="P11" s="329"/>
      <c r="Q11" s="24"/>
      <c r="R11" s="329" t="s">
        <v>125</v>
      </c>
      <c r="S11" s="329"/>
      <c r="T11" s="129"/>
      <c r="U11" s="329" t="s">
        <v>24</v>
      </c>
      <c r="V11" s="329"/>
      <c r="W11" s="24"/>
      <c r="X11" s="329" t="s">
        <v>45</v>
      </c>
      <c r="Y11" s="329"/>
      <c r="Z11" s="24"/>
    </row>
    <row r="12" spans="1:30" ht="26.25" customHeight="1">
      <c r="A12" s="327"/>
      <c r="B12" s="307"/>
      <c r="C12" s="28" t="s">
        <v>75</v>
      </c>
      <c r="D12" s="28" t="s">
        <v>70</v>
      </c>
      <c r="E12" s="28"/>
      <c r="F12" s="28" t="s">
        <v>75</v>
      </c>
      <c r="G12" s="28" t="s">
        <v>70</v>
      </c>
      <c r="H12" s="29"/>
      <c r="I12" s="113" t="s">
        <v>75</v>
      </c>
      <c r="J12" s="113" t="s">
        <v>70</v>
      </c>
      <c r="K12" s="114"/>
      <c r="L12" s="113" t="s">
        <v>75</v>
      </c>
      <c r="M12" s="113" t="s">
        <v>70</v>
      </c>
      <c r="N12" s="60"/>
      <c r="O12" s="130" t="s">
        <v>75</v>
      </c>
      <c r="P12" s="130" t="s">
        <v>70</v>
      </c>
      <c r="Q12" s="131"/>
      <c r="R12" s="130" t="s">
        <v>75</v>
      </c>
      <c r="S12" s="130" t="s">
        <v>70</v>
      </c>
      <c r="T12" s="60"/>
      <c r="U12" s="130" t="s">
        <v>75</v>
      </c>
      <c r="V12" s="130" t="s">
        <v>70</v>
      </c>
      <c r="W12" s="131"/>
      <c r="X12" s="130" t="s">
        <v>75</v>
      </c>
      <c r="Y12" s="130" t="s">
        <v>70</v>
      </c>
      <c r="Z12" s="130"/>
      <c r="AD12" s="296"/>
    </row>
    <row r="13" spans="1:28" ht="14.25" customHeight="1">
      <c r="A13" s="141"/>
      <c r="B13" s="24"/>
      <c r="C13" s="164"/>
      <c r="D13" s="24"/>
      <c r="E13" s="24"/>
      <c r="F13" s="164"/>
      <c r="G13" s="24"/>
      <c r="H13" s="24"/>
      <c r="I13" s="164"/>
      <c r="J13" s="24"/>
      <c r="K13" s="30"/>
      <c r="L13" s="164"/>
      <c r="M13" s="24"/>
      <c r="N13" s="30"/>
      <c r="O13" s="164"/>
      <c r="P13" s="148"/>
      <c r="Q13" s="149"/>
      <c r="R13" s="164"/>
      <c r="S13" s="148"/>
      <c r="T13" s="30"/>
      <c r="U13" s="164">
        <f>+U15+U21+U27+U38+U45</f>
        <v>85995</v>
      </c>
      <c r="V13" s="148"/>
      <c r="W13" s="149"/>
      <c r="X13" s="164"/>
      <c r="Y13" s="148"/>
      <c r="Z13" s="148"/>
      <c r="AB13" s="104"/>
    </row>
    <row r="14" spans="1:26" ht="10.5" customHeight="1">
      <c r="A14" s="87"/>
      <c r="B14" s="6"/>
      <c r="C14" s="12"/>
      <c r="D14" s="7"/>
      <c r="E14" s="7"/>
      <c r="F14" s="8"/>
      <c r="G14" s="7"/>
      <c r="H14" s="10"/>
      <c r="I14" s="8"/>
      <c r="J14" s="7"/>
      <c r="K14" s="10"/>
      <c r="L14" s="8"/>
      <c r="M14" s="7"/>
      <c r="N14" s="61"/>
      <c r="O14" s="8"/>
      <c r="P14" s="7"/>
      <c r="Q14" s="10"/>
      <c r="R14" s="8"/>
      <c r="S14" s="7"/>
      <c r="T14" s="61"/>
      <c r="U14" s="8"/>
      <c r="V14" s="7"/>
      <c r="W14" s="10"/>
      <c r="X14" s="8"/>
      <c r="Y14" s="7"/>
      <c r="Z14" s="10"/>
    </row>
    <row r="15" spans="1:30" ht="15">
      <c r="A15" s="256" t="s">
        <v>100</v>
      </c>
      <c r="B15" s="98" t="s">
        <v>103</v>
      </c>
      <c r="C15" s="78">
        <v>5450</v>
      </c>
      <c r="D15" s="76">
        <f>SUM(D17:D19)</f>
        <v>100</v>
      </c>
      <c r="E15" s="77"/>
      <c r="F15" s="78">
        <v>2842</v>
      </c>
      <c r="G15" s="76">
        <f>SUM(G17:G19)</f>
        <v>100</v>
      </c>
      <c r="H15" s="79"/>
      <c r="I15" s="75" t="s">
        <v>131</v>
      </c>
      <c r="J15" s="75" t="s">
        <v>131</v>
      </c>
      <c r="K15" s="79"/>
      <c r="L15" s="75" t="s">
        <v>131</v>
      </c>
      <c r="M15" s="75" t="s">
        <v>131</v>
      </c>
      <c r="N15" s="76"/>
      <c r="O15" s="78">
        <v>1505</v>
      </c>
      <c r="P15" s="76">
        <f>SUM(P17:P19)</f>
        <v>100</v>
      </c>
      <c r="Q15" s="105"/>
      <c r="R15" s="78">
        <v>821</v>
      </c>
      <c r="S15" s="76">
        <f>SUM(S17:S19)</f>
        <v>100</v>
      </c>
      <c r="T15" s="76"/>
      <c r="U15" s="78">
        <v>11575</v>
      </c>
      <c r="V15" s="76">
        <f>SUM(V17:V19)</f>
        <v>100</v>
      </c>
      <c r="W15" s="79"/>
      <c r="X15" s="78">
        <v>5780</v>
      </c>
      <c r="Y15" s="76">
        <f>SUM(Y17:Y19)</f>
        <v>100</v>
      </c>
      <c r="Z15" s="79"/>
      <c r="AB15" s="104"/>
      <c r="AC15" s="295"/>
      <c r="AD15" s="295"/>
    </row>
    <row r="16" spans="1:26" ht="12" customHeight="1">
      <c r="A16" s="256"/>
      <c r="B16" s="62"/>
      <c r="C16" s="66"/>
      <c r="D16" s="38"/>
      <c r="E16" s="65"/>
      <c r="F16" s="66"/>
      <c r="G16" s="38"/>
      <c r="H16" s="68"/>
      <c r="I16" s="66"/>
      <c r="J16" s="66"/>
      <c r="K16" s="68"/>
      <c r="L16" s="66"/>
      <c r="M16" s="66"/>
      <c r="N16" s="38"/>
      <c r="O16" s="66"/>
      <c r="P16" s="38"/>
      <c r="Q16" s="66"/>
      <c r="R16" s="66"/>
      <c r="S16" s="38"/>
      <c r="T16" s="38"/>
      <c r="U16" s="66"/>
      <c r="V16" s="38"/>
      <c r="W16" s="68"/>
      <c r="X16" s="66"/>
      <c r="Y16" s="38"/>
      <c r="Z16" s="68"/>
    </row>
    <row r="17" spans="1:26" ht="15">
      <c r="A17" s="256"/>
      <c r="B17" s="99" t="s">
        <v>108</v>
      </c>
      <c r="C17" s="19">
        <v>3649</v>
      </c>
      <c r="D17" s="13">
        <f>+C17/C$15*100</f>
        <v>66.95412844036697</v>
      </c>
      <c r="E17" s="9"/>
      <c r="F17" s="19">
        <v>1959</v>
      </c>
      <c r="G17" s="13">
        <f>+F17/F$15*100</f>
        <v>68.93033075299086</v>
      </c>
      <c r="H17" s="15"/>
      <c r="I17" s="19" t="s">
        <v>131</v>
      </c>
      <c r="J17" s="19" t="s">
        <v>131</v>
      </c>
      <c r="K17" s="15"/>
      <c r="L17" s="19" t="s">
        <v>131</v>
      </c>
      <c r="M17" s="19" t="s">
        <v>131</v>
      </c>
      <c r="N17" s="13"/>
      <c r="O17" s="19">
        <v>1096</v>
      </c>
      <c r="P17" s="13">
        <f>+O17/O$15*100</f>
        <v>72.82392026578073</v>
      </c>
      <c r="Q17" s="19"/>
      <c r="R17" s="19">
        <v>578</v>
      </c>
      <c r="S17" s="13">
        <f>+R17/R$15*100</f>
        <v>70.40194884287455</v>
      </c>
      <c r="T17" s="13"/>
      <c r="U17" s="19">
        <v>7166</v>
      </c>
      <c r="V17" s="13">
        <f>+U17/U$15*100</f>
        <v>61.90928725701944</v>
      </c>
      <c r="W17" s="15"/>
      <c r="X17" s="19">
        <v>3665</v>
      </c>
      <c r="Y17" s="13">
        <f>+X17/X$15*100</f>
        <v>63.4083044982699</v>
      </c>
      <c r="Z17" s="15"/>
    </row>
    <row r="18" spans="1:26" ht="15">
      <c r="A18" s="256"/>
      <c r="B18" s="62" t="s">
        <v>109</v>
      </c>
      <c r="C18" s="66">
        <v>1154</v>
      </c>
      <c r="D18" s="38">
        <f>+C18/C$15*100</f>
        <v>21.174311926605505</v>
      </c>
      <c r="E18" s="65"/>
      <c r="F18" s="66">
        <v>583</v>
      </c>
      <c r="G18" s="38">
        <f>+F18/F$15*100</f>
        <v>20.5137227304715</v>
      </c>
      <c r="H18" s="68"/>
      <c r="I18" s="66" t="s">
        <v>131</v>
      </c>
      <c r="J18" s="66" t="s">
        <v>131</v>
      </c>
      <c r="K18" s="68"/>
      <c r="L18" s="66" t="s">
        <v>131</v>
      </c>
      <c r="M18" s="66" t="s">
        <v>131</v>
      </c>
      <c r="N18" s="38"/>
      <c r="O18" s="66">
        <v>273</v>
      </c>
      <c r="P18" s="38">
        <f>+O18/O$15*100</f>
        <v>18.13953488372093</v>
      </c>
      <c r="Q18" s="66"/>
      <c r="R18" s="66">
        <v>151</v>
      </c>
      <c r="S18" s="38">
        <f>+R18/R$15*100</f>
        <v>18.392204628501826</v>
      </c>
      <c r="T18" s="38"/>
      <c r="U18" s="66">
        <v>3093</v>
      </c>
      <c r="V18" s="38">
        <f>+U18/U$15*100</f>
        <v>26.721382289416844</v>
      </c>
      <c r="W18" s="68"/>
      <c r="X18" s="66">
        <v>1380</v>
      </c>
      <c r="Y18" s="38">
        <f>+X18/X$15*100</f>
        <v>23.875432525951556</v>
      </c>
      <c r="Z18" s="68"/>
    </row>
    <row r="19" spans="1:26" s="39" customFormat="1" ht="15">
      <c r="A19" s="256"/>
      <c r="B19" s="99" t="s">
        <v>141</v>
      </c>
      <c r="C19" s="19">
        <v>647</v>
      </c>
      <c r="D19" s="13">
        <f>+C19/C$15*100</f>
        <v>11.871559633027523</v>
      </c>
      <c r="E19" s="9"/>
      <c r="F19" s="19">
        <v>300</v>
      </c>
      <c r="G19" s="13">
        <f>+F19/F$15*100</f>
        <v>10.555946516537649</v>
      </c>
      <c r="H19" s="15"/>
      <c r="I19" s="19" t="s">
        <v>131</v>
      </c>
      <c r="J19" s="19" t="s">
        <v>131</v>
      </c>
      <c r="K19" s="15"/>
      <c r="L19" s="19" t="s">
        <v>131</v>
      </c>
      <c r="M19" s="19" t="s">
        <v>131</v>
      </c>
      <c r="N19" s="13"/>
      <c r="O19" s="19">
        <v>136</v>
      </c>
      <c r="P19" s="13">
        <f>+O19/O$15*100</f>
        <v>9.03654485049834</v>
      </c>
      <c r="Q19" s="19"/>
      <c r="R19" s="19">
        <v>92</v>
      </c>
      <c r="S19" s="13">
        <f>+R19/R$15*100</f>
        <v>11.20584652862363</v>
      </c>
      <c r="T19" s="13"/>
      <c r="U19" s="19">
        <v>1316</v>
      </c>
      <c r="V19" s="13">
        <f>+U19/U$15*100</f>
        <v>11.369330453563716</v>
      </c>
      <c r="W19" s="15"/>
      <c r="X19" s="19">
        <v>735</v>
      </c>
      <c r="Y19" s="13">
        <f>+X19/X$15*100</f>
        <v>12.716262975778548</v>
      </c>
      <c r="Z19" s="15"/>
    </row>
    <row r="20" spans="1:26" s="39" customFormat="1" ht="9" customHeight="1">
      <c r="A20" s="256"/>
      <c r="B20" s="62"/>
      <c r="C20" s="66"/>
      <c r="D20" s="38"/>
      <c r="E20" s="65"/>
      <c r="F20" s="66"/>
      <c r="G20" s="38"/>
      <c r="H20" s="68"/>
      <c r="I20" s="66"/>
      <c r="J20" s="66"/>
      <c r="K20" s="68"/>
      <c r="L20" s="66"/>
      <c r="M20" s="66"/>
      <c r="N20" s="38"/>
      <c r="O20" s="66"/>
      <c r="P20" s="38"/>
      <c r="Q20" s="66"/>
      <c r="R20" s="66"/>
      <c r="S20" s="38"/>
      <c r="T20" s="38"/>
      <c r="U20" s="66"/>
      <c r="V20" s="38"/>
      <c r="W20" s="68"/>
      <c r="X20" s="66"/>
      <c r="Y20" s="38"/>
      <c r="Z20" s="68"/>
    </row>
    <row r="21" spans="1:30" s="39" customFormat="1" ht="24.75" customHeight="1">
      <c r="A21" s="256" t="s">
        <v>104</v>
      </c>
      <c r="B21" s="101" t="s">
        <v>138</v>
      </c>
      <c r="C21" s="78">
        <v>3699</v>
      </c>
      <c r="D21" s="76">
        <f>SUM(D23:D25)</f>
        <v>100</v>
      </c>
      <c r="E21" s="77"/>
      <c r="F21" s="78">
        <v>1050</v>
      </c>
      <c r="G21" s="76">
        <f>SUM(G23:G25)</f>
        <v>100</v>
      </c>
      <c r="H21" s="79"/>
      <c r="I21" s="75" t="s">
        <v>131</v>
      </c>
      <c r="J21" s="75" t="s">
        <v>131</v>
      </c>
      <c r="K21" s="75"/>
      <c r="L21" s="75" t="s">
        <v>131</v>
      </c>
      <c r="M21" s="75" t="s">
        <v>131</v>
      </c>
      <c r="N21" s="76"/>
      <c r="O21" s="78">
        <v>2433</v>
      </c>
      <c r="P21" s="76">
        <f>SUM(P23:P25)</f>
        <v>100</v>
      </c>
      <c r="Q21" s="105"/>
      <c r="R21" s="78">
        <v>1279</v>
      </c>
      <c r="S21" s="76">
        <f>SUM(S23:S25)</f>
        <v>100.00000000000001</v>
      </c>
      <c r="T21" s="76"/>
      <c r="U21" s="78">
        <v>34987</v>
      </c>
      <c r="V21" s="76">
        <f>SUM(V23:V25)</f>
        <v>100</v>
      </c>
      <c r="W21" s="79"/>
      <c r="X21" s="78">
        <v>15119</v>
      </c>
      <c r="Y21" s="76">
        <f>SUM(Y23:Y25)</f>
        <v>100</v>
      </c>
      <c r="Z21" s="79"/>
      <c r="AB21" s="104"/>
      <c r="AC21" s="295"/>
      <c r="AD21" s="295"/>
    </row>
    <row r="22" spans="1:26" s="39" customFormat="1" ht="9.75" customHeight="1">
      <c r="A22" s="256"/>
      <c r="B22" s="62"/>
      <c r="C22" s="66"/>
      <c r="D22" s="38"/>
      <c r="E22" s="65"/>
      <c r="F22" s="66"/>
      <c r="G22" s="38"/>
      <c r="H22" s="68"/>
      <c r="I22" s="66"/>
      <c r="J22" s="66"/>
      <c r="K22" s="68"/>
      <c r="L22" s="66"/>
      <c r="M22" s="66"/>
      <c r="N22" s="38"/>
      <c r="O22" s="66"/>
      <c r="P22" s="38"/>
      <c r="Q22" s="66"/>
      <c r="R22" s="66"/>
      <c r="S22" s="38"/>
      <c r="T22" s="38"/>
      <c r="U22" s="66"/>
      <c r="V22" s="38"/>
      <c r="W22" s="68"/>
      <c r="X22" s="66"/>
      <c r="Y22" s="38"/>
      <c r="Z22" s="68"/>
    </row>
    <row r="23" spans="1:26" s="39" customFormat="1" ht="15">
      <c r="A23" s="256"/>
      <c r="B23" s="99" t="s">
        <v>108</v>
      </c>
      <c r="C23" s="19">
        <v>2373</v>
      </c>
      <c r="D23" s="13">
        <f>+C23/C$21*100</f>
        <v>64.15247364152474</v>
      </c>
      <c r="E23" s="9"/>
      <c r="F23" s="19">
        <v>748</v>
      </c>
      <c r="G23" s="13">
        <f>+F23/F$21*100</f>
        <v>71.23809523809524</v>
      </c>
      <c r="H23" s="15"/>
      <c r="I23" s="19" t="s">
        <v>131</v>
      </c>
      <c r="J23" s="19" t="s">
        <v>131</v>
      </c>
      <c r="K23" s="15"/>
      <c r="L23" s="19" t="s">
        <v>131</v>
      </c>
      <c r="M23" s="19" t="s">
        <v>131</v>
      </c>
      <c r="N23" s="13"/>
      <c r="O23" s="19">
        <v>1612</v>
      </c>
      <c r="P23" s="13">
        <f>+O23/O$21*100</f>
        <v>66.25565145910399</v>
      </c>
      <c r="Q23" s="19"/>
      <c r="R23" s="19">
        <v>888</v>
      </c>
      <c r="S23" s="13">
        <f>+R23/R$21*100</f>
        <v>69.4292415949961</v>
      </c>
      <c r="T23" s="13"/>
      <c r="U23" s="19">
        <v>29998</v>
      </c>
      <c r="V23" s="13">
        <f>+U23/U$21*100</f>
        <v>85.74041786949438</v>
      </c>
      <c r="W23" s="15"/>
      <c r="X23" s="19">
        <v>12694</v>
      </c>
      <c r="Y23" s="13">
        <f>+X23/X$21*100</f>
        <v>83.96057940339969</v>
      </c>
      <c r="Z23" s="15"/>
    </row>
    <row r="24" spans="1:26" s="39" customFormat="1" ht="15">
      <c r="A24" s="256"/>
      <c r="B24" s="62" t="s">
        <v>109</v>
      </c>
      <c r="C24" s="66">
        <v>1147</v>
      </c>
      <c r="D24" s="38">
        <f>+C24/C$21*100</f>
        <v>31.008380643417137</v>
      </c>
      <c r="E24" s="65"/>
      <c r="F24" s="66">
        <v>214</v>
      </c>
      <c r="G24" s="38">
        <f>+F24/F$21*100</f>
        <v>20.38095238095238</v>
      </c>
      <c r="H24" s="68"/>
      <c r="I24" s="66" t="s">
        <v>131</v>
      </c>
      <c r="J24" s="66" t="s">
        <v>131</v>
      </c>
      <c r="K24" s="68"/>
      <c r="L24" s="66" t="s">
        <v>131</v>
      </c>
      <c r="M24" s="66" t="s">
        <v>131</v>
      </c>
      <c r="N24" s="38"/>
      <c r="O24" s="66">
        <v>347</v>
      </c>
      <c r="P24" s="38">
        <f>+O24/O$21*100</f>
        <v>14.26222770242499</v>
      </c>
      <c r="Q24" s="66"/>
      <c r="R24" s="66">
        <v>194</v>
      </c>
      <c r="S24" s="38">
        <f>+R24/R$21*100</f>
        <v>15.168100078186084</v>
      </c>
      <c r="T24" s="38"/>
      <c r="U24" s="66">
        <v>2115</v>
      </c>
      <c r="V24" s="38">
        <f>+U24/U$21*100</f>
        <v>6.045102466630463</v>
      </c>
      <c r="W24" s="68"/>
      <c r="X24" s="66">
        <v>926</v>
      </c>
      <c r="Y24" s="38">
        <f>+X24/X$21*100</f>
        <v>6.124743699980158</v>
      </c>
      <c r="Z24" s="68"/>
    </row>
    <row r="25" spans="1:26" s="39" customFormat="1" ht="15">
      <c r="A25" s="256"/>
      <c r="B25" s="103" t="s">
        <v>141</v>
      </c>
      <c r="C25" s="66">
        <v>179</v>
      </c>
      <c r="D25" s="38">
        <f>+C25/C$21*100</f>
        <v>4.839145715058124</v>
      </c>
      <c r="E25" s="65"/>
      <c r="F25" s="66">
        <v>88</v>
      </c>
      <c r="G25" s="38">
        <f>+F25/F$21*100</f>
        <v>8.380952380952381</v>
      </c>
      <c r="H25" s="68"/>
      <c r="I25" s="66" t="s">
        <v>131</v>
      </c>
      <c r="J25" s="66" t="s">
        <v>131</v>
      </c>
      <c r="K25" s="68"/>
      <c r="L25" s="66" t="s">
        <v>131</v>
      </c>
      <c r="M25" s="66" t="s">
        <v>131</v>
      </c>
      <c r="N25" s="38"/>
      <c r="O25" s="66">
        <v>474</v>
      </c>
      <c r="P25" s="38">
        <f>+O25/O$21*100</f>
        <v>19.482120838471022</v>
      </c>
      <c r="Q25" s="66"/>
      <c r="R25" s="66">
        <v>197</v>
      </c>
      <c r="S25" s="38">
        <f>+R25/R$21*100</f>
        <v>15.402658326817825</v>
      </c>
      <c r="T25" s="38"/>
      <c r="U25" s="66">
        <v>2874</v>
      </c>
      <c r="V25" s="38">
        <f>+U25/U$21*100</f>
        <v>8.214479663875153</v>
      </c>
      <c r="W25" s="68"/>
      <c r="X25" s="66">
        <v>1499</v>
      </c>
      <c r="Y25" s="38">
        <f>+X25/X$21*100</f>
        <v>9.914676896620147</v>
      </c>
      <c r="Z25" s="68"/>
    </row>
    <row r="26" spans="1:26" s="39" customFormat="1" ht="10.5" customHeight="1">
      <c r="A26" s="256"/>
      <c r="B26" s="99"/>
      <c r="C26" s="19"/>
      <c r="D26" s="13"/>
      <c r="E26" s="9"/>
      <c r="F26" s="19"/>
      <c r="G26" s="13"/>
      <c r="H26" s="15"/>
      <c r="I26" s="19"/>
      <c r="J26" s="13"/>
      <c r="K26" s="15"/>
      <c r="L26" s="19"/>
      <c r="M26" s="13"/>
      <c r="N26" s="13"/>
      <c r="O26" s="19"/>
      <c r="P26" s="13"/>
      <c r="Q26" s="19"/>
      <c r="R26" s="19"/>
      <c r="S26" s="13"/>
      <c r="T26" s="13"/>
      <c r="U26" s="19"/>
      <c r="V26" s="13"/>
      <c r="W26" s="15"/>
      <c r="X26" s="19"/>
      <c r="Y26" s="13"/>
      <c r="Z26" s="15"/>
    </row>
    <row r="27" spans="1:30" s="39" customFormat="1" ht="24">
      <c r="A27" s="256" t="s">
        <v>101</v>
      </c>
      <c r="B27" s="115" t="s">
        <v>139</v>
      </c>
      <c r="C27" s="82">
        <v>99408</v>
      </c>
      <c r="D27" s="83">
        <f>SUM(D29:D31)</f>
        <v>100</v>
      </c>
      <c r="E27" s="84"/>
      <c r="F27" s="82">
        <v>35288</v>
      </c>
      <c r="G27" s="83">
        <f>SUM(G29:G31)</f>
        <v>99.99999999999999</v>
      </c>
      <c r="H27" s="86"/>
      <c r="I27" s="82">
        <v>378112</v>
      </c>
      <c r="J27" s="83">
        <f>SUM(J29:J31)</f>
        <v>100</v>
      </c>
      <c r="K27" s="86"/>
      <c r="L27" s="82">
        <v>187022</v>
      </c>
      <c r="M27" s="83">
        <f>SUM(M29:M31)</f>
        <v>100</v>
      </c>
      <c r="N27" s="83"/>
      <c r="O27" s="85">
        <v>3609</v>
      </c>
      <c r="P27" s="83">
        <f>SUM(P29:P31)</f>
        <v>100</v>
      </c>
      <c r="Q27" s="82"/>
      <c r="R27" s="85">
        <v>2223</v>
      </c>
      <c r="S27" s="83">
        <f>SUM(S29:S31)</f>
        <v>100</v>
      </c>
      <c r="T27" s="83"/>
      <c r="U27" s="82">
        <v>18315</v>
      </c>
      <c r="V27" s="83">
        <f>SUM(V29:V31)</f>
        <v>100</v>
      </c>
      <c r="W27" s="86"/>
      <c r="X27" s="82">
        <v>7826</v>
      </c>
      <c r="Y27" s="83">
        <f>SUM(Y29:Y31)</f>
        <v>100.00000000000001</v>
      </c>
      <c r="Z27" s="86"/>
      <c r="AB27" s="104"/>
      <c r="AC27" s="295"/>
      <c r="AD27" s="295"/>
    </row>
    <row r="28" spans="1:26" s="39" customFormat="1" ht="15">
      <c r="A28" s="256"/>
      <c r="B28" s="99"/>
      <c r="C28" s="19"/>
      <c r="D28" s="13"/>
      <c r="E28" s="9"/>
      <c r="F28" s="19"/>
      <c r="G28" s="13"/>
      <c r="H28" s="15"/>
      <c r="I28" s="19"/>
      <c r="J28" s="13"/>
      <c r="K28" s="15"/>
      <c r="L28" s="19"/>
      <c r="M28" s="13"/>
      <c r="N28" s="13"/>
      <c r="O28" s="19"/>
      <c r="P28" s="13"/>
      <c r="Q28" s="19"/>
      <c r="R28" s="19"/>
      <c r="S28" s="13"/>
      <c r="T28" s="13"/>
      <c r="U28" s="19"/>
      <c r="V28" s="13"/>
      <c r="W28" s="15"/>
      <c r="X28" s="19"/>
      <c r="Y28" s="13"/>
      <c r="Z28" s="15"/>
    </row>
    <row r="29" spans="1:26" s="39" customFormat="1" ht="15">
      <c r="A29" s="256"/>
      <c r="B29" s="62" t="s">
        <v>108</v>
      </c>
      <c r="C29" s="66">
        <v>33700</v>
      </c>
      <c r="D29" s="38">
        <f>+C29/C$27*100</f>
        <v>33.90069209721552</v>
      </c>
      <c r="E29" s="65"/>
      <c r="F29" s="66">
        <v>21294</v>
      </c>
      <c r="G29" s="38">
        <f>+F29/F$27*100</f>
        <v>60.34345953298572</v>
      </c>
      <c r="H29" s="68"/>
      <c r="I29" s="66">
        <v>209462</v>
      </c>
      <c r="J29" s="38">
        <f>+I29/I$27*100</f>
        <v>55.396813642518616</v>
      </c>
      <c r="K29" s="68"/>
      <c r="L29" s="66">
        <v>109634</v>
      </c>
      <c r="M29" s="38">
        <f>+L29/L$27*100</f>
        <v>58.620910908877036</v>
      </c>
      <c r="N29" s="38"/>
      <c r="O29" s="66">
        <v>2452</v>
      </c>
      <c r="P29" s="38">
        <f>+O29/O$27*100</f>
        <v>67.94125796619562</v>
      </c>
      <c r="Q29" s="66"/>
      <c r="R29" s="66">
        <v>1585</v>
      </c>
      <c r="S29" s="38">
        <f>+R29/R$27*100</f>
        <v>71.3000449842555</v>
      </c>
      <c r="T29" s="38"/>
      <c r="U29" s="66">
        <v>11180</v>
      </c>
      <c r="V29" s="38">
        <f>+U29/U$27*100</f>
        <v>61.04286104286104</v>
      </c>
      <c r="W29" s="68"/>
      <c r="X29" s="66">
        <v>5818</v>
      </c>
      <c r="Y29" s="38">
        <f>+X29/X$27*100</f>
        <v>74.34193713263481</v>
      </c>
      <c r="Z29" s="68"/>
    </row>
    <row r="30" spans="1:26" s="39" customFormat="1" ht="15">
      <c r="A30" s="256"/>
      <c r="B30" s="99" t="s">
        <v>109</v>
      </c>
      <c r="C30" s="19">
        <v>63315</v>
      </c>
      <c r="D30" s="13">
        <f>+C30/C$27*100</f>
        <v>63.69205697730565</v>
      </c>
      <c r="E30" s="9"/>
      <c r="F30" s="19">
        <v>13626</v>
      </c>
      <c r="G30" s="13">
        <f>+F30/F$27*100</f>
        <v>38.613693040126954</v>
      </c>
      <c r="H30" s="15"/>
      <c r="I30" s="19">
        <v>133185</v>
      </c>
      <c r="J30" s="13">
        <f>+I30/I$27*100</f>
        <v>35.2236903351388</v>
      </c>
      <c r="K30" s="15"/>
      <c r="L30" s="19">
        <v>61054</v>
      </c>
      <c r="M30" s="13">
        <f>+L30/L$27*100</f>
        <v>32.645357230700135</v>
      </c>
      <c r="N30" s="13"/>
      <c r="O30" s="19">
        <v>950</v>
      </c>
      <c r="P30" s="13">
        <f>+O30/O$27*100</f>
        <v>26.32308118592408</v>
      </c>
      <c r="Q30" s="19"/>
      <c r="R30" s="19">
        <v>516</v>
      </c>
      <c r="S30" s="13">
        <f>+R30/R$27*100</f>
        <v>23.21187584345479</v>
      </c>
      <c r="T30" s="13"/>
      <c r="U30" s="19">
        <v>3856</v>
      </c>
      <c r="V30" s="13">
        <f>+U30/U$27*100</f>
        <v>21.053781053781055</v>
      </c>
      <c r="W30" s="15"/>
      <c r="X30" s="19">
        <v>1541</v>
      </c>
      <c r="Y30" s="13">
        <f>+X30/X$27*100</f>
        <v>19.690774341937136</v>
      </c>
      <c r="Z30" s="15"/>
    </row>
    <row r="31" spans="1:26" s="39" customFormat="1" ht="15">
      <c r="A31" s="256"/>
      <c r="B31" s="99" t="s">
        <v>141</v>
      </c>
      <c r="C31" s="19">
        <v>2393</v>
      </c>
      <c r="D31" s="13">
        <f>+C31/C$27*100</f>
        <v>2.4072509254788343</v>
      </c>
      <c r="E31" s="9"/>
      <c r="F31" s="19">
        <v>368</v>
      </c>
      <c r="G31" s="13">
        <f>+F31/F$27*100</f>
        <v>1.0428474268873271</v>
      </c>
      <c r="H31" s="15"/>
      <c r="I31" s="19">
        <v>35465</v>
      </c>
      <c r="J31" s="13">
        <f>+I31/I$27*100</f>
        <v>9.379496022342586</v>
      </c>
      <c r="K31" s="15"/>
      <c r="L31" s="19">
        <v>16334</v>
      </c>
      <c r="M31" s="13">
        <f>+L31/L$27*100</f>
        <v>8.733731860422838</v>
      </c>
      <c r="N31" s="13"/>
      <c r="O31" s="19">
        <v>207</v>
      </c>
      <c r="P31" s="13">
        <f>+O31/O$27*100</f>
        <v>5.7356608478802995</v>
      </c>
      <c r="Q31" s="19"/>
      <c r="R31" s="19">
        <v>122</v>
      </c>
      <c r="S31" s="13">
        <f>+R31/R$27*100</f>
        <v>5.488079172289698</v>
      </c>
      <c r="T31" s="13"/>
      <c r="U31" s="19">
        <v>3279</v>
      </c>
      <c r="V31" s="13">
        <f>+U31/U$27*100</f>
        <v>17.903357903357904</v>
      </c>
      <c r="W31" s="15"/>
      <c r="X31" s="19">
        <v>467</v>
      </c>
      <c r="Y31" s="13">
        <f>+X31/X$27*100</f>
        <v>5.96728852542806</v>
      </c>
      <c r="Z31" s="15"/>
    </row>
    <row r="32" spans="1:26" s="39" customFormat="1" ht="9.75" customHeight="1">
      <c r="A32" s="256"/>
      <c r="B32" s="62"/>
      <c r="C32" s="66"/>
      <c r="D32" s="38"/>
      <c r="E32" s="65"/>
      <c r="F32" s="66"/>
      <c r="G32" s="38"/>
      <c r="H32" s="68"/>
      <c r="I32" s="66"/>
      <c r="J32" s="38"/>
      <c r="K32" s="68"/>
      <c r="L32" s="66"/>
      <c r="M32" s="38"/>
      <c r="N32" s="38"/>
      <c r="O32" s="66"/>
      <c r="P32" s="38"/>
      <c r="Q32" s="66"/>
      <c r="R32" s="66"/>
      <c r="S32" s="38"/>
      <c r="T32" s="38"/>
      <c r="U32" s="66"/>
      <c r="V32" s="38"/>
      <c r="W32" s="68"/>
      <c r="X32" s="66"/>
      <c r="Y32" s="38"/>
      <c r="Z32" s="68"/>
    </row>
    <row r="33" spans="1:26" s="39" customFormat="1" ht="15">
      <c r="A33" s="256" t="s">
        <v>106</v>
      </c>
      <c r="B33" s="98" t="s">
        <v>115</v>
      </c>
      <c r="C33" s="127" t="s">
        <v>130</v>
      </c>
      <c r="D33" s="127" t="s">
        <v>130</v>
      </c>
      <c r="E33" s="183"/>
      <c r="F33" s="127" t="s">
        <v>130</v>
      </c>
      <c r="G33" s="127" t="s">
        <v>130</v>
      </c>
      <c r="H33" s="79"/>
      <c r="I33" s="75" t="s">
        <v>131</v>
      </c>
      <c r="J33" s="75" t="s">
        <v>131</v>
      </c>
      <c r="K33" s="188"/>
      <c r="L33" s="75" t="s">
        <v>131</v>
      </c>
      <c r="M33" s="75" t="s">
        <v>131</v>
      </c>
      <c r="N33" s="76"/>
      <c r="O33" s="127" t="s">
        <v>130</v>
      </c>
      <c r="P33" s="127" t="s">
        <v>130</v>
      </c>
      <c r="Q33" s="189"/>
      <c r="R33" s="127" t="s">
        <v>130</v>
      </c>
      <c r="S33" s="127" t="s">
        <v>130</v>
      </c>
      <c r="T33" s="76"/>
      <c r="U33" s="127" t="s">
        <v>130</v>
      </c>
      <c r="V33" s="127" t="s">
        <v>130</v>
      </c>
      <c r="W33" s="188"/>
      <c r="X33" s="127" t="s">
        <v>130</v>
      </c>
      <c r="Y33" s="127" t="s">
        <v>130</v>
      </c>
      <c r="Z33" s="188"/>
    </row>
    <row r="34" spans="1:26" s="39" customFormat="1" ht="9.75" customHeight="1">
      <c r="A34" s="256"/>
      <c r="B34" s="62"/>
      <c r="C34" s="244"/>
      <c r="D34" s="244"/>
      <c r="E34" s="185"/>
      <c r="F34" s="244"/>
      <c r="G34" s="244"/>
      <c r="H34" s="68"/>
      <c r="I34" s="201"/>
      <c r="J34" s="201"/>
      <c r="K34" s="190"/>
      <c r="L34" s="201"/>
      <c r="M34" s="201"/>
      <c r="N34" s="38"/>
      <c r="O34" s="244"/>
      <c r="P34" s="244"/>
      <c r="Q34" s="177"/>
      <c r="R34" s="244"/>
      <c r="S34" s="244"/>
      <c r="T34" s="38"/>
      <c r="U34" s="244"/>
      <c r="V34" s="244"/>
      <c r="W34" s="190"/>
      <c r="X34" s="244"/>
      <c r="Y34" s="244"/>
      <c r="Z34" s="190"/>
    </row>
    <row r="35" spans="1:26" s="39" customFormat="1" ht="15">
      <c r="A35" s="256"/>
      <c r="B35" s="99" t="s">
        <v>110</v>
      </c>
      <c r="C35" s="245" t="s">
        <v>130</v>
      </c>
      <c r="D35" s="245" t="s">
        <v>130</v>
      </c>
      <c r="E35" s="187"/>
      <c r="F35" s="245" t="s">
        <v>130</v>
      </c>
      <c r="G35" s="245" t="s">
        <v>130</v>
      </c>
      <c r="H35" s="15"/>
      <c r="I35" s="204" t="s">
        <v>131</v>
      </c>
      <c r="J35" s="204" t="s">
        <v>131</v>
      </c>
      <c r="K35" s="191"/>
      <c r="L35" s="204" t="s">
        <v>131</v>
      </c>
      <c r="M35" s="204" t="s">
        <v>131</v>
      </c>
      <c r="N35" s="13"/>
      <c r="O35" s="245" t="s">
        <v>130</v>
      </c>
      <c r="P35" s="245" t="s">
        <v>130</v>
      </c>
      <c r="Q35" s="178"/>
      <c r="R35" s="245" t="s">
        <v>130</v>
      </c>
      <c r="S35" s="245" t="s">
        <v>130</v>
      </c>
      <c r="T35" s="13"/>
      <c r="U35" s="245" t="s">
        <v>130</v>
      </c>
      <c r="V35" s="245" t="s">
        <v>130</v>
      </c>
      <c r="W35" s="191"/>
      <c r="X35" s="245" t="s">
        <v>130</v>
      </c>
      <c r="Y35" s="245" t="s">
        <v>130</v>
      </c>
      <c r="Z35" s="191"/>
    </row>
    <row r="36" spans="1:26" s="39" customFormat="1" ht="15">
      <c r="A36" s="256"/>
      <c r="B36" s="103" t="s">
        <v>141</v>
      </c>
      <c r="C36" s="244" t="s">
        <v>130</v>
      </c>
      <c r="D36" s="244" t="s">
        <v>130</v>
      </c>
      <c r="E36" s="185"/>
      <c r="F36" s="244" t="s">
        <v>130</v>
      </c>
      <c r="G36" s="244" t="s">
        <v>130</v>
      </c>
      <c r="H36" s="68"/>
      <c r="I36" s="201" t="s">
        <v>131</v>
      </c>
      <c r="J36" s="201" t="s">
        <v>131</v>
      </c>
      <c r="K36" s="190"/>
      <c r="L36" s="201" t="s">
        <v>131</v>
      </c>
      <c r="M36" s="201" t="s">
        <v>131</v>
      </c>
      <c r="N36" s="38"/>
      <c r="O36" s="244" t="s">
        <v>130</v>
      </c>
      <c r="P36" s="244" t="s">
        <v>130</v>
      </c>
      <c r="Q36" s="177"/>
      <c r="R36" s="244" t="s">
        <v>130</v>
      </c>
      <c r="S36" s="244" t="s">
        <v>130</v>
      </c>
      <c r="T36" s="38"/>
      <c r="U36" s="244" t="s">
        <v>130</v>
      </c>
      <c r="V36" s="244" t="s">
        <v>130</v>
      </c>
      <c r="W36" s="190"/>
      <c r="X36" s="244" t="s">
        <v>130</v>
      </c>
      <c r="Y36" s="244" t="s">
        <v>130</v>
      </c>
      <c r="Z36" s="190"/>
    </row>
    <row r="37" spans="1:26" s="39" customFormat="1" ht="9" customHeight="1">
      <c r="A37" s="256"/>
      <c r="B37" s="99"/>
      <c r="C37" s="19"/>
      <c r="D37" s="13"/>
      <c r="E37" s="9"/>
      <c r="F37" s="19"/>
      <c r="G37" s="13"/>
      <c r="H37" s="15"/>
      <c r="I37" s="19"/>
      <c r="J37" s="19"/>
      <c r="K37" s="15"/>
      <c r="L37" s="19"/>
      <c r="M37" s="19"/>
      <c r="N37" s="13"/>
      <c r="O37" s="19"/>
      <c r="P37" s="13"/>
      <c r="Q37" s="19"/>
      <c r="R37" s="19"/>
      <c r="S37" s="13"/>
      <c r="T37" s="13"/>
      <c r="U37" s="19"/>
      <c r="V37" s="13"/>
      <c r="W37" s="15"/>
      <c r="X37" s="19"/>
      <c r="Y37" s="13"/>
      <c r="Z37" s="15"/>
    </row>
    <row r="38" spans="1:30" s="81" customFormat="1" ht="24.75">
      <c r="A38" s="256" t="s">
        <v>107</v>
      </c>
      <c r="B38" s="115" t="s">
        <v>114</v>
      </c>
      <c r="C38" s="82">
        <v>8685</v>
      </c>
      <c r="D38" s="83">
        <f>SUM(D40:D43)</f>
        <v>100</v>
      </c>
      <c r="E38" s="84"/>
      <c r="F38" s="82">
        <v>5828</v>
      </c>
      <c r="G38" s="83">
        <f>SUM(G40:G43)</f>
        <v>100</v>
      </c>
      <c r="H38" s="86"/>
      <c r="I38" s="82" t="s">
        <v>131</v>
      </c>
      <c r="J38" s="82" t="s">
        <v>131</v>
      </c>
      <c r="K38" s="86"/>
      <c r="L38" s="82" t="s">
        <v>131</v>
      </c>
      <c r="M38" s="82" t="s">
        <v>131</v>
      </c>
      <c r="N38" s="83"/>
      <c r="O38" s="82">
        <v>2467</v>
      </c>
      <c r="P38" s="83">
        <f>SUM(P40:P43)</f>
        <v>100</v>
      </c>
      <c r="Q38" s="82"/>
      <c r="R38" s="82">
        <v>1758</v>
      </c>
      <c r="S38" s="83">
        <f>SUM(S40:S43)</f>
        <v>100</v>
      </c>
      <c r="T38" s="83"/>
      <c r="U38" s="82">
        <v>18829</v>
      </c>
      <c r="V38" s="83">
        <f>SUM(V40:V43)</f>
        <v>100</v>
      </c>
      <c r="W38" s="86"/>
      <c r="X38" s="82">
        <v>13513</v>
      </c>
      <c r="Y38" s="83">
        <f>SUM(Y40:Y43)</f>
        <v>100.00000000000001</v>
      </c>
      <c r="Z38" s="86"/>
      <c r="AB38" s="104"/>
      <c r="AC38" s="295"/>
      <c r="AD38" s="295"/>
    </row>
    <row r="39" spans="1:26" s="39" customFormat="1" ht="15" customHeight="1">
      <c r="A39" s="256"/>
      <c r="B39" s="99"/>
      <c r="C39" s="19"/>
      <c r="D39" s="13"/>
      <c r="E39" s="9"/>
      <c r="F39" s="19"/>
      <c r="G39" s="13"/>
      <c r="H39" s="15"/>
      <c r="I39" s="19"/>
      <c r="J39" s="19"/>
      <c r="K39" s="15"/>
      <c r="L39" s="19"/>
      <c r="M39" s="19"/>
      <c r="N39" s="13"/>
      <c r="O39" s="19"/>
      <c r="P39" s="13"/>
      <c r="Q39" s="19"/>
      <c r="R39" s="19"/>
      <c r="S39" s="13"/>
      <c r="T39" s="13"/>
      <c r="U39" s="19"/>
      <c r="V39" s="13"/>
      <c r="W39" s="15"/>
      <c r="X39" s="19"/>
      <c r="Y39" s="13"/>
      <c r="Z39" s="15"/>
    </row>
    <row r="40" spans="1:26" s="39" customFormat="1" ht="18.75" customHeight="1">
      <c r="A40" s="256"/>
      <c r="B40" s="62" t="s">
        <v>108</v>
      </c>
      <c r="C40" s="66">
        <v>4148</v>
      </c>
      <c r="D40" s="38">
        <f>+C40/C$38*100</f>
        <v>47.76050662061025</v>
      </c>
      <c r="E40" s="65"/>
      <c r="F40" s="66">
        <v>3055</v>
      </c>
      <c r="G40" s="38">
        <f>+F40/F$38*100</f>
        <v>52.41935483870967</v>
      </c>
      <c r="H40" s="68"/>
      <c r="I40" s="66" t="s">
        <v>131</v>
      </c>
      <c r="J40" s="66" t="s">
        <v>131</v>
      </c>
      <c r="K40" s="68"/>
      <c r="L40" s="66" t="s">
        <v>131</v>
      </c>
      <c r="M40" s="66" t="s">
        <v>131</v>
      </c>
      <c r="N40" s="38"/>
      <c r="O40" s="66">
        <v>1174</v>
      </c>
      <c r="P40" s="38">
        <f>+O40/O$38*100</f>
        <v>47.58816376165383</v>
      </c>
      <c r="Q40" s="66"/>
      <c r="R40" s="66">
        <v>849</v>
      </c>
      <c r="S40" s="38">
        <f>+R40/R$38*100</f>
        <v>48.29351535836178</v>
      </c>
      <c r="T40" s="38"/>
      <c r="U40" s="66">
        <v>11374</v>
      </c>
      <c r="V40" s="38">
        <f>+U40/U$38*100</f>
        <v>60.406819268150194</v>
      </c>
      <c r="W40" s="68"/>
      <c r="X40" s="66">
        <v>8253</v>
      </c>
      <c r="Y40" s="38">
        <f>+X40/X$38*100</f>
        <v>61.07452083179161</v>
      </c>
      <c r="Z40" s="68"/>
    </row>
    <row r="41" spans="1:26" s="39" customFormat="1" ht="18.75" customHeight="1">
      <c r="A41" s="256"/>
      <c r="B41" s="99" t="s">
        <v>109</v>
      </c>
      <c r="C41" s="19">
        <v>890</v>
      </c>
      <c r="D41" s="13">
        <f>+C41/C$38*100</f>
        <v>10.2475532527346</v>
      </c>
      <c r="E41" s="9"/>
      <c r="F41" s="19">
        <v>536</v>
      </c>
      <c r="G41" s="13">
        <f>+F41/F$38*100</f>
        <v>9.196980096087852</v>
      </c>
      <c r="H41" s="15"/>
      <c r="I41" s="19" t="s">
        <v>131</v>
      </c>
      <c r="J41" s="19" t="s">
        <v>131</v>
      </c>
      <c r="K41" s="15"/>
      <c r="L41" s="19" t="s">
        <v>131</v>
      </c>
      <c r="M41" s="19" t="s">
        <v>131</v>
      </c>
      <c r="N41" s="13"/>
      <c r="O41" s="19">
        <v>308</v>
      </c>
      <c r="P41" s="13">
        <f>+O41/O$38*100</f>
        <v>12.484799351438996</v>
      </c>
      <c r="Q41" s="19"/>
      <c r="R41" s="19">
        <v>219</v>
      </c>
      <c r="S41" s="13">
        <f>+R41/R$38*100</f>
        <v>12.457337883959044</v>
      </c>
      <c r="T41" s="13"/>
      <c r="U41" s="19">
        <v>3395</v>
      </c>
      <c r="V41" s="13">
        <f>+U41/U$38*100</f>
        <v>18.03069732858888</v>
      </c>
      <c r="W41" s="15"/>
      <c r="X41" s="19">
        <v>2290</v>
      </c>
      <c r="Y41" s="13">
        <f>+X41/X$38*100</f>
        <v>16.946643972470955</v>
      </c>
      <c r="Z41" s="15"/>
    </row>
    <row r="42" spans="1:26" s="39" customFormat="1" ht="18.75" customHeight="1">
      <c r="A42" s="256"/>
      <c r="B42" s="62" t="s">
        <v>110</v>
      </c>
      <c r="C42" s="66">
        <v>2995</v>
      </c>
      <c r="D42" s="38">
        <f>+C42/C$38*100</f>
        <v>34.484743811168684</v>
      </c>
      <c r="E42" s="65"/>
      <c r="F42" s="66">
        <v>1799</v>
      </c>
      <c r="G42" s="38">
        <f>+F42/F$38*100</f>
        <v>30.868222374742622</v>
      </c>
      <c r="H42" s="68"/>
      <c r="I42" s="66" t="s">
        <v>131</v>
      </c>
      <c r="J42" s="66" t="s">
        <v>131</v>
      </c>
      <c r="K42" s="68"/>
      <c r="L42" s="66" t="s">
        <v>131</v>
      </c>
      <c r="M42" s="66" t="s">
        <v>131</v>
      </c>
      <c r="N42" s="38"/>
      <c r="O42" s="66">
        <v>866</v>
      </c>
      <c r="P42" s="38">
        <f>+O42/O$38*100</f>
        <v>35.10336441021484</v>
      </c>
      <c r="Q42" s="66"/>
      <c r="R42" s="66">
        <v>619</v>
      </c>
      <c r="S42" s="38">
        <f>+R42/R$38*100</f>
        <v>35.21046643913538</v>
      </c>
      <c r="T42" s="38"/>
      <c r="U42" s="66">
        <v>3770</v>
      </c>
      <c r="V42" s="38">
        <f>+U42/U$38*100</f>
        <v>20.022306017313717</v>
      </c>
      <c r="W42" s="68"/>
      <c r="X42" s="66">
        <v>2745</v>
      </c>
      <c r="Y42" s="38">
        <f>+X42/X$38*100</f>
        <v>20.31377192333309</v>
      </c>
      <c r="Z42" s="68"/>
    </row>
    <row r="43" spans="1:26" s="39" customFormat="1" ht="18.75" customHeight="1">
      <c r="A43" s="256"/>
      <c r="B43" s="99" t="s">
        <v>141</v>
      </c>
      <c r="C43" s="19">
        <v>652</v>
      </c>
      <c r="D43" s="13">
        <f>+C43/C$38*100</f>
        <v>7.507196315486471</v>
      </c>
      <c r="E43" s="9"/>
      <c r="F43" s="19">
        <v>438</v>
      </c>
      <c r="G43" s="13">
        <f>+F43/F$38*100</f>
        <v>7.515442690459849</v>
      </c>
      <c r="H43" s="15"/>
      <c r="I43" s="19" t="s">
        <v>131</v>
      </c>
      <c r="J43" s="19" t="s">
        <v>131</v>
      </c>
      <c r="K43" s="15"/>
      <c r="L43" s="19" t="s">
        <v>131</v>
      </c>
      <c r="M43" s="19" t="s">
        <v>131</v>
      </c>
      <c r="N43" s="13"/>
      <c r="O43" s="19">
        <v>119</v>
      </c>
      <c r="P43" s="13">
        <f>+O43/O$38*100</f>
        <v>4.823672476692339</v>
      </c>
      <c r="Q43" s="19"/>
      <c r="R43" s="19">
        <v>71</v>
      </c>
      <c r="S43" s="13">
        <f>+R43/R$38*100</f>
        <v>4.0386803185438</v>
      </c>
      <c r="T43" s="13"/>
      <c r="U43" s="19">
        <v>290</v>
      </c>
      <c r="V43" s="13">
        <f>+U43/U$38*100</f>
        <v>1.5401773859472092</v>
      </c>
      <c r="W43" s="15"/>
      <c r="X43" s="19">
        <v>225</v>
      </c>
      <c r="Y43" s="13">
        <f>+X43/X$38*100</f>
        <v>1.6650632724043515</v>
      </c>
      <c r="Z43" s="15"/>
    </row>
    <row r="44" spans="1:26" s="39" customFormat="1" ht="15">
      <c r="A44" s="256"/>
      <c r="B44" s="62"/>
      <c r="C44" s="66"/>
      <c r="D44" s="38"/>
      <c r="E44" s="65"/>
      <c r="F44" s="66"/>
      <c r="G44" s="38"/>
      <c r="H44" s="68"/>
      <c r="I44" s="66"/>
      <c r="J44" s="66"/>
      <c r="K44" s="68"/>
      <c r="L44" s="66"/>
      <c r="M44" s="66"/>
      <c r="N44" s="38"/>
      <c r="O44" s="66"/>
      <c r="P44" s="38"/>
      <c r="Q44" s="66"/>
      <c r="R44" s="66"/>
      <c r="S44" s="38"/>
      <c r="T44" s="38"/>
      <c r="U44" s="66"/>
      <c r="V44" s="38"/>
      <c r="W44" s="68"/>
      <c r="X44" s="66"/>
      <c r="Y44" s="38"/>
      <c r="Z44" s="68"/>
    </row>
    <row r="45" spans="1:30" s="39" customFormat="1" ht="15">
      <c r="A45" s="256" t="s">
        <v>105</v>
      </c>
      <c r="B45" s="98" t="s">
        <v>140</v>
      </c>
      <c r="C45" s="78">
        <v>1492</v>
      </c>
      <c r="D45" s="76">
        <f>SUM(D47:D49)</f>
        <v>100</v>
      </c>
      <c r="E45" s="77"/>
      <c r="F45" s="78">
        <v>718</v>
      </c>
      <c r="G45" s="76">
        <f>SUM(G47:G49)</f>
        <v>100</v>
      </c>
      <c r="H45" s="79"/>
      <c r="I45" s="75" t="s">
        <v>131</v>
      </c>
      <c r="J45" s="75" t="s">
        <v>131</v>
      </c>
      <c r="K45" s="79"/>
      <c r="L45" s="75" t="s">
        <v>131</v>
      </c>
      <c r="M45" s="75" t="s">
        <v>131</v>
      </c>
      <c r="N45" s="76"/>
      <c r="O45" s="78">
        <v>426</v>
      </c>
      <c r="P45" s="76">
        <f>SUM(P47:P49)</f>
        <v>99.99999999999999</v>
      </c>
      <c r="Q45" s="105"/>
      <c r="R45" s="78">
        <v>269</v>
      </c>
      <c r="S45" s="76">
        <f>SUM(S47:S49)</f>
        <v>100</v>
      </c>
      <c r="T45" s="76"/>
      <c r="U45" s="78">
        <v>2289</v>
      </c>
      <c r="V45" s="76">
        <f>SUM(V47:V49)</f>
        <v>100</v>
      </c>
      <c r="W45" s="79"/>
      <c r="X45" s="78">
        <v>1058</v>
      </c>
      <c r="Y45" s="76">
        <f>SUM(Y47:Y49)</f>
        <v>100</v>
      </c>
      <c r="Z45" s="79"/>
      <c r="AB45" s="104"/>
      <c r="AC45" s="295"/>
      <c r="AD45" s="295"/>
    </row>
    <row r="46" spans="1:26" s="39" customFormat="1" ht="15">
      <c r="A46" s="256"/>
      <c r="B46" s="62"/>
      <c r="C46" s="66"/>
      <c r="D46" s="38"/>
      <c r="E46" s="65"/>
      <c r="F46" s="66"/>
      <c r="G46" s="38"/>
      <c r="H46" s="68"/>
      <c r="I46" s="66"/>
      <c r="J46" s="66"/>
      <c r="K46" s="68"/>
      <c r="L46" s="66"/>
      <c r="M46" s="66"/>
      <c r="N46" s="38"/>
      <c r="O46" s="66"/>
      <c r="P46" s="38"/>
      <c r="Q46" s="66"/>
      <c r="R46" s="66"/>
      <c r="S46" s="38"/>
      <c r="T46" s="38"/>
      <c r="U46" s="66"/>
      <c r="V46" s="38"/>
      <c r="W46" s="68"/>
      <c r="X46" s="66"/>
      <c r="Y46" s="38"/>
      <c r="Z46" s="68"/>
    </row>
    <row r="47" spans="1:26" s="39" customFormat="1" ht="15">
      <c r="A47" s="256"/>
      <c r="B47" s="99" t="s">
        <v>108</v>
      </c>
      <c r="C47" s="19">
        <v>632</v>
      </c>
      <c r="D47" s="13">
        <f>+C47/C$45*100</f>
        <v>42.35924932975871</v>
      </c>
      <c r="E47" s="9"/>
      <c r="F47" s="19">
        <v>313</v>
      </c>
      <c r="G47" s="13">
        <f>+F47/F$45*100</f>
        <v>43.5933147632312</v>
      </c>
      <c r="H47" s="15"/>
      <c r="I47" s="19" t="s">
        <v>131</v>
      </c>
      <c r="J47" s="19" t="s">
        <v>131</v>
      </c>
      <c r="K47" s="15"/>
      <c r="L47" s="19" t="s">
        <v>131</v>
      </c>
      <c r="M47" s="19" t="s">
        <v>131</v>
      </c>
      <c r="N47" s="13"/>
      <c r="O47" s="19">
        <v>310</v>
      </c>
      <c r="P47" s="13">
        <f>+O47/O$45*100</f>
        <v>72.76995305164318</v>
      </c>
      <c r="Q47" s="19"/>
      <c r="R47" s="19">
        <v>195</v>
      </c>
      <c r="S47" s="13">
        <f>+R47/R$45*100</f>
        <v>72.4907063197026</v>
      </c>
      <c r="T47" s="13"/>
      <c r="U47" s="19">
        <v>1433</v>
      </c>
      <c r="V47" s="13">
        <f>+U47/U$45*100</f>
        <v>62.60375709916994</v>
      </c>
      <c r="W47" s="15"/>
      <c r="X47" s="19">
        <v>703</v>
      </c>
      <c r="Y47" s="13">
        <f>+X47/X$45*100</f>
        <v>66.4461247637051</v>
      </c>
      <c r="Z47" s="15"/>
    </row>
    <row r="48" spans="1:26" s="39" customFormat="1" ht="15">
      <c r="A48" s="256"/>
      <c r="B48" s="62" t="s">
        <v>109</v>
      </c>
      <c r="C48" s="66">
        <v>781</v>
      </c>
      <c r="D48" s="38">
        <f>+C48/C$45*100</f>
        <v>52.34584450402144</v>
      </c>
      <c r="E48" s="65"/>
      <c r="F48" s="66">
        <v>354</v>
      </c>
      <c r="G48" s="38">
        <f>+F48/F$45*100</f>
        <v>49.30362116991643</v>
      </c>
      <c r="H48" s="68"/>
      <c r="I48" s="66" t="s">
        <v>131</v>
      </c>
      <c r="J48" s="66" t="s">
        <v>131</v>
      </c>
      <c r="K48" s="68"/>
      <c r="L48" s="66" t="s">
        <v>131</v>
      </c>
      <c r="M48" s="66" t="s">
        <v>131</v>
      </c>
      <c r="N48" s="38"/>
      <c r="O48" s="66">
        <v>72</v>
      </c>
      <c r="P48" s="38">
        <f>+O48/O$45*100</f>
        <v>16.901408450704224</v>
      </c>
      <c r="Q48" s="66"/>
      <c r="R48" s="66">
        <v>44</v>
      </c>
      <c r="S48" s="38">
        <f>+R48/R$45*100</f>
        <v>16.356877323420075</v>
      </c>
      <c r="T48" s="38"/>
      <c r="U48" s="66">
        <v>337</v>
      </c>
      <c r="V48" s="38">
        <f>+U48/U$45*100</f>
        <v>14.72258628221931</v>
      </c>
      <c r="W48" s="68"/>
      <c r="X48" s="66">
        <v>130</v>
      </c>
      <c r="Y48" s="38">
        <f>+X48/X$45*100</f>
        <v>12.287334593572778</v>
      </c>
      <c r="Z48" s="68"/>
    </row>
    <row r="49" spans="1:26" s="39" customFormat="1" ht="15">
      <c r="A49" s="256"/>
      <c r="B49" s="103" t="s">
        <v>141</v>
      </c>
      <c r="C49" s="66">
        <v>79</v>
      </c>
      <c r="D49" s="38">
        <f>+C49/C$45*100</f>
        <v>5.294906166219839</v>
      </c>
      <c r="E49" s="65"/>
      <c r="F49" s="66">
        <v>51</v>
      </c>
      <c r="G49" s="38">
        <f>+F49/F$45*100</f>
        <v>7.103064066852367</v>
      </c>
      <c r="H49" s="68"/>
      <c r="I49" s="66" t="s">
        <v>131</v>
      </c>
      <c r="J49" s="66" t="s">
        <v>131</v>
      </c>
      <c r="K49" s="68"/>
      <c r="L49" s="66" t="s">
        <v>131</v>
      </c>
      <c r="M49" s="66" t="s">
        <v>131</v>
      </c>
      <c r="N49" s="38"/>
      <c r="O49" s="66">
        <v>44</v>
      </c>
      <c r="P49" s="38">
        <f>+O49/O$45*100</f>
        <v>10.328638497652582</v>
      </c>
      <c r="Q49" s="66"/>
      <c r="R49" s="66">
        <v>30</v>
      </c>
      <c r="S49" s="38">
        <f>+R49/R$45*100</f>
        <v>11.152416356877323</v>
      </c>
      <c r="T49" s="38"/>
      <c r="U49" s="66">
        <v>519</v>
      </c>
      <c r="V49" s="38">
        <f>+U49/U$45*100</f>
        <v>22.673656618610746</v>
      </c>
      <c r="W49" s="68"/>
      <c r="X49" s="66">
        <v>225</v>
      </c>
      <c r="Y49" s="38">
        <f>+X49/X$45*100</f>
        <v>21.266540642722116</v>
      </c>
      <c r="Z49" s="68"/>
    </row>
    <row r="50" spans="1:26" s="39" customFormat="1" ht="15">
      <c r="A50" s="257"/>
      <c r="B50" s="71"/>
      <c r="C50" s="71"/>
      <c r="D50" s="72"/>
      <c r="E50" s="73"/>
      <c r="F50" s="71"/>
      <c r="G50" s="72"/>
      <c r="H50" s="74"/>
      <c r="I50" s="71"/>
      <c r="J50" s="72"/>
      <c r="K50" s="74"/>
      <c r="L50" s="71"/>
      <c r="M50" s="72"/>
      <c r="N50" s="72"/>
      <c r="O50" s="71"/>
      <c r="P50" s="72"/>
      <c r="Q50" s="71"/>
      <c r="R50" s="102"/>
      <c r="S50" s="72"/>
      <c r="T50" s="72"/>
      <c r="U50" s="71"/>
      <c r="V50" s="72"/>
      <c r="W50" s="74"/>
      <c r="X50" s="71"/>
      <c r="Y50" s="72"/>
      <c r="Z50" s="74"/>
    </row>
    <row r="51" spans="1:26" ht="15">
      <c r="A51" s="89"/>
      <c r="B51" s="328" t="s">
        <v>80</v>
      </c>
      <c r="C51" s="328"/>
      <c r="D51" s="88"/>
      <c r="E51" s="88"/>
      <c r="F51" s="88"/>
      <c r="G51" s="88"/>
      <c r="H51" s="88"/>
      <c r="I51" s="88"/>
      <c r="J51" s="88"/>
      <c r="K51" s="88"/>
      <c r="L51" s="88"/>
      <c r="M51" s="88"/>
      <c r="N51" s="88"/>
      <c r="O51" s="88"/>
      <c r="P51" s="88"/>
      <c r="Q51" s="88"/>
      <c r="R51" s="88"/>
      <c r="S51" s="88"/>
      <c r="T51" s="88"/>
      <c r="U51" s="88"/>
      <c r="V51" s="88"/>
      <c r="W51" s="88"/>
      <c r="X51" s="88"/>
      <c r="Y51" s="88"/>
      <c r="Z51" s="88"/>
    </row>
    <row r="52" spans="2:26" ht="15">
      <c r="B52" s="330" t="s">
        <v>147</v>
      </c>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row>
    <row r="53" spans="2:26" ht="15" customHeight="1">
      <c r="B53" s="324" t="s">
        <v>129</v>
      </c>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row>
    <row r="54" spans="2:26" ht="15">
      <c r="B54" s="324" t="s">
        <v>38</v>
      </c>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row>
    <row r="55" spans="2:26" ht="15">
      <c r="B55" s="324" t="s">
        <v>39</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row>
    <row r="56" spans="9:20" ht="15">
      <c r="I56" s="1"/>
      <c r="J56" s="1"/>
      <c r="K56" s="1"/>
      <c r="L56" s="1"/>
      <c r="M56" s="1"/>
      <c r="N56" s="1"/>
      <c r="O56" s="1"/>
      <c r="P56" s="1"/>
      <c r="Q56" s="1"/>
      <c r="R56" s="1"/>
      <c r="S56" s="1"/>
      <c r="T56" s="1"/>
    </row>
    <row r="57" spans="9:20" ht="15">
      <c r="I57" s="1"/>
      <c r="J57" s="1"/>
      <c r="K57" s="1"/>
      <c r="L57" s="1"/>
      <c r="M57" s="1"/>
      <c r="N57" s="1"/>
      <c r="O57" s="1"/>
      <c r="P57" s="1"/>
      <c r="Q57" s="1"/>
      <c r="R57" s="1"/>
      <c r="S57" s="1"/>
      <c r="T57" s="1"/>
    </row>
    <row r="58" spans="9:20" ht="15">
      <c r="I58" s="1"/>
      <c r="J58" s="1"/>
      <c r="K58" s="1"/>
      <c r="L58" s="1"/>
      <c r="M58" s="1"/>
      <c r="N58" s="1"/>
      <c r="O58" s="1"/>
      <c r="P58" s="1"/>
      <c r="Q58" s="1"/>
      <c r="R58" s="1"/>
      <c r="S58" s="1"/>
      <c r="T58" s="1"/>
    </row>
    <row r="59" spans="9:20" ht="15">
      <c r="I59" s="1"/>
      <c r="J59" s="1"/>
      <c r="K59" s="1"/>
      <c r="L59" s="1"/>
      <c r="M59" s="1"/>
      <c r="N59" s="1"/>
      <c r="O59" s="1"/>
      <c r="P59" s="1"/>
      <c r="Q59" s="1"/>
      <c r="R59" s="1"/>
      <c r="S59" s="1"/>
      <c r="T59" s="1"/>
    </row>
    <row r="60" spans="9:20" ht="15">
      <c r="I60" s="1"/>
      <c r="J60" s="1"/>
      <c r="K60" s="1"/>
      <c r="L60" s="1"/>
      <c r="M60" s="1"/>
      <c r="N60" s="1"/>
      <c r="O60" s="1"/>
      <c r="P60" s="1"/>
      <c r="Q60" s="1"/>
      <c r="R60" s="1"/>
      <c r="S60" s="1"/>
      <c r="T60" s="1"/>
    </row>
    <row r="61" spans="9:20" ht="15">
      <c r="I61" s="1"/>
      <c r="J61" s="1"/>
      <c r="K61" s="1"/>
      <c r="L61" s="1"/>
      <c r="M61" s="1"/>
      <c r="N61" s="1"/>
      <c r="O61" s="1"/>
      <c r="P61" s="1"/>
      <c r="Q61" s="1"/>
      <c r="R61" s="1"/>
      <c r="S61" s="1"/>
      <c r="T61" s="1"/>
    </row>
    <row r="62" spans="9:20" ht="15">
      <c r="I62" s="1"/>
      <c r="J62" s="1"/>
      <c r="K62" s="1"/>
      <c r="L62" s="1"/>
      <c r="M62" s="1"/>
      <c r="N62" s="1"/>
      <c r="O62" s="1"/>
      <c r="P62" s="1"/>
      <c r="Q62" s="1"/>
      <c r="R62" s="1"/>
      <c r="S62" s="1"/>
      <c r="T62" s="1"/>
    </row>
    <row r="63" spans="9:20" ht="15">
      <c r="I63" s="1"/>
      <c r="J63" s="1"/>
      <c r="K63" s="1"/>
      <c r="L63" s="1"/>
      <c r="M63" s="1"/>
      <c r="N63" s="1"/>
      <c r="O63" s="1"/>
      <c r="P63" s="1"/>
      <c r="Q63" s="1"/>
      <c r="R63" s="1"/>
      <c r="S63" s="1"/>
      <c r="T63" s="1"/>
    </row>
    <row r="64" spans="9:20" ht="15">
      <c r="I64" s="1"/>
      <c r="J64" s="1"/>
      <c r="K64" s="1"/>
      <c r="L64" s="1"/>
      <c r="M64" s="1"/>
      <c r="N64" s="1"/>
      <c r="O64" s="1"/>
      <c r="P64" s="1"/>
      <c r="Q64" s="1"/>
      <c r="R64" s="1"/>
      <c r="S64" s="1"/>
      <c r="T64" s="1"/>
    </row>
    <row r="65" spans="9:20" ht="15">
      <c r="I65" s="1"/>
      <c r="J65" s="1"/>
      <c r="K65" s="1"/>
      <c r="L65" s="1"/>
      <c r="M65" s="1"/>
      <c r="N65" s="1"/>
      <c r="O65" s="1"/>
      <c r="P65" s="1"/>
      <c r="Q65" s="1"/>
      <c r="R65" s="1"/>
      <c r="S65" s="1"/>
      <c r="T65" s="1"/>
    </row>
    <row r="66" spans="9:20" ht="15">
      <c r="I66" s="1"/>
      <c r="J66" s="1"/>
      <c r="K66" s="1"/>
      <c r="L66" s="1"/>
      <c r="M66" s="1"/>
      <c r="N66" s="1"/>
      <c r="O66" s="1"/>
      <c r="P66" s="1"/>
      <c r="Q66" s="1"/>
      <c r="R66" s="1"/>
      <c r="S66" s="1"/>
      <c r="T66" s="1"/>
    </row>
    <row r="67" spans="9:20" ht="15">
      <c r="I67" s="1"/>
      <c r="J67" s="1"/>
      <c r="K67" s="1"/>
      <c r="L67" s="1"/>
      <c r="M67" s="1"/>
      <c r="N67" s="1"/>
      <c r="O67" s="1"/>
      <c r="P67" s="1"/>
      <c r="Q67" s="1"/>
      <c r="R67" s="1"/>
      <c r="S67" s="1"/>
      <c r="T67" s="1"/>
    </row>
    <row r="68" spans="9:20" ht="15">
      <c r="I68" s="1"/>
      <c r="J68" s="1"/>
      <c r="K68" s="1"/>
      <c r="L68" s="1"/>
      <c r="M68" s="1"/>
      <c r="N68" s="1"/>
      <c r="O68" s="1"/>
      <c r="P68" s="1"/>
      <c r="Q68" s="1"/>
      <c r="R68" s="1"/>
      <c r="S68" s="1"/>
      <c r="T68" s="1"/>
    </row>
    <row r="69" spans="9:20" ht="15">
      <c r="I69" s="1"/>
      <c r="J69" s="1"/>
      <c r="K69" s="1"/>
      <c r="L69" s="1"/>
      <c r="M69" s="1"/>
      <c r="N69" s="1"/>
      <c r="O69" s="1"/>
      <c r="P69" s="1"/>
      <c r="Q69" s="1"/>
      <c r="R69" s="1"/>
      <c r="S69" s="1"/>
      <c r="T69" s="1"/>
    </row>
    <row r="70" spans="9:20" ht="15">
      <c r="I70" s="1"/>
      <c r="J70" s="1"/>
      <c r="K70" s="1"/>
      <c r="L70" s="1"/>
      <c r="M70" s="1"/>
      <c r="N70" s="1"/>
      <c r="O70" s="1"/>
      <c r="P70" s="1"/>
      <c r="Q70" s="1"/>
      <c r="R70" s="1"/>
      <c r="S70" s="1"/>
      <c r="T70" s="1"/>
    </row>
    <row r="71" spans="9:20" ht="15">
      <c r="I71" s="1"/>
      <c r="J71" s="1"/>
      <c r="K71" s="1"/>
      <c r="L71" s="1"/>
      <c r="M71" s="1"/>
      <c r="N71" s="1"/>
      <c r="O71" s="1"/>
      <c r="P71" s="1"/>
      <c r="Q71" s="1"/>
      <c r="R71" s="1"/>
      <c r="S71" s="1"/>
      <c r="T71" s="1"/>
    </row>
    <row r="72" spans="9:20" ht="15">
      <c r="I72" s="1"/>
      <c r="J72" s="1"/>
      <c r="K72" s="1"/>
      <c r="L72" s="1"/>
      <c r="M72" s="1"/>
      <c r="N72" s="1"/>
      <c r="O72" s="1"/>
      <c r="P72" s="1"/>
      <c r="Q72" s="1"/>
      <c r="R72" s="1"/>
      <c r="S72" s="1"/>
      <c r="T72" s="1"/>
    </row>
    <row r="73" spans="9:20" ht="15">
      <c r="I73" s="1"/>
      <c r="J73" s="1"/>
      <c r="K73" s="1"/>
      <c r="L73" s="1"/>
      <c r="M73" s="1"/>
      <c r="N73" s="1"/>
      <c r="O73" s="1"/>
      <c r="P73" s="1"/>
      <c r="Q73" s="1"/>
      <c r="R73" s="1"/>
      <c r="S73" s="1"/>
      <c r="T73" s="1"/>
    </row>
    <row r="74" spans="9:20" ht="15">
      <c r="I74" s="1"/>
      <c r="J74" s="1"/>
      <c r="K74" s="1"/>
      <c r="L74" s="1"/>
      <c r="M74" s="1"/>
      <c r="N74" s="1"/>
      <c r="O74" s="1"/>
      <c r="P74" s="1"/>
      <c r="Q74" s="1"/>
      <c r="R74" s="1"/>
      <c r="S74" s="1"/>
      <c r="T74" s="1"/>
    </row>
    <row r="75" spans="9:20" ht="15">
      <c r="I75" s="1"/>
      <c r="J75" s="1"/>
      <c r="K75" s="1"/>
      <c r="L75" s="1"/>
      <c r="M75" s="1"/>
      <c r="N75" s="1"/>
      <c r="O75" s="1"/>
      <c r="P75" s="1"/>
      <c r="Q75" s="1"/>
      <c r="R75" s="1"/>
      <c r="S75" s="1"/>
      <c r="T75" s="1"/>
    </row>
    <row r="76" spans="9:20" ht="15">
      <c r="I76" s="1"/>
      <c r="J76" s="1"/>
      <c r="K76" s="1"/>
      <c r="L76" s="1"/>
      <c r="M76" s="1"/>
      <c r="N76" s="1"/>
      <c r="O76" s="1"/>
      <c r="P76" s="1"/>
      <c r="Q76" s="1"/>
      <c r="R76" s="1"/>
      <c r="S76" s="1"/>
      <c r="T76" s="1"/>
    </row>
    <row r="77" spans="9:20" ht="15">
      <c r="I77" s="1"/>
      <c r="J77" s="1"/>
      <c r="K77" s="1"/>
      <c r="L77" s="1"/>
      <c r="M77" s="1"/>
      <c r="N77" s="1"/>
      <c r="O77" s="1"/>
      <c r="P77" s="1"/>
      <c r="Q77" s="1"/>
      <c r="R77" s="1"/>
      <c r="S77" s="1"/>
      <c r="T77" s="1"/>
    </row>
    <row r="78" spans="9:20" ht="15">
      <c r="I78" s="1"/>
      <c r="J78" s="1"/>
      <c r="K78" s="1"/>
      <c r="L78" s="1"/>
      <c r="M78" s="1"/>
      <c r="N78" s="1"/>
      <c r="O78" s="1"/>
      <c r="P78" s="1"/>
      <c r="Q78" s="1"/>
      <c r="R78" s="1"/>
      <c r="S78" s="1"/>
      <c r="T78" s="1"/>
    </row>
    <row r="79" spans="9:20" ht="15">
      <c r="I79" s="1"/>
      <c r="J79" s="1"/>
      <c r="K79" s="1"/>
      <c r="L79" s="1"/>
      <c r="M79" s="1"/>
      <c r="N79" s="1"/>
      <c r="O79" s="1"/>
      <c r="P79" s="1"/>
      <c r="Q79" s="1"/>
      <c r="R79" s="1"/>
      <c r="S79" s="1"/>
      <c r="T79" s="1"/>
    </row>
    <row r="80" spans="9:20" ht="15">
      <c r="I80" s="1"/>
      <c r="J80" s="1"/>
      <c r="K80" s="1"/>
      <c r="L80" s="1"/>
      <c r="M80" s="1"/>
      <c r="N80" s="1"/>
      <c r="O80" s="1"/>
      <c r="P80" s="1"/>
      <c r="Q80" s="1"/>
      <c r="R80" s="1"/>
      <c r="S80" s="1"/>
      <c r="T80" s="1"/>
    </row>
    <row r="81" spans="9:20" ht="15">
      <c r="I81" s="1"/>
      <c r="J81" s="1"/>
      <c r="K81" s="1"/>
      <c r="L81" s="1"/>
      <c r="M81" s="1"/>
      <c r="N81" s="1"/>
      <c r="O81" s="1"/>
      <c r="P81" s="1"/>
      <c r="Q81" s="1"/>
      <c r="R81" s="1"/>
      <c r="S81" s="1"/>
      <c r="T81" s="1"/>
    </row>
    <row r="82" spans="9:20" ht="15">
      <c r="I82" s="1"/>
      <c r="J82" s="1"/>
      <c r="K82" s="1"/>
      <c r="L82" s="1"/>
      <c r="M82" s="1"/>
      <c r="N82" s="1"/>
      <c r="O82" s="1"/>
      <c r="P82" s="1"/>
      <c r="Q82" s="1"/>
      <c r="R82" s="1"/>
      <c r="S82" s="1"/>
      <c r="T82" s="1"/>
    </row>
    <row r="83" spans="9:20" ht="15">
      <c r="I83" s="1"/>
      <c r="J83" s="1"/>
      <c r="K83" s="1"/>
      <c r="L83" s="1"/>
      <c r="M83" s="1"/>
      <c r="N83" s="1"/>
      <c r="O83" s="1"/>
      <c r="P83" s="1"/>
      <c r="Q83" s="1"/>
      <c r="R83" s="1"/>
      <c r="S83" s="1"/>
      <c r="T83" s="1"/>
    </row>
    <row r="84" spans="9:20" ht="15">
      <c r="I84" s="1"/>
      <c r="J84" s="1"/>
      <c r="K84" s="1"/>
      <c r="L84" s="1"/>
      <c r="M84" s="1"/>
      <c r="N84" s="1"/>
      <c r="O84" s="1"/>
      <c r="P84" s="1"/>
      <c r="Q84" s="1"/>
      <c r="R84" s="1"/>
      <c r="S84" s="1"/>
      <c r="T84" s="1"/>
    </row>
    <row r="85" spans="9:20" ht="15">
      <c r="I85" s="1"/>
      <c r="J85" s="1"/>
      <c r="K85" s="1"/>
      <c r="L85" s="1"/>
      <c r="M85" s="1"/>
      <c r="N85" s="1"/>
      <c r="O85" s="1"/>
      <c r="P85" s="1"/>
      <c r="Q85" s="1"/>
      <c r="R85" s="1"/>
      <c r="S85" s="1"/>
      <c r="T85" s="1"/>
    </row>
    <row r="86" spans="9:20" ht="15">
      <c r="I86" s="1"/>
      <c r="J86" s="1"/>
      <c r="K86" s="1"/>
      <c r="L86" s="1"/>
      <c r="M86" s="1"/>
      <c r="N86" s="1"/>
      <c r="O86" s="1"/>
      <c r="P86" s="1"/>
      <c r="Q86" s="1"/>
      <c r="R86" s="1"/>
      <c r="S86" s="1"/>
      <c r="T86" s="1"/>
    </row>
    <row r="87" spans="9:20" ht="15">
      <c r="I87" s="1"/>
      <c r="J87" s="1"/>
      <c r="K87" s="1"/>
      <c r="L87" s="1"/>
      <c r="M87" s="1"/>
      <c r="N87" s="1"/>
      <c r="O87" s="1"/>
      <c r="P87" s="1"/>
      <c r="Q87" s="1"/>
      <c r="R87" s="1"/>
      <c r="S87" s="1"/>
      <c r="T87" s="1"/>
    </row>
    <row r="88" spans="9:20" ht="15">
      <c r="I88" s="1"/>
      <c r="J88" s="1"/>
      <c r="K88" s="1"/>
      <c r="L88" s="1"/>
      <c r="M88" s="1"/>
      <c r="N88" s="1"/>
      <c r="O88" s="1"/>
      <c r="P88" s="1"/>
      <c r="Q88" s="1"/>
      <c r="R88" s="1"/>
      <c r="S88" s="1"/>
      <c r="T88" s="1"/>
    </row>
    <row r="89" spans="9:20" ht="15">
      <c r="I89" s="1"/>
      <c r="J89" s="1"/>
      <c r="K89" s="1"/>
      <c r="L89" s="1"/>
      <c r="M89" s="1"/>
      <c r="N89" s="1"/>
      <c r="O89" s="1"/>
      <c r="P89" s="1"/>
      <c r="Q89" s="1"/>
      <c r="R89" s="1"/>
      <c r="S89" s="1"/>
      <c r="T89" s="1"/>
    </row>
    <row r="90" spans="9:20" ht="15">
      <c r="I90" s="1"/>
      <c r="J90" s="1"/>
      <c r="K90" s="1"/>
      <c r="L90" s="1"/>
      <c r="M90" s="1"/>
      <c r="N90" s="1"/>
      <c r="O90" s="1"/>
      <c r="P90" s="1"/>
      <c r="Q90" s="1"/>
      <c r="R90" s="1"/>
      <c r="S90" s="1"/>
      <c r="T90" s="1"/>
    </row>
    <row r="91" spans="9:20" ht="15">
      <c r="I91" s="1"/>
      <c r="J91" s="1"/>
      <c r="K91" s="1"/>
      <c r="L91" s="1"/>
      <c r="M91" s="1"/>
      <c r="N91" s="1"/>
      <c r="O91" s="1"/>
      <c r="P91" s="1"/>
      <c r="Q91" s="1"/>
      <c r="R91" s="1"/>
      <c r="S91" s="1"/>
      <c r="T91" s="1"/>
    </row>
    <row r="92" spans="9:20" ht="15">
      <c r="I92" s="1"/>
      <c r="J92" s="1"/>
      <c r="K92" s="1"/>
      <c r="L92" s="1"/>
      <c r="M92" s="1"/>
      <c r="N92" s="1"/>
      <c r="O92" s="1"/>
      <c r="P92" s="1"/>
      <c r="Q92" s="1"/>
      <c r="R92" s="1"/>
      <c r="S92" s="1"/>
      <c r="T92" s="1"/>
    </row>
    <row r="93" spans="9:20" ht="15">
      <c r="I93" s="1"/>
      <c r="J93" s="1"/>
      <c r="K93" s="1"/>
      <c r="L93" s="1"/>
      <c r="M93" s="1"/>
      <c r="N93" s="1"/>
      <c r="O93" s="1"/>
      <c r="P93" s="1"/>
      <c r="Q93" s="1"/>
      <c r="R93" s="1"/>
      <c r="S93" s="1"/>
      <c r="T93" s="1"/>
    </row>
    <row r="94" spans="9:20" ht="15">
      <c r="I94" s="1"/>
      <c r="J94" s="1"/>
      <c r="K94" s="1"/>
      <c r="L94" s="1"/>
      <c r="M94" s="1"/>
      <c r="N94" s="1"/>
      <c r="O94" s="1"/>
      <c r="P94" s="1"/>
      <c r="Q94" s="1"/>
      <c r="R94" s="1"/>
      <c r="S94" s="1"/>
      <c r="T94" s="1"/>
    </row>
    <row r="95" spans="9:20" ht="15">
      <c r="I95" s="1"/>
      <c r="J95" s="1"/>
      <c r="K95" s="1"/>
      <c r="L95" s="1"/>
      <c r="M95" s="1"/>
      <c r="N95" s="1"/>
      <c r="O95" s="1"/>
      <c r="P95" s="1"/>
      <c r="Q95" s="1"/>
      <c r="R95" s="1"/>
      <c r="S95" s="1"/>
      <c r="T95" s="1"/>
    </row>
    <row r="96" spans="9:20" ht="15">
      <c r="I96" s="1"/>
      <c r="J96" s="1"/>
      <c r="K96" s="1"/>
      <c r="L96" s="1"/>
      <c r="M96" s="1"/>
      <c r="N96" s="1"/>
      <c r="O96" s="1"/>
      <c r="P96" s="1"/>
      <c r="Q96" s="1"/>
      <c r="R96" s="1"/>
      <c r="S96" s="1"/>
      <c r="T96" s="1"/>
    </row>
    <row r="97" spans="9:20" ht="15">
      <c r="I97" s="1"/>
      <c r="J97" s="1"/>
      <c r="K97" s="1"/>
      <c r="L97" s="1"/>
      <c r="M97" s="1"/>
      <c r="N97" s="1"/>
      <c r="O97" s="1"/>
      <c r="P97" s="1"/>
      <c r="Q97" s="1"/>
      <c r="R97" s="1"/>
      <c r="S97" s="1"/>
      <c r="T97" s="1"/>
    </row>
    <row r="98" spans="9:20" ht="15">
      <c r="I98" s="1"/>
      <c r="J98" s="1"/>
      <c r="K98" s="1"/>
      <c r="L98" s="1"/>
      <c r="M98" s="1"/>
      <c r="N98" s="1"/>
      <c r="O98" s="1"/>
      <c r="P98" s="1"/>
      <c r="Q98" s="1"/>
      <c r="R98" s="1"/>
      <c r="S98" s="1"/>
      <c r="T98" s="1"/>
    </row>
    <row r="99" spans="9:20" ht="15">
      <c r="I99" s="1"/>
      <c r="J99" s="1"/>
      <c r="K99" s="1"/>
      <c r="L99" s="1"/>
      <c r="M99" s="1"/>
      <c r="N99" s="1"/>
      <c r="O99" s="1"/>
      <c r="P99" s="1"/>
      <c r="Q99" s="1"/>
      <c r="R99" s="1"/>
      <c r="S99" s="1"/>
      <c r="T99" s="1"/>
    </row>
    <row r="100" spans="9:20" ht="15">
      <c r="I100" s="1"/>
      <c r="J100" s="1"/>
      <c r="K100" s="1"/>
      <c r="L100" s="1"/>
      <c r="M100" s="1"/>
      <c r="N100" s="1"/>
      <c r="O100" s="1"/>
      <c r="P100" s="1"/>
      <c r="Q100" s="1"/>
      <c r="R100" s="1"/>
      <c r="S100" s="1"/>
      <c r="T100" s="1"/>
    </row>
  </sheetData>
  <sheetProtection/>
  <mergeCells count="19">
    <mergeCell ref="C10:S10"/>
    <mergeCell ref="B6:Z6"/>
    <mergeCell ref="B7:Z7"/>
    <mergeCell ref="B8:Z8"/>
    <mergeCell ref="C11:D11"/>
    <mergeCell ref="B52:Z52"/>
    <mergeCell ref="B53:Z53"/>
    <mergeCell ref="B54:Z54"/>
    <mergeCell ref="L11:M11"/>
    <mergeCell ref="B55:Z55"/>
    <mergeCell ref="A10:A12"/>
    <mergeCell ref="B51:C51"/>
    <mergeCell ref="U11:V11"/>
    <mergeCell ref="X11:Y11"/>
    <mergeCell ref="O11:P11"/>
    <mergeCell ref="B10:B12"/>
    <mergeCell ref="F11:G11"/>
    <mergeCell ref="I11:J11"/>
    <mergeCell ref="R11:S11"/>
  </mergeCells>
  <printOptions horizontalCentered="1"/>
  <pageMargins left="0.17" right="0" top="0.71" bottom="0.43" header="0" footer="0"/>
  <pageSetup horizontalDpi="300" verticalDpi="300" orientation="landscape" scale="80" r:id="rId2"/>
  <drawing r:id="rId1"/>
</worksheet>
</file>

<file path=xl/worksheets/sheet7.xml><?xml version="1.0" encoding="utf-8"?>
<worksheet xmlns="http://schemas.openxmlformats.org/spreadsheetml/2006/main" xmlns:r="http://schemas.openxmlformats.org/officeDocument/2006/relationships">
  <dimension ref="A1:AD55"/>
  <sheetViews>
    <sheetView showGridLines="0" zoomScale="85" zoomScaleNormal="85" zoomScalePageLayoutView="0" workbookViewId="0" topLeftCell="A5">
      <pane xSplit="2" ySplit="10" topLeftCell="C15" activePane="bottomRight" state="frozen"/>
      <selection pane="topLeft" activeCell="C18" sqref="C18"/>
      <selection pane="topRight" activeCell="C18" sqref="C18"/>
      <selection pane="bottomLeft" activeCell="C18" sqref="C18"/>
      <selection pane="bottomRight" activeCell="C16" sqref="C16"/>
    </sheetView>
  </sheetViews>
  <sheetFormatPr defaultColWidth="11.421875" defaultRowHeight="12.75"/>
  <cols>
    <col min="1" max="1" width="3.140625" style="255" bestFit="1" customWidth="1"/>
    <col min="2" max="2" width="38.00390625" style="1" customWidth="1"/>
    <col min="3" max="3" width="14.421875" style="39" customWidth="1"/>
    <col min="4" max="4" width="8.57421875" style="39" customWidth="1"/>
    <col min="5" max="5" width="1.421875" style="39" customWidth="1"/>
    <col min="6" max="6" width="14.421875" style="1" customWidth="1"/>
    <col min="7" max="7" width="8.57421875" style="1" customWidth="1"/>
    <col min="8" max="8" width="1.28515625" style="1" customWidth="1"/>
    <col min="9" max="9" width="16.421875" style="1" customWidth="1"/>
    <col min="10" max="10" width="7.7109375" style="1" customWidth="1"/>
    <col min="11" max="11" width="1.7109375" style="1" customWidth="1"/>
    <col min="12" max="12" width="12.7109375" style="1" customWidth="1"/>
    <col min="13" max="13" width="7.7109375" style="1" customWidth="1"/>
    <col min="14" max="14" width="1.1484375" style="1" customWidth="1"/>
    <col min="15" max="15" width="14.57421875" style="1" customWidth="1"/>
    <col min="16" max="16" width="7.7109375" style="1" customWidth="1"/>
    <col min="17" max="17" width="1.8515625" style="1" customWidth="1"/>
    <col min="18" max="18" width="14.421875" style="151" customWidth="1"/>
    <col min="19" max="19" width="7.8515625" style="151" customWidth="1"/>
    <col min="20" max="20" width="1.8515625" style="151" customWidth="1"/>
    <col min="21" max="21" width="14.140625" style="151" customWidth="1"/>
    <col min="22" max="22" width="7.28125" style="151" customWidth="1"/>
    <col min="23" max="23" width="1.1484375" style="39" customWidth="1"/>
    <col min="24" max="24" width="13.28125" style="39" customWidth="1"/>
    <col min="25" max="25" width="8.00390625" style="39" customWidth="1"/>
    <col min="26" max="26" width="2.8515625" style="1" customWidth="1"/>
    <col min="27" max="27" width="5.140625" style="1" customWidth="1"/>
    <col min="28" max="28" width="18.421875" style="1" bestFit="1" customWidth="1"/>
    <col min="29" max="30" width="18.421875" style="1" customWidth="1"/>
    <col min="31" max="16384" width="11.421875" style="1" customWidth="1"/>
  </cols>
  <sheetData>
    <row r="1" spans="2:13" ht="15">
      <c r="B1" s="5"/>
      <c r="C1" s="90"/>
      <c r="D1" s="90"/>
      <c r="E1" s="90"/>
      <c r="F1" s="5"/>
      <c r="G1" s="5"/>
      <c r="H1" s="5"/>
      <c r="I1" s="5"/>
      <c r="J1" s="5"/>
      <c r="K1" s="5"/>
      <c r="L1" s="5"/>
      <c r="M1" s="5"/>
    </row>
    <row r="2" spans="2:13" ht="15">
      <c r="B2" s="5"/>
      <c r="C2" s="90"/>
      <c r="D2" s="90"/>
      <c r="E2" s="90"/>
      <c r="F2" s="5"/>
      <c r="G2" s="5"/>
      <c r="H2" s="5"/>
      <c r="I2" s="5"/>
      <c r="J2" s="5"/>
      <c r="K2" s="5"/>
      <c r="L2" s="5"/>
      <c r="M2" s="5"/>
    </row>
    <row r="3" spans="2:13" ht="15">
      <c r="B3" s="5"/>
      <c r="C3" s="90"/>
      <c r="D3" s="90"/>
      <c r="E3" s="90"/>
      <c r="F3" s="5"/>
      <c r="G3" s="5"/>
      <c r="H3" s="5"/>
      <c r="I3" s="5"/>
      <c r="J3" s="5"/>
      <c r="K3" s="5"/>
      <c r="L3" s="5"/>
      <c r="M3" s="5"/>
    </row>
    <row r="4" spans="2:13" ht="15">
      <c r="B4" s="5"/>
      <c r="C4" s="90"/>
      <c r="D4" s="90"/>
      <c r="E4" s="90"/>
      <c r="F4" s="5"/>
      <c r="G4" s="5"/>
      <c r="H4" s="5"/>
      <c r="I4" s="5"/>
      <c r="J4" s="5"/>
      <c r="K4" s="5"/>
      <c r="L4" s="5"/>
      <c r="M4" s="5"/>
    </row>
    <row r="5" spans="2:13" ht="15">
      <c r="B5" s="5"/>
      <c r="C5" s="90"/>
      <c r="D5" s="90"/>
      <c r="E5" s="90"/>
      <c r="F5" s="5"/>
      <c r="G5" s="5"/>
      <c r="H5" s="5"/>
      <c r="I5" s="5"/>
      <c r="J5" s="5"/>
      <c r="K5" s="5"/>
      <c r="L5" s="5"/>
      <c r="M5" s="5"/>
    </row>
    <row r="6" spans="2:25" ht="15.75" customHeight="1">
      <c r="B6" s="297" t="s">
        <v>86</v>
      </c>
      <c r="C6" s="297"/>
      <c r="D6" s="297"/>
      <c r="E6" s="297"/>
      <c r="F6" s="297"/>
      <c r="G6" s="297"/>
      <c r="H6" s="297"/>
      <c r="I6" s="297"/>
      <c r="J6" s="297"/>
      <c r="K6" s="297"/>
      <c r="L6" s="297"/>
      <c r="M6" s="297"/>
      <c r="N6" s="297"/>
      <c r="O6" s="297"/>
      <c r="P6" s="297"/>
      <c r="Q6" s="297"/>
      <c r="R6" s="297"/>
      <c r="S6" s="297"/>
      <c r="T6" s="297"/>
      <c r="U6" s="297"/>
      <c r="V6" s="297"/>
      <c r="W6" s="297"/>
      <c r="X6" s="297"/>
      <c r="Y6" s="297"/>
    </row>
    <row r="7" spans="2:25" ht="15.75" customHeight="1">
      <c r="B7" s="297" t="s">
        <v>48</v>
      </c>
      <c r="C7" s="297"/>
      <c r="D7" s="297"/>
      <c r="E7" s="297"/>
      <c r="F7" s="297"/>
      <c r="G7" s="297"/>
      <c r="H7" s="297"/>
      <c r="I7" s="297"/>
      <c r="J7" s="297"/>
      <c r="K7" s="297"/>
      <c r="L7" s="297"/>
      <c r="M7" s="297"/>
      <c r="N7" s="297"/>
      <c r="O7" s="297"/>
      <c r="P7" s="297"/>
      <c r="Q7" s="297"/>
      <c r="R7" s="297"/>
      <c r="S7" s="297"/>
      <c r="T7" s="297"/>
      <c r="U7" s="297"/>
      <c r="V7" s="297"/>
      <c r="W7" s="297"/>
      <c r="X7" s="297"/>
      <c r="Y7" s="297"/>
    </row>
    <row r="8" spans="2:25" ht="15.75">
      <c r="B8" s="297" t="str">
        <f>+'C1 Parte 1'!B7:Q7</f>
        <v>Total nacional 2008</v>
      </c>
      <c r="C8" s="297"/>
      <c r="D8" s="297"/>
      <c r="E8" s="297"/>
      <c r="F8" s="297"/>
      <c r="G8" s="297"/>
      <c r="H8" s="297"/>
      <c r="I8" s="297"/>
      <c r="J8" s="297"/>
      <c r="K8" s="297"/>
      <c r="L8" s="297"/>
      <c r="M8" s="297"/>
      <c r="N8" s="297"/>
      <c r="O8" s="297"/>
      <c r="P8" s="297"/>
      <c r="Q8" s="297"/>
      <c r="R8" s="297"/>
      <c r="S8" s="297"/>
      <c r="T8" s="297"/>
      <c r="U8" s="297"/>
      <c r="V8" s="297"/>
      <c r="W8" s="297"/>
      <c r="X8" s="297"/>
      <c r="Y8" s="297"/>
    </row>
    <row r="9" spans="2:25" ht="15.75" customHeight="1">
      <c r="B9" s="297" t="str">
        <f>+'C1 Parte 1'!B8:Q8</f>
        <v>-</v>
      </c>
      <c r="C9" s="297"/>
      <c r="D9" s="297"/>
      <c r="E9" s="297"/>
      <c r="F9" s="297"/>
      <c r="G9" s="297"/>
      <c r="H9" s="297"/>
      <c r="I9" s="297"/>
      <c r="J9" s="297"/>
      <c r="K9" s="297"/>
      <c r="L9" s="297"/>
      <c r="M9" s="297"/>
      <c r="N9" s="297"/>
      <c r="O9" s="297"/>
      <c r="P9" s="297"/>
      <c r="Q9" s="297"/>
      <c r="R9" s="297"/>
      <c r="S9" s="297"/>
      <c r="T9" s="297"/>
      <c r="U9" s="297"/>
      <c r="V9" s="297"/>
      <c r="W9" s="297"/>
      <c r="X9" s="297"/>
      <c r="Y9" s="297"/>
    </row>
    <row r="10" spans="2:25" ht="15">
      <c r="B10" s="32"/>
      <c r="C10" s="106"/>
      <c r="D10" s="106"/>
      <c r="E10" s="106"/>
      <c r="F10" s="33"/>
      <c r="G10" s="33"/>
      <c r="H10" s="33"/>
      <c r="I10" s="33"/>
      <c r="J10" s="33"/>
      <c r="K10" s="33"/>
      <c r="L10" s="33"/>
      <c r="M10" s="34"/>
      <c r="N10" s="36"/>
      <c r="O10" s="36"/>
      <c r="P10" s="34" t="str">
        <f>+'C1 Parte 1'!Q10</f>
        <v>Valores en miles de pesos</v>
      </c>
      <c r="Q10" s="34"/>
      <c r="R10" s="68"/>
      <c r="S10" s="68"/>
      <c r="T10" s="68"/>
      <c r="Y10" s="152" t="str">
        <f>+'C1 Parte 1'!Q10</f>
        <v>Valores en miles de pesos</v>
      </c>
    </row>
    <row r="11" spans="1:25" ht="29.25" customHeight="1">
      <c r="A11" s="325" t="s">
        <v>46</v>
      </c>
      <c r="B11" s="301" t="s">
        <v>102</v>
      </c>
      <c r="C11" s="335" t="s">
        <v>112</v>
      </c>
      <c r="D11" s="335"/>
      <c r="E11" s="107"/>
      <c r="F11" s="319" t="s">
        <v>50</v>
      </c>
      <c r="G11" s="319"/>
      <c r="H11" s="319"/>
      <c r="I11" s="319"/>
      <c r="J11" s="319"/>
      <c r="K11" s="21"/>
      <c r="L11" s="319" t="s">
        <v>53</v>
      </c>
      <c r="M11" s="319"/>
      <c r="N11" s="319"/>
      <c r="O11" s="319"/>
      <c r="P11" s="319"/>
      <c r="Q11" s="20"/>
      <c r="R11" s="337" t="s">
        <v>54</v>
      </c>
      <c r="S11" s="337"/>
      <c r="T11" s="337"/>
      <c r="U11" s="337"/>
      <c r="V11" s="337"/>
      <c r="W11" s="153"/>
      <c r="X11" s="333" t="s">
        <v>25</v>
      </c>
      <c r="Y11" s="333"/>
    </row>
    <row r="12" spans="1:25" ht="20.25" customHeight="1">
      <c r="A12" s="326"/>
      <c r="B12" s="294"/>
      <c r="C12" s="336"/>
      <c r="D12" s="336"/>
      <c r="E12" s="108"/>
      <c r="F12" s="307" t="s">
        <v>51</v>
      </c>
      <c r="G12" s="307"/>
      <c r="H12" s="26"/>
      <c r="I12" s="307" t="s">
        <v>52</v>
      </c>
      <c r="J12" s="307"/>
      <c r="K12" s="26"/>
      <c r="L12" s="334" t="s">
        <v>51</v>
      </c>
      <c r="M12" s="334"/>
      <c r="N12" s="154"/>
      <c r="O12" s="334" t="s">
        <v>52</v>
      </c>
      <c r="P12" s="334"/>
      <c r="Q12" s="24"/>
      <c r="R12" s="334" t="s">
        <v>51</v>
      </c>
      <c r="S12" s="334"/>
      <c r="T12" s="154"/>
      <c r="U12" s="334" t="s">
        <v>52</v>
      </c>
      <c r="V12" s="334"/>
      <c r="W12" s="155"/>
      <c r="X12" s="334"/>
      <c r="Y12" s="334"/>
    </row>
    <row r="13" spans="1:25" ht="20.25" customHeight="1">
      <c r="A13" s="327"/>
      <c r="B13" s="307"/>
      <c r="C13" s="100" t="s">
        <v>116</v>
      </c>
      <c r="D13" s="100" t="s">
        <v>70</v>
      </c>
      <c r="E13" s="100"/>
      <c r="F13" s="28" t="s">
        <v>85</v>
      </c>
      <c r="G13" s="28" t="s">
        <v>70</v>
      </c>
      <c r="H13" s="29"/>
      <c r="I13" s="28" t="s">
        <v>85</v>
      </c>
      <c r="J13" s="28" t="s">
        <v>70</v>
      </c>
      <c r="K13" s="29"/>
      <c r="L13" s="28" t="s">
        <v>85</v>
      </c>
      <c r="M13" s="28" t="s">
        <v>70</v>
      </c>
      <c r="N13" s="29"/>
      <c r="O13" s="28" t="s">
        <v>85</v>
      </c>
      <c r="P13" s="28" t="s">
        <v>70</v>
      </c>
      <c r="Q13" s="28"/>
      <c r="R13" s="138" t="s">
        <v>85</v>
      </c>
      <c r="S13" s="138" t="s">
        <v>70</v>
      </c>
      <c r="T13" s="156"/>
      <c r="U13" s="138" t="s">
        <v>85</v>
      </c>
      <c r="V13" s="138" t="s">
        <v>70</v>
      </c>
      <c r="W13" s="157"/>
      <c r="X13" s="100" t="s">
        <v>85</v>
      </c>
      <c r="Y13" s="100" t="s">
        <v>70</v>
      </c>
    </row>
    <row r="14" spans="1:25" ht="9.75" customHeight="1">
      <c r="A14" s="141"/>
      <c r="B14" s="24"/>
      <c r="C14" s="164"/>
      <c r="D14" s="24"/>
      <c r="E14" s="24"/>
      <c r="F14" s="164"/>
      <c r="G14" s="24"/>
      <c r="H14" s="24"/>
      <c r="I14" s="164"/>
      <c r="J14" s="24"/>
      <c r="K14" s="30"/>
      <c r="L14" s="164"/>
      <c r="M14" s="24"/>
      <c r="N14" s="30"/>
      <c r="O14" s="164"/>
      <c r="P14" s="24"/>
      <c r="Q14" s="24"/>
      <c r="R14" s="180"/>
      <c r="S14" s="139"/>
      <c r="T14" s="84"/>
      <c r="U14" s="180"/>
      <c r="V14" s="139"/>
      <c r="W14" s="158"/>
      <c r="X14" s="179"/>
      <c r="Y14" s="87"/>
    </row>
    <row r="15" spans="1:25" ht="14.25" customHeight="1">
      <c r="A15" s="87"/>
      <c r="B15" s="6"/>
      <c r="C15" s="104"/>
      <c r="D15" s="109"/>
      <c r="E15" s="109"/>
      <c r="F15" s="43"/>
      <c r="G15" s="109"/>
      <c r="H15" s="44"/>
      <c r="I15" s="43"/>
      <c r="J15" s="109"/>
      <c r="K15" s="44"/>
      <c r="L15" s="43"/>
      <c r="M15" s="109"/>
      <c r="N15" s="44"/>
      <c r="O15" s="43"/>
      <c r="P15" s="109"/>
      <c r="Q15" s="44"/>
      <c r="R15" s="159"/>
      <c r="S15" s="109"/>
      <c r="T15" s="159"/>
      <c r="U15" s="159"/>
      <c r="V15" s="109"/>
      <c r="W15" s="159"/>
      <c r="X15" s="160"/>
      <c r="Y15" s="109"/>
    </row>
    <row r="16" spans="1:28" ht="18.75" customHeight="1">
      <c r="A16" s="256" t="s">
        <v>100</v>
      </c>
      <c r="B16" s="98" t="s">
        <v>103</v>
      </c>
      <c r="C16" s="75">
        <v>802965781</v>
      </c>
      <c r="D16" s="76">
        <f>SUM(D18:D20)</f>
        <v>99.99999999999999</v>
      </c>
      <c r="E16" s="77"/>
      <c r="F16" s="75">
        <v>479150476</v>
      </c>
      <c r="G16" s="76">
        <f>SUM(G18:G20)</f>
        <v>100</v>
      </c>
      <c r="H16" s="79"/>
      <c r="I16" s="75">
        <v>252385050</v>
      </c>
      <c r="J16" s="76">
        <f>SUM(J18:J20)</f>
        <v>100</v>
      </c>
      <c r="K16" s="79"/>
      <c r="L16" s="75">
        <v>37405221</v>
      </c>
      <c r="M16" s="76">
        <f>SUM(M18:M20)</f>
        <v>100</v>
      </c>
      <c r="N16" s="79"/>
      <c r="O16" s="75">
        <v>28371076</v>
      </c>
      <c r="P16" s="76">
        <f>SUM(P18:P20)</f>
        <v>100</v>
      </c>
      <c r="Q16" s="76"/>
      <c r="R16" s="75" t="s">
        <v>131</v>
      </c>
      <c r="S16" s="75" t="s">
        <v>131</v>
      </c>
      <c r="T16" s="76"/>
      <c r="U16" s="75" t="s">
        <v>131</v>
      </c>
      <c r="V16" s="75" t="s">
        <v>131</v>
      </c>
      <c r="W16" s="79"/>
      <c r="X16" s="75">
        <v>5653958</v>
      </c>
      <c r="Y16" s="76">
        <f>SUM(Y18:Y20)</f>
        <v>100</v>
      </c>
      <c r="AB16" s="104"/>
    </row>
    <row r="17" spans="1:30" ht="15" customHeight="1">
      <c r="A17" s="256"/>
      <c r="B17" s="62"/>
      <c r="C17" s="201"/>
      <c r="D17" s="38"/>
      <c r="E17" s="65"/>
      <c r="F17" s="66"/>
      <c r="G17" s="38"/>
      <c r="H17" s="68"/>
      <c r="I17" s="66"/>
      <c r="J17" s="38"/>
      <c r="K17" s="68"/>
      <c r="L17" s="66"/>
      <c r="M17" s="38"/>
      <c r="N17" s="68"/>
      <c r="O17" s="66"/>
      <c r="P17" s="38"/>
      <c r="Q17" s="38"/>
      <c r="R17" s="66"/>
      <c r="S17" s="66"/>
      <c r="T17" s="38"/>
      <c r="U17" s="66"/>
      <c r="V17" s="66"/>
      <c r="W17" s="68"/>
      <c r="X17" s="66"/>
      <c r="Y17" s="38"/>
      <c r="AD17" s="104"/>
    </row>
    <row r="18" spans="1:30" ht="15">
      <c r="A18" s="256"/>
      <c r="B18" s="99" t="s">
        <v>108</v>
      </c>
      <c r="C18" s="204">
        <v>568259364</v>
      </c>
      <c r="D18" s="13">
        <f>+C18/C$16*100</f>
        <v>70.77005987631246</v>
      </c>
      <c r="E18" s="9"/>
      <c r="F18" s="19">
        <v>339221639</v>
      </c>
      <c r="G18" s="13">
        <f>+F18/F$16*100</f>
        <v>70.79647334003693</v>
      </c>
      <c r="H18" s="15"/>
      <c r="I18" s="19">
        <v>181505242</v>
      </c>
      <c r="J18" s="13">
        <f>+I18/I$16*100</f>
        <v>71.91600374110907</v>
      </c>
      <c r="K18" s="15"/>
      <c r="L18" s="19">
        <v>24593941</v>
      </c>
      <c r="M18" s="13">
        <f>+L18/L$16*100</f>
        <v>65.75002190202271</v>
      </c>
      <c r="N18" s="15"/>
      <c r="O18" s="19">
        <v>18881998</v>
      </c>
      <c r="P18" s="13">
        <f>+O18/O$16*100</f>
        <v>66.55369010325869</v>
      </c>
      <c r="Q18" s="13"/>
      <c r="R18" s="19" t="s">
        <v>131</v>
      </c>
      <c r="S18" s="19" t="s">
        <v>131</v>
      </c>
      <c r="T18" s="13"/>
      <c r="U18" s="19" t="s">
        <v>131</v>
      </c>
      <c r="V18" s="19" t="s">
        <v>131</v>
      </c>
      <c r="W18" s="15"/>
      <c r="X18" s="19">
        <v>4056544</v>
      </c>
      <c r="Y18" s="13">
        <f>+X18/X$16*100</f>
        <v>71.74697795774216</v>
      </c>
      <c r="AA18" s="104"/>
      <c r="AB18" s="104"/>
      <c r="AC18" s="104"/>
      <c r="AD18" s="104"/>
    </row>
    <row r="19" spans="1:30" ht="15">
      <c r="A19" s="256"/>
      <c r="B19" s="62" t="s">
        <v>109</v>
      </c>
      <c r="C19" s="201">
        <v>157494916</v>
      </c>
      <c r="D19" s="38">
        <f>+C19/C$16*100</f>
        <v>19.614150406740684</v>
      </c>
      <c r="E19" s="65"/>
      <c r="F19" s="66">
        <v>95554688</v>
      </c>
      <c r="G19" s="38">
        <f>+F19/F$16*100</f>
        <v>19.942521772638287</v>
      </c>
      <c r="H19" s="68"/>
      <c r="I19" s="66">
        <v>47664978</v>
      </c>
      <c r="J19" s="38">
        <f>+I19/I$16*100</f>
        <v>18.88581673122081</v>
      </c>
      <c r="K19" s="68"/>
      <c r="L19" s="66">
        <v>7586840</v>
      </c>
      <c r="M19" s="38">
        <f>+L19/L$16*100</f>
        <v>20.28283698684737</v>
      </c>
      <c r="N19" s="68"/>
      <c r="O19" s="66">
        <v>5608335</v>
      </c>
      <c r="P19" s="38">
        <f>+O19/O$16*100</f>
        <v>19.767790971339966</v>
      </c>
      <c r="Q19" s="38"/>
      <c r="R19" s="66" t="s">
        <v>131</v>
      </c>
      <c r="S19" s="66" t="s">
        <v>131</v>
      </c>
      <c r="T19" s="38"/>
      <c r="U19" s="66" t="s">
        <v>131</v>
      </c>
      <c r="V19" s="66" t="s">
        <v>131</v>
      </c>
      <c r="W19" s="68"/>
      <c r="X19" s="66">
        <v>1080075</v>
      </c>
      <c r="Y19" s="38">
        <f>+X19/X$16*100</f>
        <v>19.102989445623756</v>
      </c>
      <c r="AA19" s="104"/>
      <c r="AB19" s="104"/>
      <c r="AC19" s="104"/>
      <c r="AD19" s="104"/>
    </row>
    <row r="20" spans="1:30" ht="15">
      <c r="A20" s="256"/>
      <c r="B20" s="99" t="s">
        <v>141</v>
      </c>
      <c r="C20" s="204">
        <v>77211501</v>
      </c>
      <c r="D20" s="13">
        <f>+C20/C$16*100</f>
        <v>9.615789716946853</v>
      </c>
      <c r="E20" s="9"/>
      <c r="F20" s="19">
        <v>44374149</v>
      </c>
      <c r="G20" s="13">
        <f>+F20/F$16*100</f>
        <v>9.261004887324791</v>
      </c>
      <c r="H20" s="15"/>
      <c r="I20" s="19">
        <v>23214830</v>
      </c>
      <c r="J20" s="13">
        <f>+I20/I$16*100</f>
        <v>9.19817952767012</v>
      </c>
      <c r="K20" s="15"/>
      <c r="L20" s="19">
        <v>5224440</v>
      </c>
      <c r="M20" s="13">
        <f>+L20/L$16*100</f>
        <v>13.967141111129914</v>
      </c>
      <c r="N20" s="15"/>
      <c r="O20" s="19">
        <v>3880743</v>
      </c>
      <c r="P20" s="13">
        <f>+O20/O$16*100</f>
        <v>13.678518925401347</v>
      </c>
      <c r="Q20" s="13"/>
      <c r="R20" s="19" t="s">
        <v>131</v>
      </c>
      <c r="S20" s="19" t="s">
        <v>131</v>
      </c>
      <c r="T20" s="13"/>
      <c r="U20" s="19" t="s">
        <v>131</v>
      </c>
      <c r="V20" s="19" t="s">
        <v>131</v>
      </c>
      <c r="W20" s="15"/>
      <c r="X20" s="19">
        <v>517339</v>
      </c>
      <c r="Y20" s="13">
        <f>+X20/X$16*100</f>
        <v>9.150032596634075</v>
      </c>
      <c r="AA20" s="104"/>
      <c r="AB20" s="104"/>
      <c r="AC20" s="104"/>
      <c r="AD20" s="104"/>
    </row>
    <row r="21" spans="1:25" ht="15">
      <c r="A21" s="256"/>
      <c r="B21" s="62"/>
      <c r="C21" s="201"/>
      <c r="D21" s="38"/>
      <c r="E21" s="65"/>
      <c r="F21" s="66"/>
      <c r="G21" s="38"/>
      <c r="H21" s="68"/>
      <c r="I21" s="66"/>
      <c r="J21" s="38"/>
      <c r="K21" s="68"/>
      <c r="L21" s="66"/>
      <c r="M21" s="38"/>
      <c r="N21" s="68"/>
      <c r="O21" s="66"/>
      <c r="P21" s="38"/>
      <c r="Q21" s="38"/>
      <c r="R21" s="66"/>
      <c r="S21" s="66"/>
      <c r="T21" s="38"/>
      <c r="U21" s="66"/>
      <c r="V21" s="66"/>
      <c r="W21" s="68"/>
      <c r="X21" s="66"/>
      <c r="Y21" s="38"/>
    </row>
    <row r="22" spans="1:25" ht="29.25" customHeight="1">
      <c r="A22" s="256" t="s">
        <v>104</v>
      </c>
      <c r="B22" s="101" t="s">
        <v>138</v>
      </c>
      <c r="C22" s="75">
        <v>2169295198</v>
      </c>
      <c r="D22" s="76">
        <f>SUM(D24:D26)</f>
        <v>100</v>
      </c>
      <c r="E22" s="77"/>
      <c r="F22" s="75">
        <v>1300250268</v>
      </c>
      <c r="G22" s="76">
        <f>SUM(G24:G26)</f>
        <v>100.00000000000001</v>
      </c>
      <c r="H22" s="79"/>
      <c r="I22" s="75">
        <v>802209172</v>
      </c>
      <c r="J22" s="76">
        <f>SUM(J24:J26)</f>
        <v>100</v>
      </c>
      <c r="K22" s="79"/>
      <c r="L22" s="75">
        <v>29063838</v>
      </c>
      <c r="M22" s="76">
        <f>SUM(M24:M26)</f>
        <v>100</v>
      </c>
      <c r="N22" s="79"/>
      <c r="O22" s="75">
        <v>27690913</v>
      </c>
      <c r="P22" s="76">
        <f>SUM(P24:P26)</f>
        <v>100</v>
      </c>
      <c r="Q22" s="76"/>
      <c r="R22" s="75" t="s">
        <v>131</v>
      </c>
      <c r="S22" s="75" t="s">
        <v>131</v>
      </c>
      <c r="T22" s="76"/>
      <c r="U22" s="75" t="s">
        <v>131</v>
      </c>
      <c r="V22" s="75" t="s">
        <v>131</v>
      </c>
      <c r="W22" s="79"/>
      <c r="X22" s="75">
        <v>10081007</v>
      </c>
      <c r="Y22" s="76">
        <f>SUM(Y24:Y26)</f>
        <v>100</v>
      </c>
    </row>
    <row r="23" spans="1:25" ht="15">
      <c r="A23" s="256"/>
      <c r="B23" s="62"/>
      <c r="C23" s="201"/>
      <c r="D23" s="38"/>
      <c r="E23" s="65"/>
      <c r="F23" s="66"/>
      <c r="G23" s="38"/>
      <c r="H23" s="68"/>
      <c r="I23" s="66"/>
      <c r="J23" s="38"/>
      <c r="K23" s="68"/>
      <c r="L23" s="66"/>
      <c r="M23" s="38"/>
      <c r="N23" s="68"/>
      <c r="O23" s="66"/>
      <c r="P23" s="38"/>
      <c r="Q23" s="38"/>
      <c r="R23" s="66"/>
      <c r="S23" s="66"/>
      <c r="T23" s="38"/>
      <c r="U23" s="66"/>
      <c r="V23" s="66"/>
      <c r="W23" s="68"/>
      <c r="X23" s="66"/>
      <c r="Y23" s="38"/>
    </row>
    <row r="24" spans="1:30" ht="15">
      <c r="A24" s="256"/>
      <c r="B24" s="99" t="s">
        <v>108</v>
      </c>
      <c r="C24" s="204">
        <v>1466737594</v>
      </c>
      <c r="D24" s="13">
        <f>+C24/C$22*100</f>
        <v>67.61355463987894</v>
      </c>
      <c r="E24" s="9"/>
      <c r="F24" s="19">
        <v>906223573</v>
      </c>
      <c r="G24" s="13">
        <f>+F24/F$22*100</f>
        <v>69.69608815339234</v>
      </c>
      <c r="H24" s="15"/>
      <c r="I24" s="19">
        <v>520791765</v>
      </c>
      <c r="J24" s="13">
        <f>+I24/I$22*100</f>
        <v>64.91969715350001</v>
      </c>
      <c r="K24" s="15"/>
      <c r="L24" s="19">
        <v>17500402</v>
      </c>
      <c r="M24" s="13">
        <f>+L24/L$22*100</f>
        <v>60.213664829813595</v>
      </c>
      <c r="N24" s="15"/>
      <c r="O24" s="19">
        <v>15313433</v>
      </c>
      <c r="P24" s="13">
        <f>+O24/O$22*100</f>
        <v>55.3012932437439</v>
      </c>
      <c r="Q24" s="13"/>
      <c r="R24" s="19" t="s">
        <v>131</v>
      </c>
      <c r="S24" s="19" t="s">
        <v>131</v>
      </c>
      <c r="T24" s="13"/>
      <c r="U24" s="19" t="s">
        <v>131</v>
      </c>
      <c r="V24" s="19" t="s">
        <v>131</v>
      </c>
      <c r="W24" s="15"/>
      <c r="X24" s="19">
        <v>6908421</v>
      </c>
      <c r="Y24" s="13">
        <f>+X24/X$22*100</f>
        <v>68.52907650991612</v>
      </c>
      <c r="AA24" s="104"/>
      <c r="AB24" s="104"/>
      <c r="AC24" s="111"/>
      <c r="AD24" s="111"/>
    </row>
    <row r="25" spans="1:30" ht="15">
      <c r="A25" s="256"/>
      <c r="B25" s="62" t="s">
        <v>109</v>
      </c>
      <c r="C25" s="201">
        <v>243733073</v>
      </c>
      <c r="D25" s="38">
        <f>+C25/C$22*100</f>
        <v>11.23558809445168</v>
      </c>
      <c r="E25" s="65"/>
      <c r="F25" s="66">
        <v>147463858</v>
      </c>
      <c r="G25" s="38">
        <f>+F25/F$22*100</f>
        <v>11.341190356132271</v>
      </c>
      <c r="H25" s="68"/>
      <c r="I25" s="66">
        <v>78031288</v>
      </c>
      <c r="J25" s="38">
        <f>+I25/I$22*100</f>
        <v>9.727050091618748</v>
      </c>
      <c r="K25" s="68"/>
      <c r="L25" s="66">
        <v>9496340</v>
      </c>
      <c r="M25" s="38">
        <f>+L25/L$22*100</f>
        <v>32.67407422240655</v>
      </c>
      <c r="N25" s="68"/>
      <c r="O25" s="66">
        <v>7332374</v>
      </c>
      <c r="P25" s="38">
        <f>+O25/O$22*100</f>
        <v>26.479350825305037</v>
      </c>
      <c r="Q25" s="38"/>
      <c r="R25" s="66" t="s">
        <v>131</v>
      </c>
      <c r="S25" s="66" t="s">
        <v>131</v>
      </c>
      <c r="T25" s="38"/>
      <c r="U25" s="66" t="s">
        <v>131</v>
      </c>
      <c r="V25" s="66" t="s">
        <v>131</v>
      </c>
      <c r="W25" s="68"/>
      <c r="X25" s="66">
        <v>1409213</v>
      </c>
      <c r="Y25" s="38">
        <f>+X25/X$22*100</f>
        <v>13.97889119608785</v>
      </c>
      <c r="AA25" s="104"/>
      <c r="AB25" s="104"/>
      <c r="AC25" s="111"/>
      <c r="AD25" s="111"/>
    </row>
    <row r="26" spans="1:30" ht="15">
      <c r="A26" s="256"/>
      <c r="B26" s="103" t="s">
        <v>141</v>
      </c>
      <c r="C26" s="201">
        <v>458824531</v>
      </c>
      <c r="D26" s="38">
        <f>+C26/C$22*100</f>
        <v>21.15085726566938</v>
      </c>
      <c r="E26" s="65"/>
      <c r="F26" s="66">
        <v>246562837</v>
      </c>
      <c r="G26" s="38">
        <f>+F26/F$22*100</f>
        <v>18.962721490475403</v>
      </c>
      <c r="H26" s="68"/>
      <c r="I26" s="66">
        <v>203386119</v>
      </c>
      <c r="J26" s="38">
        <f>+I26/I$22*100</f>
        <v>25.35325275488124</v>
      </c>
      <c r="K26" s="68"/>
      <c r="L26" s="66">
        <v>2067096</v>
      </c>
      <c r="M26" s="38">
        <f>+L26/L$22*100</f>
        <v>7.11226094777985</v>
      </c>
      <c r="N26" s="68"/>
      <c r="O26" s="66">
        <v>5045106</v>
      </c>
      <c r="P26" s="38">
        <f>+O26/O$22*100</f>
        <v>18.219355930951068</v>
      </c>
      <c r="Q26" s="38"/>
      <c r="R26" s="66" t="s">
        <v>131</v>
      </c>
      <c r="S26" s="66" t="s">
        <v>131</v>
      </c>
      <c r="T26" s="38"/>
      <c r="U26" s="66" t="s">
        <v>131</v>
      </c>
      <c r="V26" s="66" t="s">
        <v>131</v>
      </c>
      <c r="W26" s="68"/>
      <c r="X26" s="66">
        <v>1763373</v>
      </c>
      <c r="Y26" s="38">
        <f>+X26/X$22*100</f>
        <v>17.492032293996026</v>
      </c>
      <c r="AA26" s="104"/>
      <c r="AB26" s="104"/>
      <c r="AC26" s="111"/>
      <c r="AD26" s="111"/>
    </row>
    <row r="27" spans="1:25" ht="15">
      <c r="A27" s="256"/>
      <c r="B27" s="99"/>
      <c r="C27" s="204"/>
      <c r="D27" s="13"/>
      <c r="E27" s="9"/>
      <c r="F27" s="19"/>
      <c r="G27" s="13"/>
      <c r="H27" s="15"/>
      <c r="I27" s="19"/>
      <c r="J27" s="13"/>
      <c r="K27" s="15"/>
      <c r="L27" s="19"/>
      <c r="M27" s="13"/>
      <c r="N27" s="15"/>
      <c r="O27" s="19"/>
      <c r="P27" s="13"/>
      <c r="Q27" s="13"/>
      <c r="R27" s="13"/>
      <c r="S27" s="13"/>
      <c r="T27" s="13"/>
      <c r="U27" s="15"/>
      <c r="V27" s="13"/>
      <c r="W27" s="15"/>
      <c r="X27" s="19"/>
      <c r="Y27" s="13"/>
    </row>
    <row r="28" spans="1:25" ht="32.25" customHeight="1">
      <c r="A28" s="256" t="s">
        <v>101</v>
      </c>
      <c r="B28" s="115" t="s">
        <v>139</v>
      </c>
      <c r="C28" s="82">
        <v>10210624671</v>
      </c>
      <c r="D28" s="83">
        <f>SUM(D30:D32)</f>
        <v>100</v>
      </c>
      <c r="E28" s="84"/>
      <c r="F28" s="82">
        <v>2785287636</v>
      </c>
      <c r="G28" s="83">
        <f>SUM(G30:G32)</f>
        <v>100</v>
      </c>
      <c r="H28" s="86"/>
      <c r="I28" s="82">
        <v>1506460881</v>
      </c>
      <c r="J28" s="83">
        <f>SUM(J30:J32)</f>
        <v>100</v>
      </c>
      <c r="K28" s="86"/>
      <c r="L28" s="82">
        <v>709135973</v>
      </c>
      <c r="M28" s="83">
        <f>SUM(M30:M32)</f>
        <v>100</v>
      </c>
      <c r="N28" s="86"/>
      <c r="O28" s="82">
        <v>539032178</v>
      </c>
      <c r="P28" s="83">
        <f>SUM(P30:P32)</f>
        <v>100</v>
      </c>
      <c r="Q28" s="83"/>
      <c r="R28" s="82">
        <v>2715938599</v>
      </c>
      <c r="S28" s="83">
        <f>SUM(S30:S32)</f>
        <v>100</v>
      </c>
      <c r="T28" s="83"/>
      <c r="U28" s="82">
        <v>1939600246</v>
      </c>
      <c r="V28" s="83">
        <f>SUM(V30:V32)</f>
        <v>100</v>
      </c>
      <c r="W28" s="86"/>
      <c r="X28" s="82">
        <v>15169158</v>
      </c>
      <c r="Y28" s="83">
        <f>SUM(Y30:Y32)</f>
        <v>100</v>
      </c>
    </row>
    <row r="29" spans="1:25" ht="15">
      <c r="A29" s="256"/>
      <c r="B29" s="99"/>
      <c r="C29" s="204"/>
      <c r="D29" s="13"/>
      <c r="E29" s="9"/>
      <c r="F29" s="19"/>
      <c r="G29" s="13"/>
      <c r="H29" s="15"/>
      <c r="I29" s="19"/>
      <c r="J29" s="13"/>
      <c r="K29" s="15"/>
      <c r="L29" s="19"/>
      <c r="M29" s="13"/>
      <c r="N29" s="15"/>
      <c r="O29" s="19"/>
      <c r="P29" s="13"/>
      <c r="Q29" s="13"/>
      <c r="R29" s="13"/>
      <c r="S29" s="13"/>
      <c r="T29" s="13"/>
      <c r="U29" s="15"/>
      <c r="V29" s="13"/>
      <c r="W29" s="15"/>
      <c r="X29" s="19"/>
      <c r="Y29" s="13"/>
    </row>
    <row r="30" spans="1:30" ht="15">
      <c r="A30" s="256"/>
      <c r="B30" s="62" t="s">
        <v>108</v>
      </c>
      <c r="C30" s="201">
        <v>4701566067</v>
      </c>
      <c r="D30" s="38">
        <f>+C30/C$28*100</f>
        <v>46.045822057814824</v>
      </c>
      <c r="E30" s="65"/>
      <c r="F30" s="66">
        <v>1036336739</v>
      </c>
      <c r="G30" s="38">
        <f>+F30/F$28*100</f>
        <v>37.20753022435777</v>
      </c>
      <c r="H30" s="68"/>
      <c r="I30" s="66">
        <v>579215336</v>
      </c>
      <c r="J30" s="38">
        <f>+I30/I$28*100</f>
        <v>38.4487472131047</v>
      </c>
      <c r="K30" s="68"/>
      <c r="L30" s="66">
        <v>233270961</v>
      </c>
      <c r="M30" s="38">
        <f>+L30/L$28*100</f>
        <v>32.89509626949922</v>
      </c>
      <c r="N30" s="68"/>
      <c r="O30" s="66">
        <v>180068599</v>
      </c>
      <c r="P30" s="38">
        <f>+O30/O$28*100</f>
        <v>33.40590902534208</v>
      </c>
      <c r="Q30" s="38"/>
      <c r="R30" s="66">
        <v>1539314923</v>
      </c>
      <c r="S30" s="38">
        <f>+R30/R$28*100</f>
        <v>56.67708848671214</v>
      </c>
      <c r="T30" s="66"/>
      <c r="U30" s="66">
        <v>1123247821</v>
      </c>
      <c r="V30" s="38">
        <f>+U30/U$28*100</f>
        <v>57.911305348432094</v>
      </c>
      <c r="W30" s="68"/>
      <c r="X30" s="66">
        <v>10111688</v>
      </c>
      <c r="Y30" s="38">
        <f>+X30/X$28*100</f>
        <v>66.65952058776104</v>
      </c>
      <c r="AA30" s="104"/>
      <c r="AB30" s="104"/>
      <c r="AC30" s="111"/>
      <c r="AD30" s="111"/>
    </row>
    <row r="31" spans="1:30" ht="15">
      <c r="A31" s="256"/>
      <c r="B31" s="99" t="s">
        <v>109</v>
      </c>
      <c r="C31" s="204">
        <v>4186160982</v>
      </c>
      <c r="D31" s="13">
        <f>+C31/C$28*100</f>
        <v>40.99808892093983</v>
      </c>
      <c r="E31" s="9"/>
      <c r="F31" s="19">
        <v>1207560677</v>
      </c>
      <c r="G31" s="13">
        <f>+F31/F$28*100</f>
        <v>43.354972082316024</v>
      </c>
      <c r="H31" s="15"/>
      <c r="I31" s="19">
        <v>625686328</v>
      </c>
      <c r="J31" s="13">
        <f>+I31/I$28*100</f>
        <v>41.53352641886491</v>
      </c>
      <c r="K31" s="15"/>
      <c r="L31" s="19">
        <v>453461963</v>
      </c>
      <c r="M31" s="13">
        <f>+L31/L$28*100</f>
        <v>63.945700156999365</v>
      </c>
      <c r="N31" s="15"/>
      <c r="O31" s="19">
        <v>340528614</v>
      </c>
      <c r="P31" s="13">
        <f>+O31/O$28*100</f>
        <v>63.17407900646703</v>
      </c>
      <c r="Q31" s="13"/>
      <c r="R31" s="19">
        <v>910154248</v>
      </c>
      <c r="S31" s="13">
        <f>+R31/R$28*100</f>
        <v>33.511591474678994</v>
      </c>
      <c r="T31" s="19"/>
      <c r="U31" s="19">
        <v>644736187</v>
      </c>
      <c r="V31" s="13">
        <f>+U31/U$28*100</f>
        <v>33.24067360424536</v>
      </c>
      <c r="W31" s="15"/>
      <c r="X31" s="19">
        <v>4032965</v>
      </c>
      <c r="Y31" s="13">
        <f>+X31/X$28*100</f>
        <v>26.58661080595245</v>
      </c>
      <c r="AA31" s="104"/>
      <c r="AB31" s="104"/>
      <c r="AC31" s="111"/>
      <c r="AD31" s="111"/>
    </row>
    <row r="32" spans="1:30" ht="15">
      <c r="A32" s="256"/>
      <c r="B32" s="99" t="s">
        <v>141</v>
      </c>
      <c r="C32" s="204">
        <v>1322897622</v>
      </c>
      <c r="D32" s="13">
        <f>+C32/C$28*100</f>
        <v>12.956089021245349</v>
      </c>
      <c r="E32" s="9"/>
      <c r="F32" s="19">
        <v>541390220</v>
      </c>
      <c r="G32" s="13">
        <f>+F32/F$28*100</f>
        <v>19.437497693326204</v>
      </c>
      <c r="H32" s="15"/>
      <c r="I32" s="19">
        <v>301559217</v>
      </c>
      <c r="J32" s="13">
        <f>+I32/I$28*100</f>
        <v>20.017726368030395</v>
      </c>
      <c r="K32" s="15"/>
      <c r="L32" s="19">
        <v>22403049</v>
      </c>
      <c r="M32" s="13">
        <f>+L32/L$28*100</f>
        <v>3.159203573501411</v>
      </c>
      <c r="N32" s="15"/>
      <c r="O32" s="19">
        <v>18434965</v>
      </c>
      <c r="P32" s="13">
        <f>+O32/O$28*100</f>
        <v>3.420011968190886</v>
      </c>
      <c r="Q32" s="13"/>
      <c r="R32" s="19">
        <v>266469428</v>
      </c>
      <c r="S32" s="13">
        <f>+R32/R$28*100</f>
        <v>9.81132003860887</v>
      </c>
      <c r="T32" s="19"/>
      <c r="U32" s="19">
        <v>171616238</v>
      </c>
      <c r="V32" s="13">
        <f>+U32/U$28*100</f>
        <v>8.848021047322552</v>
      </c>
      <c r="W32" s="15"/>
      <c r="X32" s="19">
        <v>1024505</v>
      </c>
      <c r="Y32" s="13">
        <f>+X32/X$28*100</f>
        <v>6.7538686062865185</v>
      </c>
      <c r="AA32" s="104"/>
      <c r="AB32" s="104"/>
      <c r="AC32" s="111"/>
      <c r="AD32" s="111"/>
    </row>
    <row r="33" spans="1:25" ht="15">
      <c r="A33" s="256"/>
      <c r="B33" s="62"/>
      <c r="C33" s="201"/>
      <c r="D33" s="38"/>
      <c r="E33" s="65"/>
      <c r="F33" s="67"/>
      <c r="G33" s="38"/>
      <c r="H33" s="68"/>
      <c r="I33" s="67"/>
      <c r="J33" s="38"/>
      <c r="K33" s="68"/>
      <c r="L33" s="67"/>
      <c r="M33" s="38"/>
      <c r="N33" s="68"/>
      <c r="O33" s="67"/>
      <c r="P33" s="38"/>
      <c r="Q33" s="70"/>
      <c r="R33" s="70"/>
      <c r="S33" s="38"/>
      <c r="T33" s="70"/>
      <c r="U33" s="68"/>
      <c r="V33" s="38"/>
      <c r="W33" s="68"/>
      <c r="X33" s="67"/>
      <c r="Y33" s="38"/>
    </row>
    <row r="34" spans="1:25" ht="19.5" customHeight="1">
      <c r="A34" s="256" t="s">
        <v>106</v>
      </c>
      <c r="B34" s="98" t="s">
        <v>115</v>
      </c>
      <c r="C34" s="75">
        <v>1526115454</v>
      </c>
      <c r="D34" s="76">
        <f>SUM(D36:D37)</f>
        <v>100</v>
      </c>
      <c r="E34" s="77"/>
      <c r="F34" s="75">
        <v>640007700</v>
      </c>
      <c r="G34" s="76">
        <f>SUM(G36:G37)</f>
        <v>100</v>
      </c>
      <c r="H34" s="79"/>
      <c r="I34" s="75">
        <v>368876730</v>
      </c>
      <c r="J34" s="76">
        <f>SUM(J36:J37)</f>
        <v>100</v>
      </c>
      <c r="K34" s="79"/>
      <c r="L34" s="75">
        <v>290868196</v>
      </c>
      <c r="M34" s="76">
        <f>SUM(M36:M37)</f>
        <v>100</v>
      </c>
      <c r="N34" s="79"/>
      <c r="O34" s="75">
        <v>220426649</v>
      </c>
      <c r="P34" s="76">
        <f>SUM(P36:P37)</f>
        <v>100</v>
      </c>
      <c r="Q34" s="76"/>
      <c r="R34" s="75" t="s">
        <v>131</v>
      </c>
      <c r="S34" s="75" t="s">
        <v>131</v>
      </c>
      <c r="T34" s="76"/>
      <c r="U34" s="75" t="s">
        <v>131</v>
      </c>
      <c r="V34" s="75" t="s">
        <v>131</v>
      </c>
      <c r="W34" s="79"/>
      <c r="X34" s="75">
        <v>5936179</v>
      </c>
      <c r="Y34" s="76">
        <f>SUM(Y36:Y37)</f>
        <v>100.00000000000001</v>
      </c>
    </row>
    <row r="35" spans="1:25" ht="19.5" customHeight="1">
      <c r="A35" s="256"/>
      <c r="B35" s="62"/>
      <c r="C35" s="201"/>
      <c r="D35" s="38"/>
      <c r="E35" s="65"/>
      <c r="F35" s="67"/>
      <c r="G35" s="38"/>
      <c r="H35" s="68"/>
      <c r="I35" s="67"/>
      <c r="J35" s="38"/>
      <c r="K35" s="68"/>
      <c r="L35" s="67"/>
      <c r="M35" s="38"/>
      <c r="N35" s="68"/>
      <c r="O35" s="67"/>
      <c r="P35" s="38"/>
      <c r="Q35" s="70"/>
      <c r="R35" s="201"/>
      <c r="S35" s="201"/>
      <c r="T35" s="38"/>
      <c r="U35" s="201"/>
      <c r="V35" s="201"/>
      <c r="W35" s="68"/>
      <c r="X35" s="67"/>
      <c r="Y35" s="38"/>
    </row>
    <row r="36" spans="1:30" ht="19.5" customHeight="1">
      <c r="A36" s="256"/>
      <c r="B36" s="99" t="s">
        <v>110</v>
      </c>
      <c r="C36" s="204">
        <v>1508408904</v>
      </c>
      <c r="D36" s="13">
        <f>+C36/C$34*100</f>
        <v>98.83976340364089</v>
      </c>
      <c r="E36" s="9"/>
      <c r="F36" s="19">
        <v>630310258</v>
      </c>
      <c r="G36" s="13">
        <f>+F36/F$34*100</f>
        <v>98.48479291733521</v>
      </c>
      <c r="H36" s="15"/>
      <c r="I36" s="19">
        <v>362794441</v>
      </c>
      <c r="J36" s="13">
        <f>+I36/I$34*100</f>
        <v>98.35113236879974</v>
      </c>
      <c r="K36" s="15"/>
      <c r="L36" s="19">
        <v>289859055</v>
      </c>
      <c r="M36" s="13">
        <f>+L36/L$34*100</f>
        <v>99.6530590095866</v>
      </c>
      <c r="N36" s="15"/>
      <c r="O36" s="19">
        <v>219656662</v>
      </c>
      <c r="P36" s="13">
        <f>+O36/O$34*100</f>
        <v>99.65068334364598</v>
      </c>
      <c r="Q36" s="13"/>
      <c r="R36" s="204" t="s">
        <v>131</v>
      </c>
      <c r="S36" s="204" t="s">
        <v>131</v>
      </c>
      <c r="T36" s="13"/>
      <c r="U36" s="204" t="s">
        <v>131</v>
      </c>
      <c r="V36" s="204" t="s">
        <v>131</v>
      </c>
      <c r="W36" s="15"/>
      <c r="X36" s="19">
        <v>5788488</v>
      </c>
      <c r="Y36" s="13">
        <f>+X36/X$34*100</f>
        <v>97.51201909511153</v>
      </c>
      <c r="AB36" s="104"/>
      <c r="AC36" s="111"/>
      <c r="AD36" s="111"/>
    </row>
    <row r="37" spans="1:30" ht="19.5" customHeight="1">
      <c r="A37" s="256"/>
      <c r="B37" s="103" t="s">
        <v>141</v>
      </c>
      <c r="C37" s="201">
        <v>17706550</v>
      </c>
      <c r="D37" s="38">
        <f>+C37/C$34*100</f>
        <v>1.1602365963591112</v>
      </c>
      <c r="E37" s="65"/>
      <c r="F37" s="66">
        <v>9697442</v>
      </c>
      <c r="G37" s="38">
        <f>+F37/F$34*100</f>
        <v>1.5152070826647868</v>
      </c>
      <c r="H37" s="68"/>
      <c r="I37" s="66">
        <v>6082289</v>
      </c>
      <c r="J37" s="38">
        <f>+I37/I$34*100</f>
        <v>1.6488676312002657</v>
      </c>
      <c r="K37" s="68"/>
      <c r="L37" s="66">
        <v>1009141</v>
      </c>
      <c r="M37" s="38">
        <f>+L37/L$34*100</f>
        <v>0.3469409904134036</v>
      </c>
      <c r="N37" s="68"/>
      <c r="O37" s="66">
        <v>769987</v>
      </c>
      <c r="P37" s="38">
        <f>+O37/O$34*100</f>
        <v>0.3493166563540146</v>
      </c>
      <c r="Q37" s="38"/>
      <c r="R37" s="201" t="s">
        <v>131</v>
      </c>
      <c r="S37" s="201" t="s">
        <v>131</v>
      </c>
      <c r="T37" s="38"/>
      <c r="U37" s="201" t="s">
        <v>131</v>
      </c>
      <c r="V37" s="201" t="s">
        <v>131</v>
      </c>
      <c r="W37" s="68"/>
      <c r="X37" s="66">
        <v>147691</v>
      </c>
      <c r="Y37" s="38">
        <f>+X37/X$34*100</f>
        <v>2.4879809048884813</v>
      </c>
      <c r="AB37" s="104"/>
      <c r="AC37" s="111"/>
      <c r="AD37" s="111"/>
    </row>
    <row r="38" spans="1:25" ht="15">
      <c r="A38" s="256"/>
      <c r="B38" s="99"/>
      <c r="C38" s="204"/>
      <c r="D38" s="13"/>
      <c r="E38" s="9"/>
      <c r="F38" s="19"/>
      <c r="G38" s="13"/>
      <c r="H38" s="15"/>
      <c r="I38" s="19"/>
      <c r="J38" s="13"/>
      <c r="K38" s="15"/>
      <c r="L38" s="19"/>
      <c r="M38" s="13"/>
      <c r="N38" s="15"/>
      <c r="O38" s="19"/>
      <c r="P38" s="13"/>
      <c r="Q38" s="13"/>
      <c r="R38" s="19"/>
      <c r="S38" s="19"/>
      <c r="T38" s="13"/>
      <c r="U38" s="19"/>
      <c r="V38" s="19"/>
      <c r="W38" s="15"/>
      <c r="X38" s="19"/>
      <c r="Y38" s="13"/>
    </row>
    <row r="39" spans="1:25" ht="26.25" customHeight="1">
      <c r="A39" s="256" t="s">
        <v>107</v>
      </c>
      <c r="B39" s="115" t="s">
        <v>114</v>
      </c>
      <c r="C39" s="82">
        <v>1815541566</v>
      </c>
      <c r="D39" s="83">
        <f>SUM(D41:D44)</f>
        <v>100</v>
      </c>
      <c r="E39" s="84"/>
      <c r="F39" s="82">
        <v>1056479111</v>
      </c>
      <c r="G39" s="83">
        <f>SUM(G41:G44)</f>
        <v>100</v>
      </c>
      <c r="H39" s="86"/>
      <c r="I39" s="82">
        <v>574374866</v>
      </c>
      <c r="J39" s="83">
        <f>SUM(J41:J44)</f>
        <v>100</v>
      </c>
      <c r="K39" s="86"/>
      <c r="L39" s="82">
        <v>93794954</v>
      </c>
      <c r="M39" s="83">
        <f>SUM(M41:M44)</f>
        <v>100</v>
      </c>
      <c r="N39" s="86"/>
      <c r="O39" s="82">
        <v>81224457</v>
      </c>
      <c r="P39" s="83">
        <f>SUM(P41:P44)</f>
        <v>100</v>
      </c>
      <c r="Q39" s="83"/>
      <c r="R39" s="82" t="s">
        <v>131</v>
      </c>
      <c r="S39" s="82" t="s">
        <v>131</v>
      </c>
      <c r="T39" s="83"/>
      <c r="U39" s="82" t="s">
        <v>131</v>
      </c>
      <c r="V39" s="82" t="s">
        <v>131</v>
      </c>
      <c r="W39" s="86"/>
      <c r="X39" s="82">
        <v>9668178</v>
      </c>
      <c r="Y39" s="83">
        <f>SUM(Y41:Y44)</f>
        <v>100</v>
      </c>
    </row>
    <row r="40" spans="1:25" ht="9.75" customHeight="1">
      <c r="A40" s="256"/>
      <c r="B40" s="99"/>
      <c r="C40" s="204"/>
      <c r="D40" s="13"/>
      <c r="E40" s="9"/>
      <c r="F40" s="19"/>
      <c r="G40" s="13"/>
      <c r="H40" s="15"/>
      <c r="I40" s="19"/>
      <c r="J40" s="13"/>
      <c r="K40" s="15"/>
      <c r="L40" s="19"/>
      <c r="M40" s="13"/>
      <c r="N40" s="15"/>
      <c r="O40" s="19"/>
      <c r="P40" s="13"/>
      <c r="Q40" s="13"/>
      <c r="R40" s="19"/>
      <c r="S40" s="19"/>
      <c r="T40" s="13"/>
      <c r="U40" s="19"/>
      <c r="V40" s="19"/>
      <c r="W40" s="15"/>
      <c r="X40" s="19"/>
      <c r="Y40" s="13"/>
    </row>
    <row r="41" spans="1:30" ht="15">
      <c r="A41" s="256"/>
      <c r="B41" s="62" t="s">
        <v>108</v>
      </c>
      <c r="C41" s="201">
        <v>771596280</v>
      </c>
      <c r="D41" s="38">
        <f>+C41/C$39*100</f>
        <v>42.49951058405016</v>
      </c>
      <c r="E41" s="65"/>
      <c r="F41" s="66">
        <v>448820723</v>
      </c>
      <c r="G41" s="38">
        <f>+F41/F$39*100</f>
        <v>42.48268785694903</v>
      </c>
      <c r="H41" s="68"/>
      <c r="I41" s="66">
        <v>236179280</v>
      </c>
      <c r="J41" s="38">
        <f>+I41/I$39*100</f>
        <v>41.11936193252579</v>
      </c>
      <c r="K41" s="68"/>
      <c r="L41" s="66">
        <v>44278401</v>
      </c>
      <c r="M41" s="38">
        <f>+L41/L$39*100</f>
        <v>47.20765788743817</v>
      </c>
      <c r="N41" s="68"/>
      <c r="O41" s="66">
        <v>37652826</v>
      </c>
      <c r="P41" s="38">
        <f>+O41/O$39*100</f>
        <v>46.35651303892373</v>
      </c>
      <c r="Q41" s="38"/>
      <c r="R41" s="66" t="s">
        <v>131</v>
      </c>
      <c r="S41" s="66" t="s">
        <v>131</v>
      </c>
      <c r="T41" s="38"/>
      <c r="U41" s="66" t="s">
        <v>131</v>
      </c>
      <c r="V41" s="66" t="s">
        <v>131</v>
      </c>
      <c r="W41" s="68"/>
      <c r="X41" s="66">
        <v>4665050</v>
      </c>
      <c r="Y41" s="38">
        <f>+X41/X$39*100</f>
        <v>48.25159404388293</v>
      </c>
      <c r="AB41" s="104"/>
      <c r="AC41" s="111"/>
      <c r="AD41" s="111"/>
    </row>
    <row r="42" spans="1:30" ht="15">
      <c r="A42" s="256"/>
      <c r="B42" s="99" t="s">
        <v>109</v>
      </c>
      <c r="C42" s="204">
        <v>220752435</v>
      </c>
      <c r="D42" s="13">
        <f>+C42/C$39*100</f>
        <v>12.159040538320564</v>
      </c>
      <c r="E42" s="9"/>
      <c r="F42" s="19">
        <v>137279401</v>
      </c>
      <c r="G42" s="13">
        <f>+F42/F$39*100</f>
        <v>12.994047830255681</v>
      </c>
      <c r="H42" s="15"/>
      <c r="I42" s="19">
        <v>67869672</v>
      </c>
      <c r="J42" s="13">
        <f>+I42/I$39*100</f>
        <v>11.816267740378459</v>
      </c>
      <c r="K42" s="15"/>
      <c r="L42" s="19">
        <v>8119470</v>
      </c>
      <c r="M42" s="13">
        <f>+L42/L$39*100</f>
        <v>8.65661707131921</v>
      </c>
      <c r="N42" s="15"/>
      <c r="O42" s="19">
        <v>6353930</v>
      </c>
      <c r="P42" s="13">
        <f>+O42/O$39*100</f>
        <v>7.822680796745739</v>
      </c>
      <c r="Q42" s="13"/>
      <c r="R42" s="19" t="s">
        <v>131</v>
      </c>
      <c r="S42" s="19" t="s">
        <v>131</v>
      </c>
      <c r="T42" s="13"/>
      <c r="U42" s="19" t="s">
        <v>131</v>
      </c>
      <c r="V42" s="19" t="s">
        <v>131</v>
      </c>
      <c r="W42" s="15"/>
      <c r="X42" s="19">
        <v>1129962</v>
      </c>
      <c r="Y42" s="13">
        <f>+X42/X$39*100</f>
        <v>11.687434798986944</v>
      </c>
      <c r="AB42" s="104"/>
      <c r="AC42" s="111"/>
      <c r="AD42" s="111"/>
    </row>
    <row r="43" spans="1:30" ht="15">
      <c r="A43" s="256"/>
      <c r="B43" s="62" t="s">
        <v>110</v>
      </c>
      <c r="C43" s="201">
        <v>663954376</v>
      </c>
      <c r="D43" s="38">
        <f>+C43/C$39*100</f>
        <v>36.57059625810847</v>
      </c>
      <c r="E43" s="65"/>
      <c r="F43" s="66">
        <v>374294234</v>
      </c>
      <c r="G43" s="38">
        <f>+F43/F$39*100</f>
        <v>35.42845571700092</v>
      </c>
      <c r="H43" s="68"/>
      <c r="I43" s="66">
        <v>216636032</v>
      </c>
      <c r="J43" s="38">
        <f>+I43/I$39*100</f>
        <v>37.71683700379745</v>
      </c>
      <c r="K43" s="68"/>
      <c r="L43" s="66">
        <v>36969970</v>
      </c>
      <c r="M43" s="38">
        <f>+L43/L$39*100</f>
        <v>39.41573445411573</v>
      </c>
      <c r="N43" s="68"/>
      <c r="O43" s="66">
        <v>32794296</v>
      </c>
      <c r="P43" s="38">
        <f>+O43/O$39*100</f>
        <v>40.374903337303934</v>
      </c>
      <c r="Q43" s="38"/>
      <c r="R43" s="66" t="s">
        <v>131</v>
      </c>
      <c r="S43" s="66" t="s">
        <v>131</v>
      </c>
      <c r="T43" s="38"/>
      <c r="U43" s="66" t="s">
        <v>131</v>
      </c>
      <c r="V43" s="66" t="s">
        <v>131</v>
      </c>
      <c r="W43" s="68"/>
      <c r="X43" s="66">
        <v>3259844</v>
      </c>
      <c r="Y43" s="38">
        <f>+X43/X$39*100</f>
        <v>33.717252619883496</v>
      </c>
      <c r="AB43" s="104"/>
      <c r="AC43" s="111"/>
      <c r="AD43" s="111"/>
    </row>
    <row r="44" spans="1:30" ht="15">
      <c r="A44" s="256"/>
      <c r="B44" s="99" t="s">
        <v>141</v>
      </c>
      <c r="C44" s="204">
        <v>159238475</v>
      </c>
      <c r="D44" s="13">
        <f>+C44/C$39*100</f>
        <v>8.770852619520802</v>
      </c>
      <c r="E44" s="9"/>
      <c r="F44" s="19">
        <v>96084753</v>
      </c>
      <c r="G44" s="13">
        <f>+F44/F$39*100</f>
        <v>9.094808595794374</v>
      </c>
      <c r="H44" s="15"/>
      <c r="I44" s="19">
        <v>53689882</v>
      </c>
      <c r="J44" s="13">
        <f>+I44/I$39*100</f>
        <v>9.347533323298308</v>
      </c>
      <c r="K44" s="15"/>
      <c r="L44" s="19">
        <v>4427113</v>
      </c>
      <c r="M44" s="13">
        <f>+L44/L$39*100</f>
        <v>4.719990587126894</v>
      </c>
      <c r="N44" s="15"/>
      <c r="O44" s="19">
        <v>4423405</v>
      </c>
      <c r="P44" s="13">
        <f>+O44/O$39*100</f>
        <v>5.445902827026593</v>
      </c>
      <c r="Q44" s="13"/>
      <c r="R44" s="19" t="s">
        <v>131</v>
      </c>
      <c r="S44" s="19" t="s">
        <v>131</v>
      </c>
      <c r="T44" s="13"/>
      <c r="U44" s="19" t="s">
        <v>131</v>
      </c>
      <c r="V44" s="19" t="s">
        <v>131</v>
      </c>
      <c r="W44" s="15"/>
      <c r="X44" s="19">
        <v>613322</v>
      </c>
      <c r="Y44" s="13">
        <f>+X44/X$39*100</f>
        <v>6.343718537246625</v>
      </c>
      <c r="AB44" s="104"/>
      <c r="AC44" s="111"/>
      <c r="AD44" s="111"/>
    </row>
    <row r="45" spans="1:25" ht="9.75" customHeight="1">
      <c r="A45" s="256"/>
      <c r="B45" s="62"/>
      <c r="C45" s="201"/>
      <c r="D45" s="38"/>
      <c r="E45" s="65"/>
      <c r="F45" s="66"/>
      <c r="G45" s="38"/>
      <c r="H45" s="68"/>
      <c r="I45" s="66"/>
      <c r="J45" s="38"/>
      <c r="K45" s="68"/>
      <c r="L45" s="66"/>
      <c r="M45" s="38"/>
      <c r="N45" s="68"/>
      <c r="O45" s="66"/>
      <c r="P45" s="38"/>
      <c r="Q45" s="38"/>
      <c r="R45" s="66"/>
      <c r="S45" s="66"/>
      <c r="T45" s="38"/>
      <c r="U45" s="66"/>
      <c r="V45" s="66"/>
      <c r="W45" s="68"/>
      <c r="X45" s="66"/>
      <c r="Y45" s="38"/>
    </row>
    <row r="46" spans="1:25" ht="15">
      <c r="A46" s="256" t="s">
        <v>105</v>
      </c>
      <c r="B46" s="98" t="s">
        <v>140</v>
      </c>
      <c r="C46" s="75">
        <v>320747299</v>
      </c>
      <c r="D46" s="76">
        <f>SUM(D48:D50)</f>
        <v>100</v>
      </c>
      <c r="E46" s="77"/>
      <c r="F46" s="75">
        <v>189471695</v>
      </c>
      <c r="G46" s="76">
        <f>SUM(G48:G50)</f>
        <v>100</v>
      </c>
      <c r="H46" s="79"/>
      <c r="I46" s="75">
        <v>109249015</v>
      </c>
      <c r="J46" s="76">
        <f>SUM(J48:J50)</f>
        <v>100</v>
      </c>
      <c r="K46" s="79"/>
      <c r="L46" s="75">
        <v>11469374</v>
      </c>
      <c r="M46" s="76">
        <f>SUM(M48:M50)</f>
        <v>100</v>
      </c>
      <c r="N46" s="79"/>
      <c r="O46" s="75">
        <v>8844923</v>
      </c>
      <c r="P46" s="76">
        <f>SUM(P48:P50)</f>
        <v>100.00000000000001</v>
      </c>
      <c r="Q46" s="76"/>
      <c r="R46" s="75" t="s">
        <v>131</v>
      </c>
      <c r="S46" s="75" t="s">
        <v>131</v>
      </c>
      <c r="T46" s="76"/>
      <c r="U46" s="75" t="s">
        <v>131</v>
      </c>
      <c r="V46" s="75" t="s">
        <v>131</v>
      </c>
      <c r="W46" s="79"/>
      <c r="X46" s="75">
        <v>1712292</v>
      </c>
      <c r="Y46" s="76">
        <f>SUM(Y48:Y50)</f>
        <v>100</v>
      </c>
    </row>
    <row r="47" spans="1:25" ht="15">
      <c r="A47" s="256"/>
      <c r="B47" s="62"/>
      <c r="C47" s="201"/>
      <c r="D47" s="38"/>
      <c r="E47" s="65"/>
      <c r="F47" s="66"/>
      <c r="G47" s="38"/>
      <c r="H47" s="68"/>
      <c r="I47" s="66"/>
      <c r="J47" s="38"/>
      <c r="K47" s="68"/>
      <c r="L47" s="66"/>
      <c r="M47" s="38"/>
      <c r="N47" s="68"/>
      <c r="O47" s="66"/>
      <c r="P47" s="38"/>
      <c r="Q47" s="38"/>
      <c r="R47" s="66"/>
      <c r="S47" s="66"/>
      <c r="T47" s="38"/>
      <c r="U47" s="66"/>
      <c r="V47" s="66"/>
      <c r="W47" s="68"/>
      <c r="X47" s="66"/>
      <c r="Y47" s="38"/>
    </row>
    <row r="48" spans="1:30" ht="15">
      <c r="A48" s="256"/>
      <c r="B48" s="99" t="s">
        <v>108</v>
      </c>
      <c r="C48" s="204">
        <v>220890228</v>
      </c>
      <c r="D48" s="13">
        <f>+C48/C$46*100</f>
        <v>68.86736963605733</v>
      </c>
      <c r="E48" s="9"/>
      <c r="F48" s="19">
        <v>132425237</v>
      </c>
      <c r="G48" s="13">
        <f>+F48/F$46*100</f>
        <v>69.89183107270983</v>
      </c>
      <c r="H48" s="15"/>
      <c r="I48" s="19">
        <v>78840715</v>
      </c>
      <c r="J48" s="13">
        <f>+I48/I$46*100</f>
        <v>72.16606483820472</v>
      </c>
      <c r="K48" s="15"/>
      <c r="L48" s="19">
        <v>4513463</v>
      </c>
      <c r="M48" s="13">
        <f>+L48/L$46*100</f>
        <v>39.35230466806645</v>
      </c>
      <c r="N48" s="15"/>
      <c r="O48" s="19">
        <v>3822394</v>
      </c>
      <c r="P48" s="13">
        <f>+O48/O$46*100</f>
        <v>43.21568429708207</v>
      </c>
      <c r="Q48" s="13"/>
      <c r="R48" s="19" t="s">
        <v>131</v>
      </c>
      <c r="S48" s="19" t="s">
        <v>131</v>
      </c>
      <c r="T48" s="13"/>
      <c r="U48" s="19" t="s">
        <v>131</v>
      </c>
      <c r="V48" s="19" t="s">
        <v>131</v>
      </c>
      <c r="W48" s="15"/>
      <c r="X48" s="19">
        <v>1288419</v>
      </c>
      <c r="Y48" s="13">
        <f>+X48/X$46*100</f>
        <v>75.24528526676525</v>
      </c>
      <c r="AB48" s="104"/>
      <c r="AC48" s="111"/>
      <c r="AD48" s="111"/>
    </row>
    <row r="49" spans="1:30" ht="15">
      <c r="A49" s="256"/>
      <c r="B49" s="62" t="s">
        <v>109</v>
      </c>
      <c r="C49" s="201">
        <v>56471458</v>
      </c>
      <c r="D49" s="38">
        <f>+C49/C$46*100</f>
        <v>17.60621466683029</v>
      </c>
      <c r="E49" s="65"/>
      <c r="F49" s="66">
        <v>29582725</v>
      </c>
      <c r="G49" s="38">
        <f>+F49/F$46*100</f>
        <v>15.613268778748193</v>
      </c>
      <c r="H49" s="68"/>
      <c r="I49" s="66">
        <v>15474830</v>
      </c>
      <c r="J49" s="38">
        <f>+I49/I$46*100</f>
        <v>14.164731828474608</v>
      </c>
      <c r="K49" s="68"/>
      <c r="L49" s="66">
        <v>6450311</v>
      </c>
      <c r="M49" s="38">
        <f>+L49/L$46*100</f>
        <v>56.239433817399274</v>
      </c>
      <c r="N49" s="68"/>
      <c r="O49" s="66">
        <v>4693504</v>
      </c>
      <c r="P49" s="38">
        <f>+O49/O$46*100</f>
        <v>53.064385071526345</v>
      </c>
      <c r="Q49" s="38"/>
      <c r="R49" s="66" t="s">
        <v>131</v>
      </c>
      <c r="S49" s="66" t="s">
        <v>131</v>
      </c>
      <c r="T49" s="38"/>
      <c r="U49" s="66" t="s">
        <v>131</v>
      </c>
      <c r="V49" s="66" t="s">
        <v>131</v>
      </c>
      <c r="W49" s="68"/>
      <c r="X49" s="66">
        <v>270088</v>
      </c>
      <c r="Y49" s="38">
        <f>+X49/X$46*100</f>
        <v>15.773477888117213</v>
      </c>
      <c r="AB49" s="104"/>
      <c r="AC49" s="111"/>
      <c r="AD49" s="111"/>
    </row>
    <row r="50" spans="1:30" ht="15">
      <c r="A50" s="256"/>
      <c r="B50" s="103" t="s">
        <v>141</v>
      </c>
      <c r="C50" s="201">
        <v>43385613</v>
      </c>
      <c r="D50" s="38">
        <f>+C50/C$46*100</f>
        <v>13.526415697112387</v>
      </c>
      <c r="E50" s="65"/>
      <c r="F50" s="66">
        <v>27463733</v>
      </c>
      <c r="G50" s="38">
        <f>+F50/F$46*100</f>
        <v>14.494900148541975</v>
      </c>
      <c r="H50" s="68"/>
      <c r="I50" s="66">
        <v>14933470</v>
      </c>
      <c r="J50" s="38">
        <f>+I50/I$46*100</f>
        <v>13.66920333332067</v>
      </c>
      <c r="K50" s="68"/>
      <c r="L50" s="66">
        <v>505600</v>
      </c>
      <c r="M50" s="38">
        <f>+L50/L$46*100</f>
        <v>4.408261514534272</v>
      </c>
      <c r="N50" s="68"/>
      <c r="O50" s="66">
        <v>329025</v>
      </c>
      <c r="P50" s="38">
        <f>+O50/O$46*100</f>
        <v>3.7199306313915903</v>
      </c>
      <c r="Q50" s="38"/>
      <c r="R50" s="66" t="s">
        <v>131</v>
      </c>
      <c r="S50" s="66" t="s">
        <v>131</v>
      </c>
      <c r="T50" s="38"/>
      <c r="U50" s="66" t="s">
        <v>131</v>
      </c>
      <c r="V50" s="66" t="s">
        <v>131</v>
      </c>
      <c r="W50" s="68"/>
      <c r="X50" s="66">
        <v>153785</v>
      </c>
      <c r="Y50" s="38">
        <f>+X50/X$46*100</f>
        <v>8.981236845117538</v>
      </c>
      <c r="AB50" s="104"/>
      <c r="AC50" s="111"/>
      <c r="AD50" s="111"/>
    </row>
    <row r="51" spans="1:25" ht="9.75" customHeight="1">
      <c r="A51" s="257"/>
      <c r="B51" s="71"/>
      <c r="C51" s="71"/>
      <c r="D51" s="72"/>
      <c r="E51" s="73"/>
      <c r="F51" s="71"/>
      <c r="G51" s="72"/>
      <c r="H51" s="74"/>
      <c r="I51" s="71"/>
      <c r="J51" s="72"/>
      <c r="K51" s="74"/>
      <c r="L51" s="71"/>
      <c r="M51" s="72"/>
      <c r="N51" s="74"/>
      <c r="O51" s="71"/>
      <c r="P51" s="72"/>
      <c r="Q51" s="72"/>
      <c r="R51" s="72"/>
      <c r="S51" s="72"/>
      <c r="T51" s="72"/>
      <c r="U51" s="74"/>
      <c r="V51" s="74"/>
      <c r="W51" s="74"/>
      <c r="X51" s="71"/>
      <c r="Y51" s="72"/>
    </row>
    <row r="52" spans="1:25" ht="10.5" customHeight="1">
      <c r="A52" s="91"/>
      <c r="B52" s="315" t="s">
        <v>82</v>
      </c>
      <c r="C52" s="315"/>
      <c r="D52" s="110"/>
      <c r="E52" s="110"/>
      <c r="F52" s="45"/>
      <c r="G52" s="45"/>
      <c r="H52" s="45"/>
      <c r="I52" s="45"/>
      <c r="J52" s="45"/>
      <c r="K52" s="45"/>
      <c r="L52" s="45"/>
      <c r="M52" s="45"/>
      <c r="N52" s="45"/>
      <c r="O52" s="45"/>
      <c r="P52" s="45"/>
      <c r="Q52" s="45"/>
      <c r="R52" s="110"/>
      <c r="S52" s="110"/>
      <c r="T52" s="110"/>
      <c r="U52" s="110"/>
      <c r="V52" s="110"/>
      <c r="W52" s="110"/>
      <c r="X52" s="110"/>
      <c r="Y52" s="110"/>
    </row>
    <row r="53" spans="2:25" ht="15">
      <c r="B53" s="332" t="s">
        <v>147</v>
      </c>
      <c r="C53" s="332"/>
      <c r="D53" s="332"/>
      <c r="E53" s="332"/>
      <c r="F53" s="332"/>
      <c r="G53" s="332"/>
      <c r="H53" s="332"/>
      <c r="I53" s="332"/>
      <c r="J53" s="332"/>
      <c r="K53" s="332"/>
      <c r="L53" s="332"/>
      <c r="M53" s="332"/>
      <c r="N53" s="332"/>
      <c r="O53" s="332"/>
      <c r="P53" s="332"/>
      <c r="Q53" s="332"/>
      <c r="R53" s="150"/>
      <c r="S53" s="150"/>
      <c r="T53" s="150"/>
      <c r="U53" s="150"/>
      <c r="V53" s="150"/>
      <c r="W53" s="150"/>
      <c r="X53" s="150"/>
      <c r="Y53" s="150"/>
    </row>
    <row r="54" spans="2:25" ht="15">
      <c r="B54" s="324" t="s">
        <v>117</v>
      </c>
      <c r="C54" s="330"/>
      <c r="D54" s="330"/>
      <c r="E54" s="330"/>
      <c r="F54" s="330"/>
      <c r="G54" s="330"/>
      <c r="H54" s="330"/>
      <c r="I54" s="330"/>
      <c r="J54" s="330"/>
      <c r="K54" s="330"/>
      <c r="L54" s="330"/>
      <c r="M54" s="330"/>
      <c r="N54" s="330"/>
      <c r="O54" s="330"/>
      <c r="P54" s="330"/>
      <c r="Q54" s="330"/>
      <c r="R54" s="330"/>
      <c r="S54" s="330"/>
      <c r="T54" s="330"/>
      <c r="U54" s="330"/>
      <c r="V54" s="330"/>
      <c r="W54" s="330"/>
      <c r="X54" s="330"/>
      <c r="Y54" s="330"/>
    </row>
    <row r="55" spans="2:25" ht="15">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row>
  </sheetData>
  <sheetProtection/>
  <mergeCells count="21">
    <mergeCell ref="R11:V11"/>
    <mergeCell ref="B6:Y6"/>
    <mergeCell ref="B7:Y7"/>
    <mergeCell ref="B8:Y8"/>
    <mergeCell ref="B9:Y9"/>
    <mergeCell ref="A11:A13"/>
    <mergeCell ref="B11:B13"/>
    <mergeCell ref="C11:D12"/>
    <mergeCell ref="F11:J11"/>
    <mergeCell ref="F12:G12"/>
    <mergeCell ref="I12:J12"/>
    <mergeCell ref="B53:Q53"/>
    <mergeCell ref="X11:Y12"/>
    <mergeCell ref="B55:Y55"/>
    <mergeCell ref="B54:Y54"/>
    <mergeCell ref="B52:C52"/>
    <mergeCell ref="L12:M12"/>
    <mergeCell ref="L11:P11"/>
    <mergeCell ref="R12:S12"/>
    <mergeCell ref="U12:V12"/>
    <mergeCell ref="O12:P12"/>
  </mergeCells>
  <printOptions horizontalCentered="1"/>
  <pageMargins left="0.23" right="0.24" top="0.52" bottom="0.68" header="0" footer="0"/>
  <pageSetup horizontalDpi="300" verticalDpi="300" orientation="landscape" scale="85" r:id="rId2"/>
  <drawing r:id="rId1"/>
</worksheet>
</file>

<file path=xl/worksheets/sheet8.xml><?xml version="1.0" encoding="utf-8"?>
<worksheet xmlns="http://schemas.openxmlformats.org/spreadsheetml/2006/main" xmlns:r="http://schemas.openxmlformats.org/officeDocument/2006/relationships">
  <dimension ref="A7:S53"/>
  <sheetViews>
    <sheetView showGridLines="0" zoomScale="85" zoomScaleNormal="85" zoomScalePageLayoutView="0" workbookViewId="0" topLeftCell="A1">
      <pane xSplit="2" ySplit="13" topLeftCell="C14" activePane="bottomRight" state="frozen"/>
      <selection pane="topLeft" activeCell="C18" sqref="C18"/>
      <selection pane="topRight" activeCell="C18" sqref="C18"/>
      <selection pane="bottomLeft" activeCell="C18" sqref="C18"/>
      <selection pane="bottomRight" activeCell="B53" sqref="B53:S53"/>
    </sheetView>
  </sheetViews>
  <sheetFormatPr defaultColWidth="11.421875" defaultRowHeight="12.75"/>
  <cols>
    <col min="1" max="1" width="3.57421875" style="63" customWidth="1"/>
    <col min="2" max="2" width="30.140625" style="0" customWidth="1"/>
    <col min="3" max="3" width="16.00390625" style="0" customWidth="1"/>
    <col min="4" max="4" width="7.28125" style="0" customWidth="1"/>
    <col min="5" max="5" width="1.1484375" style="0" customWidth="1"/>
    <col min="6" max="6" width="15.00390625" style="0" customWidth="1"/>
    <col min="7" max="7" width="6.421875" style="0" bestFit="1" customWidth="1"/>
    <col min="8" max="8" width="1.28515625" style="0" customWidth="1"/>
    <col min="9" max="9" width="12.7109375" style="0" customWidth="1"/>
    <col min="10" max="10" width="6.421875" style="0" bestFit="1" customWidth="1"/>
    <col min="11" max="11" width="1.7109375" style="0" customWidth="1"/>
    <col min="12" max="12" width="12.57421875" style="0" customWidth="1"/>
    <col min="13" max="13" width="6.421875" style="0" bestFit="1" customWidth="1"/>
    <col min="14" max="14" width="2.7109375" style="0" customWidth="1"/>
    <col min="15" max="15" width="12.421875" style="0" bestFit="1" customWidth="1"/>
    <col min="16" max="16" width="6.421875" style="0" customWidth="1"/>
    <col min="17" max="17" width="1.57421875" style="0" customWidth="1"/>
    <col min="18" max="18" width="12.8515625" style="0" customWidth="1"/>
    <col min="19" max="19" width="8.140625" style="0" customWidth="1"/>
  </cols>
  <sheetData>
    <row r="2" ht="12.75"/>
    <row r="3" ht="12.75"/>
    <row r="4" ht="12.75"/>
    <row r="5" ht="12.75"/>
    <row r="6" ht="12.75"/>
    <row r="7" spans="2:19" ht="13.5">
      <c r="B7" s="339" t="s">
        <v>119</v>
      </c>
      <c r="C7" s="339"/>
      <c r="D7" s="339"/>
      <c r="E7" s="339"/>
      <c r="F7" s="339"/>
      <c r="G7" s="339"/>
      <c r="H7" s="339"/>
      <c r="I7" s="339"/>
      <c r="J7" s="339"/>
      <c r="K7" s="339"/>
      <c r="L7" s="339"/>
      <c r="M7" s="339"/>
      <c r="N7" s="339"/>
      <c r="O7" s="339"/>
      <c r="P7" s="339"/>
      <c r="Q7" s="339"/>
      <c r="R7" s="339"/>
      <c r="S7" s="339"/>
    </row>
    <row r="8" spans="2:19" ht="12.75">
      <c r="B8" s="339" t="s">
        <v>48</v>
      </c>
      <c r="C8" s="339"/>
      <c r="D8" s="339"/>
      <c r="E8" s="339"/>
      <c r="F8" s="339"/>
      <c r="G8" s="339"/>
      <c r="H8" s="339"/>
      <c r="I8" s="339"/>
      <c r="J8" s="339"/>
      <c r="K8" s="339"/>
      <c r="L8" s="339"/>
      <c r="M8" s="339"/>
      <c r="N8" s="339"/>
      <c r="O8" s="339"/>
      <c r="P8" s="339"/>
      <c r="Q8" s="339"/>
      <c r="R8" s="339"/>
      <c r="S8" s="339"/>
    </row>
    <row r="9" spans="2:19" ht="12.75">
      <c r="B9" s="339" t="str">
        <f>+'C1 Parte 1'!B7:Q7</f>
        <v>Total nacional 2008</v>
      </c>
      <c r="C9" s="339"/>
      <c r="D9" s="339"/>
      <c r="E9" s="339"/>
      <c r="F9" s="339"/>
      <c r="G9" s="339"/>
      <c r="H9" s="339"/>
      <c r="I9" s="339"/>
      <c r="J9" s="339"/>
      <c r="K9" s="339"/>
      <c r="L9" s="339"/>
      <c r="M9" s="339"/>
      <c r="N9" s="339"/>
      <c r="O9" s="339"/>
      <c r="P9" s="339"/>
      <c r="Q9" s="339"/>
      <c r="R9" s="339"/>
      <c r="S9" s="339"/>
    </row>
    <row r="10" spans="2:19" ht="12.75">
      <c r="B10" s="339" t="str">
        <f>+'C1 Parte 1'!B8:Q8</f>
        <v>-</v>
      </c>
      <c r="C10" s="339"/>
      <c r="D10" s="339"/>
      <c r="E10" s="339"/>
      <c r="F10" s="339"/>
      <c r="G10" s="339"/>
      <c r="H10" s="339"/>
      <c r="I10" s="339"/>
      <c r="J10" s="339"/>
      <c r="K10" s="339"/>
      <c r="L10" s="339"/>
      <c r="M10" s="339"/>
      <c r="N10" s="339"/>
      <c r="O10" s="339"/>
      <c r="P10" s="339"/>
      <c r="Q10" s="339"/>
      <c r="R10" s="339"/>
      <c r="S10" s="339"/>
    </row>
    <row r="11" spans="1:19" ht="12.75">
      <c r="A11" s="94"/>
      <c r="B11" s="93"/>
      <c r="C11" s="93"/>
      <c r="D11" s="93"/>
      <c r="E11" s="93"/>
      <c r="F11" s="93"/>
      <c r="G11" s="93"/>
      <c r="H11" s="93"/>
      <c r="I11" s="93"/>
      <c r="J11" s="93"/>
      <c r="K11" s="93"/>
      <c r="L11" s="93"/>
      <c r="M11" s="93"/>
      <c r="N11" s="93"/>
      <c r="O11" s="93"/>
      <c r="P11" s="93"/>
      <c r="Q11" s="93"/>
      <c r="R11" s="93"/>
      <c r="S11" s="64" t="str">
        <f>+'C1 Parte 1'!Q10</f>
        <v>Valores en miles de pesos</v>
      </c>
    </row>
    <row r="12" spans="1:19" ht="49.5" customHeight="1">
      <c r="A12" s="291" t="s">
        <v>46</v>
      </c>
      <c r="B12" s="342" t="s">
        <v>102</v>
      </c>
      <c r="C12" s="331" t="s">
        <v>95</v>
      </c>
      <c r="D12" s="331"/>
      <c r="E12" s="53"/>
      <c r="F12" s="331" t="s">
        <v>96</v>
      </c>
      <c r="G12" s="331"/>
      <c r="H12" s="53"/>
      <c r="I12" s="331" t="s">
        <v>97</v>
      </c>
      <c r="J12" s="331"/>
      <c r="K12" s="53"/>
      <c r="L12" s="331" t="s">
        <v>98</v>
      </c>
      <c r="M12" s="331"/>
      <c r="N12" s="52"/>
      <c r="O12" s="331" t="s">
        <v>43</v>
      </c>
      <c r="P12" s="331"/>
      <c r="Q12" s="53"/>
      <c r="R12" s="331" t="s">
        <v>27</v>
      </c>
      <c r="S12" s="331"/>
    </row>
    <row r="13" spans="1:19" ht="17.25" customHeight="1">
      <c r="A13" s="293"/>
      <c r="B13" s="343"/>
      <c r="C13" s="57" t="s">
        <v>99</v>
      </c>
      <c r="D13" s="57" t="s">
        <v>70</v>
      </c>
      <c r="E13" s="57"/>
      <c r="F13" s="55" t="s">
        <v>85</v>
      </c>
      <c r="G13" s="55" t="s">
        <v>70</v>
      </c>
      <c r="H13" s="55"/>
      <c r="I13" s="55" t="s">
        <v>85</v>
      </c>
      <c r="J13" s="55" t="s">
        <v>70</v>
      </c>
      <c r="K13" s="55"/>
      <c r="L13" s="55" t="s">
        <v>85</v>
      </c>
      <c r="M13" s="55" t="s">
        <v>70</v>
      </c>
      <c r="N13" s="55"/>
      <c r="O13" s="55" t="s">
        <v>85</v>
      </c>
      <c r="P13" s="55" t="s">
        <v>70</v>
      </c>
      <c r="Q13" s="55"/>
      <c r="R13" s="55" t="s">
        <v>85</v>
      </c>
      <c r="S13" s="55" t="s">
        <v>70</v>
      </c>
    </row>
    <row r="14" spans="1:19" ht="12" customHeight="1">
      <c r="A14" s="140"/>
      <c r="B14" s="146"/>
      <c r="C14" s="164"/>
      <c r="D14" s="24"/>
      <c r="E14" s="24"/>
      <c r="F14" s="164"/>
      <c r="G14" s="24"/>
      <c r="H14" s="24"/>
      <c r="I14" s="164"/>
      <c r="J14" s="24"/>
      <c r="K14" s="30"/>
      <c r="L14" s="164"/>
      <c r="M14" s="24"/>
      <c r="N14" s="24"/>
      <c r="O14" s="176"/>
      <c r="P14" s="24"/>
      <c r="Q14" s="30"/>
      <c r="R14" s="164"/>
      <c r="S14" s="147"/>
    </row>
    <row r="15" spans="1:19" ht="9.75" customHeight="1">
      <c r="A15" s="87"/>
      <c r="B15" s="6"/>
      <c r="C15" s="50"/>
      <c r="D15" s="50"/>
      <c r="E15" s="50"/>
      <c r="F15" s="50"/>
      <c r="G15" s="50"/>
      <c r="H15" s="50"/>
      <c r="I15" s="50"/>
      <c r="J15" s="50"/>
      <c r="K15" s="50"/>
      <c r="L15" s="50"/>
      <c r="M15" s="50"/>
      <c r="N15" s="50"/>
      <c r="O15" s="50"/>
      <c r="P15" s="50"/>
      <c r="Q15" s="50"/>
      <c r="R15" s="50"/>
      <c r="S15" s="50"/>
    </row>
    <row r="16" spans="1:19" s="96" customFormat="1" ht="18.75" customHeight="1">
      <c r="A16" s="69" t="s">
        <v>100</v>
      </c>
      <c r="B16" s="98" t="s">
        <v>103</v>
      </c>
      <c r="C16" s="75">
        <v>2443747740</v>
      </c>
      <c r="D16" s="76">
        <f>SUM(D18:D20)</f>
        <v>100</v>
      </c>
      <c r="E16" s="77"/>
      <c r="F16" s="75">
        <v>1277855248</v>
      </c>
      <c r="G16" s="76">
        <f>SUM(G18:G20)</f>
        <v>100</v>
      </c>
      <c r="H16" s="79"/>
      <c r="I16" s="75">
        <v>105505137</v>
      </c>
      <c r="J16" s="76">
        <f>SUM(J18:J20)</f>
        <v>100</v>
      </c>
      <c r="K16" s="79"/>
      <c r="L16" s="75">
        <v>22676266</v>
      </c>
      <c r="M16" s="76">
        <f>SUM(M18:M20)</f>
        <v>99.99999999999999</v>
      </c>
      <c r="N16" s="76"/>
      <c r="O16" s="75">
        <v>131936839</v>
      </c>
      <c r="P16" s="76">
        <f>SUM(P18:P20)</f>
        <v>100</v>
      </c>
      <c r="Q16" s="79"/>
      <c r="R16" s="75">
        <v>905774250</v>
      </c>
      <c r="S16" s="76">
        <f>SUM(S18:S20)</f>
        <v>100</v>
      </c>
    </row>
    <row r="17" spans="1:19" s="96" customFormat="1" ht="12.75">
      <c r="A17" s="69"/>
      <c r="B17" s="62"/>
      <c r="C17" s="201"/>
      <c r="D17" s="38"/>
      <c r="E17" s="65"/>
      <c r="F17" s="66"/>
      <c r="G17" s="38"/>
      <c r="H17" s="68"/>
      <c r="I17" s="66"/>
      <c r="J17" s="38"/>
      <c r="K17" s="68"/>
      <c r="L17" s="66"/>
      <c r="M17" s="38"/>
      <c r="N17" s="38"/>
      <c r="O17" s="66"/>
      <c r="P17" s="38"/>
      <c r="Q17" s="68"/>
      <c r="R17" s="66"/>
      <c r="S17" s="38"/>
    </row>
    <row r="18" spans="1:19" s="96" customFormat="1" ht="12.75">
      <c r="A18" s="69"/>
      <c r="B18" s="99" t="s">
        <v>108</v>
      </c>
      <c r="C18" s="204">
        <v>1571833892</v>
      </c>
      <c r="D18" s="13">
        <f>+C18/C$16*100</f>
        <v>64.32062795483138</v>
      </c>
      <c r="E18" s="9"/>
      <c r="F18" s="19">
        <v>813312192</v>
      </c>
      <c r="G18" s="13">
        <f>+F18/F$16*100</f>
        <v>63.646660548832365</v>
      </c>
      <c r="H18" s="15"/>
      <c r="I18" s="19">
        <v>72781500</v>
      </c>
      <c r="J18" s="13">
        <f>+I18/I$16*100</f>
        <v>68.98384483401979</v>
      </c>
      <c r="K18" s="15"/>
      <c r="L18" s="19">
        <v>15028292</v>
      </c>
      <c r="M18" s="13">
        <f>+L18/L$16*100</f>
        <v>66.27322152597786</v>
      </c>
      <c r="N18" s="13"/>
      <c r="O18" s="19">
        <v>84141679</v>
      </c>
      <c r="P18" s="13">
        <f>+O18/O$16*100</f>
        <v>63.77421168927656</v>
      </c>
      <c r="Q18" s="15"/>
      <c r="R18" s="19">
        <v>586570229</v>
      </c>
      <c r="S18" s="13">
        <f>+R18/R$16*100</f>
        <v>64.75898702132457</v>
      </c>
    </row>
    <row r="19" spans="1:19" ht="12.75">
      <c r="A19" s="69"/>
      <c r="B19" s="62" t="s">
        <v>109</v>
      </c>
      <c r="C19" s="201">
        <v>595650169</v>
      </c>
      <c r="D19" s="38">
        <f>+C19/C$16*100</f>
        <v>24.374454009725245</v>
      </c>
      <c r="E19" s="65"/>
      <c r="F19" s="66">
        <v>314067762</v>
      </c>
      <c r="G19" s="38">
        <f>+F19/F$16*100</f>
        <v>24.577726036775648</v>
      </c>
      <c r="H19" s="68"/>
      <c r="I19" s="66">
        <v>22888289</v>
      </c>
      <c r="J19" s="38">
        <f>+I19/I$16*100</f>
        <v>21.694004340281552</v>
      </c>
      <c r="K19" s="68"/>
      <c r="L19" s="66">
        <v>5648189</v>
      </c>
      <c r="M19" s="38">
        <f>+L19/L$16*100</f>
        <v>24.907932372992978</v>
      </c>
      <c r="N19" s="38"/>
      <c r="O19" s="66">
        <v>32886387</v>
      </c>
      <c r="P19" s="38">
        <f>+O19/O$16*100</f>
        <v>24.925856378899603</v>
      </c>
      <c r="Q19" s="68"/>
      <c r="R19" s="66">
        <v>220159542</v>
      </c>
      <c r="S19" s="38">
        <f>+R19/R$16*100</f>
        <v>24.30622663428553</v>
      </c>
    </row>
    <row r="20" spans="1:19" ht="12.75">
      <c r="A20" s="69"/>
      <c r="B20" s="99" t="s">
        <v>141</v>
      </c>
      <c r="C20" s="204">
        <v>276263679</v>
      </c>
      <c r="D20" s="13">
        <f>+C20/C$16*100</f>
        <v>11.30491803544338</v>
      </c>
      <c r="E20" s="9"/>
      <c r="F20" s="19">
        <v>150475294</v>
      </c>
      <c r="G20" s="13">
        <f>+F20/F$16*100</f>
        <v>11.775613414391987</v>
      </c>
      <c r="H20" s="15"/>
      <c r="I20" s="19">
        <v>9835348</v>
      </c>
      <c r="J20" s="13">
        <f>+I20/I$16*100</f>
        <v>9.322150825698658</v>
      </c>
      <c r="K20" s="15"/>
      <c r="L20" s="19">
        <v>1999785</v>
      </c>
      <c r="M20" s="13">
        <f>+L20/L$16*100</f>
        <v>8.818846101029155</v>
      </c>
      <c r="N20" s="13"/>
      <c r="O20" s="19">
        <v>14908773</v>
      </c>
      <c r="P20" s="13">
        <f>+O20/O$16*100</f>
        <v>11.299931931823833</v>
      </c>
      <c r="Q20" s="15"/>
      <c r="R20" s="19">
        <v>99044479</v>
      </c>
      <c r="S20" s="13">
        <f>+R20/R$16*100</f>
        <v>10.934786344389897</v>
      </c>
    </row>
    <row r="21" spans="1:19" ht="12.75">
      <c r="A21" s="69"/>
      <c r="B21" s="62"/>
      <c r="C21" s="201"/>
      <c r="D21" s="38"/>
      <c r="E21" s="65"/>
      <c r="F21" s="66"/>
      <c r="G21" s="38"/>
      <c r="H21" s="68"/>
      <c r="I21" s="66"/>
      <c r="J21" s="38"/>
      <c r="K21" s="68"/>
      <c r="L21" s="66"/>
      <c r="M21" s="38"/>
      <c r="N21" s="38"/>
      <c r="O21" s="66"/>
      <c r="P21" s="38"/>
      <c r="Q21" s="68"/>
      <c r="R21" s="66"/>
      <c r="S21" s="38"/>
    </row>
    <row r="22" spans="1:19" ht="27" customHeight="1">
      <c r="A22" s="69" t="s">
        <v>104</v>
      </c>
      <c r="B22" s="101" t="s">
        <v>138</v>
      </c>
      <c r="C22" s="75">
        <v>10959266674</v>
      </c>
      <c r="D22" s="76">
        <f>SUM(D24:D26)</f>
        <v>100</v>
      </c>
      <c r="E22" s="77"/>
      <c r="F22" s="75">
        <v>5446790084</v>
      </c>
      <c r="G22" s="76">
        <f>SUM(G24:G26)</f>
        <v>99.99999999999999</v>
      </c>
      <c r="H22" s="79"/>
      <c r="I22" s="75">
        <v>1059156163</v>
      </c>
      <c r="J22" s="76">
        <f>SUM(J24:J26)</f>
        <v>100</v>
      </c>
      <c r="K22" s="79"/>
      <c r="L22" s="75">
        <v>39628050</v>
      </c>
      <c r="M22" s="76">
        <f>SUM(M24:M26)</f>
        <v>100</v>
      </c>
      <c r="N22" s="76"/>
      <c r="O22" s="75">
        <v>486019358</v>
      </c>
      <c r="P22" s="76">
        <f>SUM(P24:P26)</f>
        <v>100</v>
      </c>
      <c r="Q22" s="79"/>
      <c r="R22" s="75">
        <v>3927673019</v>
      </c>
      <c r="S22" s="76">
        <f>SUM(S24:S26)</f>
        <v>100.00000000000001</v>
      </c>
    </row>
    <row r="23" spans="1:19" ht="12.75">
      <c r="A23" s="69"/>
      <c r="B23" s="62"/>
      <c r="C23" s="201"/>
      <c r="D23" s="38"/>
      <c r="E23" s="65"/>
      <c r="F23" s="66"/>
      <c r="G23" s="38"/>
      <c r="H23" s="68"/>
      <c r="I23" s="66"/>
      <c r="J23" s="38"/>
      <c r="K23" s="68"/>
      <c r="L23" s="66"/>
      <c r="M23" s="38"/>
      <c r="N23" s="38"/>
      <c r="O23" s="66"/>
      <c r="P23" s="38"/>
      <c r="Q23" s="68"/>
      <c r="R23" s="66"/>
      <c r="S23" s="38"/>
    </row>
    <row r="24" spans="1:19" ht="12.75">
      <c r="A24" s="69"/>
      <c r="B24" s="99" t="s">
        <v>108</v>
      </c>
      <c r="C24" s="204">
        <v>8345040227</v>
      </c>
      <c r="D24" s="13">
        <f>+C24/C$22*100</f>
        <v>76.1459728578186</v>
      </c>
      <c r="E24" s="9"/>
      <c r="F24" s="19">
        <v>4329454731</v>
      </c>
      <c r="G24" s="13">
        <f>+F24/F$22*100</f>
        <v>79.48635185552342</v>
      </c>
      <c r="H24" s="15"/>
      <c r="I24" s="19">
        <v>696834730</v>
      </c>
      <c r="J24" s="13">
        <f>+I24/I$22*100</f>
        <v>65.79150028511896</v>
      </c>
      <c r="K24" s="15"/>
      <c r="L24" s="19">
        <v>39209586</v>
      </c>
      <c r="M24" s="13">
        <f>+L24/L$22*100</f>
        <v>98.9440207126013</v>
      </c>
      <c r="N24" s="13"/>
      <c r="O24" s="19">
        <v>421977442</v>
      </c>
      <c r="P24" s="13">
        <f>+O24/O$22*100</f>
        <v>86.82317587852128</v>
      </c>
      <c r="Q24" s="15"/>
      <c r="R24" s="19">
        <v>2857563738</v>
      </c>
      <c r="S24" s="13">
        <f>+R24/R$22*100</f>
        <v>72.7546240274234</v>
      </c>
    </row>
    <row r="25" spans="1:19" ht="12.75">
      <c r="A25" s="69"/>
      <c r="B25" s="62" t="s">
        <v>109</v>
      </c>
      <c r="C25" s="201">
        <v>710154169</v>
      </c>
      <c r="D25" s="38">
        <f>+C25/C$22*100</f>
        <v>6.479942409694117</v>
      </c>
      <c r="E25" s="65"/>
      <c r="F25" s="66">
        <v>396470943</v>
      </c>
      <c r="G25" s="38">
        <f>+F25/F$22*100</f>
        <v>7.278983344055012</v>
      </c>
      <c r="H25" s="68"/>
      <c r="I25" s="66">
        <v>54423963</v>
      </c>
      <c r="J25" s="38">
        <f>+I25/I$22*100</f>
        <v>5.13842669298616</v>
      </c>
      <c r="K25" s="68"/>
      <c r="L25" s="66">
        <v>418464</v>
      </c>
      <c r="M25" s="38">
        <f>+L25/L$22*100</f>
        <v>1.0559792873986986</v>
      </c>
      <c r="N25" s="38"/>
      <c r="O25" s="66">
        <v>24016751</v>
      </c>
      <c r="P25" s="38">
        <f>+O25/O$22*100</f>
        <v>4.941521485652429</v>
      </c>
      <c r="Q25" s="68"/>
      <c r="R25" s="66">
        <v>234824048</v>
      </c>
      <c r="S25" s="38">
        <f>+R25/R$22*100</f>
        <v>5.978706650580273</v>
      </c>
    </row>
    <row r="26" spans="1:19" ht="12.75">
      <c r="A26" s="69"/>
      <c r="B26" s="103" t="s">
        <v>141</v>
      </c>
      <c r="C26" s="201">
        <v>1904072278</v>
      </c>
      <c r="D26" s="38">
        <f>+C26/C$22*100</f>
        <v>17.374084732487276</v>
      </c>
      <c r="E26" s="65"/>
      <c r="F26" s="66">
        <v>720864410</v>
      </c>
      <c r="G26" s="38">
        <f>+F26/F$22*100</f>
        <v>13.23466480042156</v>
      </c>
      <c r="H26" s="68"/>
      <c r="I26" s="66">
        <v>307897470</v>
      </c>
      <c r="J26" s="38">
        <f>+I26/I$22*100</f>
        <v>29.07007302189488</v>
      </c>
      <c r="K26" s="68"/>
      <c r="L26" s="66">
        <v>0</v>
      </c>
      <c r="M26" s="38">
        <f>+L26/L$22*100</f>
        <v>0</v>
      </c>
      <c r="N26" s="38"/>
      <c r="O26" s="66">
        <v>40025165</v>
      </c>
      <c r="P26" s="38">
        <f>+O26/O$22*100</f>
        <v>8.235302635826287</v>
      </c>
      <c r="Q26" s="68"/>
      <c r="R26" s="66">
        <v>835285233</v>
      </c>
      <c r="S26" s="38">
        <f>+R26/R$22*100</f>
        <v>21.26666932199633</v>
      </c>
    </row>
    <row r="27" spans="1:19" s="96" customFormat="1" ht="12.75">
      <c r="A27" s="69"/>
      <c r="B27" s="99"/>
      <c r="C27" s="204"/>
      <c r="D27" s="13"/>
      <c r="E27" s="9"/>
      <c r="F27" s="19"/>
      <c r="G27" s="13"/>
      <c r="H27" s="15"/>
      <c r="I27" s="19"/>
      <c r="J27" s="13"/>
      <c r="K27" s="15"/>
      <c r="L27" s="19"/>
      <c r="M27" s="13"/>
      <c r="N27" s="13"/>
      <c r="O27" s="19"/>
      <c r="P27" s="13"/>
      <c r="Q27" s="15"/>
      <c r="R27" s="19"/>
      <c r="S27" s="13"/>
    </row>
    <row r="28" spans="1:19" s="96" customFormat="1" ht="24">
      <c r="A28" s="69" t="s">
        <v>101</v>
      </c>
      <c r="B28" s="115" t="s">
        <v>139</v>
      </c>
      <c r="C28" s="82">
        <v>6047475161</v>
      </c>
      <c r="D28" s="83">
        <f>SUM(D30:D32)</f>
        <v>100</v>
      </c>
      <c r="E28" s="84"/>
      <c r="F28" s="82">
        <v>2789032521</v>
      </c>
      <c r="G28" s="83">
        <f>SUM(G30:G32)</f>
        <v>100</v>
      </c>
      <c r="H28" s="86"/>
      <c r="I28" s="82">
        <v>802530973</v>
      </c>
      <c r="J28" s="83">
        <f>SUM(J30:J32)</f>
        <v>100</v>
      </c>
      <c r="K28" s="86"/>
      <c r="L28" s="82">
        <v>198941355</v>
      </c>
      <c r="M28" s="83">
        <f>SUM(M30:M32)</f>
        <v>100</v>
      </c>
      <c r="N28" s="83"/>
      <c r="O28" s="82">
        <v>272809400</v>
      </c>
      <c r="P28" s="83">
        <f>SUM(P30:P32)</f>
        <v>100</v>
      </c>
      <c r="Q28" s="86"/>
      <c r="R28" s="82">
        <v>1984160912</v>
      </c>
      <c r="S28" s="83">
        <f>SUM(S30:S32)</f>
        <v>100</v>
      </c>
    </row>
    <row r="29" spans="1:19" s="96" customFormat="1" ht="12.75">
      <c r="A29" s="69"/>
      <c r="B29" s="99"/>
      <c r="C29" s="204"/>
      <c r="D29" s="13"/>
      <c r="E29" s="9"/>
      <c r="F29" s="19"/>
      <c r="G29" s="13"/>
      <c r="H29" s="15"/>
      <c r="I29" s="19"/>
      <c r="J29" s="13"/>
      <c r="K29" s="15"/>
      <c r="L29" s="19"/>
      <c r="M29" s="13"/>
      <c r="N29" s="13"/>
      <c r="O29" s="19"/>
      <c r="P29" s="13"/>
      <c r="Q29" s="15"/>
      <c r="R29" s="19"/>
      <c r="S29" s="13"/>
    </row>
    <row r="30" spans="1:19" s="96" customFormat="1" ht="12.75">
      <c r="A30" s="69"/>
      <c r="B30" s="62" t="s">
        <v>108</v>
      </c>
      <c r="C30" s="201">
        <v>2912401572</v>
      </c>
      <c r="D30" s="38">
        <f>+C30/C$28*100</f>
        <v>48.15896708070828</v>
      </c>
      <c r="E30" s="65"/>
      <c r="F30" s="66">
        <v>1382156705</v>
      </c>
      <c r="G30" s="38">
        <f>+F30/F$28*100</f>
        <v>49.55685151008679</v>
      </c>
      <c r="H30" s="68"/>
      <c r="I30" s="66">
        <v>331210355</v>
      </c>
      <c r="J30" s="38">
        <f>+I30/I$28*100</f>
        <v>41.270725510054554</v>
      </c>
      <c r="K30" s="68"/>
      <c r="L30" s="66">
        <v>6596309</v>
      </c>
      <c r="M30" s="38">
        <f>+L30/L$28*100</f>
        <v>3.315705274049229</v>
      </c>
      <c r="N30" s="38"/>
      <c r="O30" s="66">
        <v>150173224</v>
      </c>
      <c r="P30" s="38">
        <f>+O30/O$28*100</f>
        <v>55.04693899843627</v>
      </c>
      <c r="Q30" s="68"/>
      <c r="R30" s="66">
        <v>1042264979</v>
      </c>
      <c r="S30" s="38">
        <f>+R30/R$28*100</f>
        <v>52.52925670980056</v>
      </c>
    </row>
    <row r="31" spans="1:19" s="96" customFormat="1" ht="12.75">
      <c r="A31" s="69"/>
      <c r="B31" s="99" t="s">
        <v>109</v>
      </c>
      <c r="C31" s="204">
        <v>2230458333</v>
      </c>
      <c r="D31" s="13">
        <f>+C31/C$28*100</f>
        <v>36.882472000615465</v>
      </c>
      <c r="E31" s="9"/>
      <c r="F31" s="19">
        <v>1006677059</v>
      </c>
      <c r="G31" s="13">
        <f>+F31/F$28*100</f>
        <v>36.09413125950424</v>
      </c>
      <c r="H31" s="15"/>
      <c r="I31" s="19">
        <v>355610810</v>
      </c>
      <c r="J31" s="13">
        <f>+I31/I$28*100</f>
        <v>44.31116330260315</v>
      </c>
      <c r="K31" s="15"/>
      <c r="L31" s="19">
        <v>80442758</v>
      </c>
      <c r="M31" s="13">
        <f>+L31/L$28*100</f>
        <v>40.43541273758792</v>
      </c>
      <c r="N31" s="13"/>
      <c r="O31" s="19">
        <v>72917650</v>
      </c>
      <c r="P31" s="13">
        <f>+O31/O$28*100</f>
        <v>26.728422847599827</v>
      </c>
      <c r="Q31" s="15"/>
      <c r="R31" s="19">
        <v>714810056</v>
      </c>
      <c r="S31" s="13">
        <f>+R31/R$28*100</f>
        <v>36.02581079371651</v>
      </c>
    </row>
    <row r="32" spans="1:19" s="96" customFormat="1" ht="12.75">
      <c r="A32" s="69"/>
      <c r="B32" s="99" t="s">
        <v>141</v>
      </c>
      <c r="C32" s="204">
        <v>904615256</v>
      </c>
      <c r="D32" s="13">
        <f>+C32/C$28*100</f>
        <v>14.958560918676255</v>
      </c>
      <c r="E32" s="9"/>
      <c r="F32" s="19">
        <v>400198757</v>
      </c>
      <c r="G32" s="13">
        <f>+F32/F$28*100</f>
        <v>14.34901723040898</v>
      </c>
      <c r="H32" s="15"/>
      <c r="I32" s="19">
        <v>115709808</v>
      </c>
      <c r="J32" s="13">
        <f>+I32/I$28*100</f>
        <v>14.418111187342298</v>
      </c>
      <c r="K32" s="15"/>
      <c r="L32" s="19">
        <v>111902288</v>
      </c>
      <c r="M32" s="13">
        <f>+L32/L$28*100</f>
        <v>56.248881988362854</v>
      </c>
      <c r="N32" s="13"/>
      <c r="O32" s="19">
        <v>49718526</v>
      </c>
      <c r="P32" s="13">
        <f>+O32/O$28*100</f>
        <v>18.224638153963905</v>
      </c>
      <c r="Q32" s="15"/>
      <c r="R32" s="19">
        <v>227085877</v>
      </c>
      <c r="S32" s="13">
        <f>+R32/R$28*100</f>
        <v>11.444932496482926</v>
      </c>
    </row>
    <row r="33" spans="1:19" ht="12.75">
      <c r="A33" s="69"/>
      <c r="B33" s="62"/>
      <c r="C33" s="201"/>
      <c r="D33" s="38"/>
      <c r="E33" s="65"/>
      <c r="F33" s="67"/>
      <c r="G33" s="38"/>
      <c r="H33" s="68"/>
      <c r="I33" s="67"/>
      <c r="J33" s="38"/>
      <c r="K33" s="68"/>
      <c r="L33" s="67"/>
      <c r="M33" s="38"/>
      <c r="N33" s="38"/>
      <c r="O33" s="66"/>
      <c r="P33" s="38"/>
      <c r="Q33" s="68"/>
      <c r="R33" s="67"/>
      <c r="S33" s="38"/>
    </row>
    <row r="34" spans="1:19" ht="19.5" customHeight="1">
      <c r="A34" s="69" t="s">
        <v>106</v>
      </c>
      <c r="B34" s="98" t="s">
        <v>115</v>
      </c>
      <c r="C34" s="75">
        <v>1073102255</v>
      </c>
      <c r="D34" s="76">
        <f>SUM(D36:D37)</f>
        <v>100</v>
      </c>
      <c r="E34" s="77"/>
      <c r="F34" s="75">
        <v>124215183</v>
      </c>
      <c r="G34" s="76">
        <f>SUM(G36:G37)</f>
        <v>99.99999999999999</v>
      </c>
      <c r="H34" s="79"/>
      <c r="I34" s="75">
        <v>303311977</v>
      </c>
      <c r="J34" s="76">
        <f>SUM(J36:J37)</f>
        <v>100</v>
      </c>
      <c r="K34" s="79"/>
      <c r="L34" s="75">
        <v>538465</v>
      </c>
      <c r="M34" s="76">
        <f>SUM(M36:M37)</f>
        <v>100</v>
      </c>
      <c r="N34" s="76"/>
      <c r="O34" s="75">
        <v>68330669</v>
      </c>
      <c r="P34" s="76">
        <f>SUM(P36:P37)</f>
        <v>100</v>
      </c>
      <c r="Q34" s="79"/>
      <c r="R34" s="75">
        <v>576705961</v>
      </c>
      <c r="S34" s="76">
        <f>SUM(S36:S37)</f>
        <v>100</v>
      </c>
    </row>
    <row r="35" spans="1:19" ht="12.75">
      <c r="A35" s="69"/>
      <c r="B35" s="62"/>
      <c r="C35" s="201"/>
      <c r="D35" s="38"/>
      <c r="E35" s="65"/>
      <c r="F35" s="67"/>
      <c r="G35" s="38"/>
      <c r="H35" s="68"/>
      <c r="I35" s="67"/>
      <c r="J35" s="38"/>
      <c r="K35" s="68"/>
      <c r="L35" s="67"/>
      <c r="M35" s="38"/>
      <c r="N35" s="38"/>
      <c r="O35" s="66"/>
      <c r="P35" s="38"/>
      <c r="Q35" s="68"/>
      <c r="R35" s="67"/>
      <c r="S35" s="38"/>
    </row>
    <row r="36" spans="1:19" ht="12.75">
      <c r="A36" s="69"/>
      <c r="B36" s="99" t="s">
        <v>110</v>
      </c>
      <c r="C36" s="204">
        <v>974523967</v>
      </c>
      <c r="D36" s="13">
        <f>+C36/C$34*100</f>
        <v>90.81370973356123</v>
      </c>
      <c r="E36" s="9"/>
      <c r="F36" s="19">
        <v>115072722</v>
      </c>
      <c r="G36" s="13">
        <f>+F36/F$34*100</f>
        <v>92.63982004518722</v>
      </c>
      <c r="H36" s="15"/>
      <c r="I36" s="19">
        <v>296063193</v>
      </c>
      <c r="J36" s="13">
        <f>+I36/I$34*100</f>
        <v>97.61012272851988</v>
      </c>
      <c r="K36" s="15"/>
      <c r="L36" s="19">
        <v>538465</v>
      </c>
      <c r="M36" s="13">
        <f>+L36/L$34*100</f>
        <v>100</v>
      </c>
      <c r="N36" s="13"/>
      <c r="O36" s="19">
        <v>17510237</v>
      </c>
      <c r="P36" s="13">
        <f>+O36/O$34*100</f>
        <v>25.6257362268764</v>
      </c>
      <c r="Q36" s="15"/>
      <c r="R36" s="19">
        <v>545339350</v>
      </c>
      <c r="S36" s="13">
        <f>+R36/R$34*100</f>
        <v>94.56107390573686</v>
      </c>
    </row>
    <row r="37" spans="1:19" ht="12.75">
      <c r="A37" s="69"/>
      <c r="B37" s="103" t="s">
        <v>141</v>
      </c>
      <c r="C37" s="201">
        <v>98578288</v>
      </c>
      <c r="D37" s="38">
        <f>+C37/C$34*100</f>
        <v>9.186290266438775</v>
      </c>
      <c r="E37" s="65"/>
      <c r="F37" s="66">
        <v>9142461</v>
      </c>
      <c r="G37" s="38">
        <f>+F37/F$34*100</f>
        <v>7.360179954812771</v>
      </c>
      <c r="H37" s="68"/>
      <c r="I37" s="66">
        <v>7248784</v>
      </c>
      <c r="J37" s="38">
        <f>+I37/I$34*100</f>
        <v>2.389877271480117</v>
      </c>
      <c r="K37" s="68"/>
      <c r="L37" s="66">
        <v>0</v>
      </c>
      <c r="M37" s="38">
        <f>+L37/L$34*100</f>
        <v>0</v>
      </c>
      <c r="N37" s="38"/>
      <c r="O37" s="66">
        <v>50820432</v>
      </c>
      <c r="P37" s="38">
        <f>+O37/O$34*100</f>
        <v>74.3742637731236</v>
      </c>
      <c r="Q37" s="68"/>
      <c r="R37" s="66">
        <v>31366611</v>
      </c>
      <c r="S37" s="38">
        <f>+R37/R$34*100</f>
        <v>5.438926094263138</v>
      </c>
    </row>
    <row r="38" spans="1:19" ht="12.75">
      <c r="A38" s="69"/>
      <c r="B38" s="99"/>
      <c r="C38" s="204"/>
      <c r="D38" s="13"/>
      <c r="E38" s="9"/>
      <c r="F38" s="19"/>
      <c r="G38" s="13"/>
      <c r="H38" s="15"/>
      <c r="I38" s="19"/>
      <c r="J38" s="13"/>
      <c r="K38" s="15"/>
      <c r="L38" s="19"/>
      <c r="M38" s="13"/>
      <c r="N38" s="13"/>
      <c r="O38" s="19"/>
      <c r="P38" s="13"/>
      <c r="Q38" s="15"/>
      <c r="R38" s="19"/>
      <c r="S38" s="13"/>
    </row>
    <row r="39" spans="1:19" ht="24">
      <c r="A39" s="69" t="s">
        <v>107</v>
      </c>
      <c r="B39" s="115" t="s">
        <v>114</v>
      </c>
      <c r="C39" s="82">
        <v>7980353924</v>
      </c>
      <c r="D39" s="83">
        <f>SUM(D41:D44)</f>
        <v>100</v>
      </c>
      <c r="E39" s="84"/>
      <c r="F39" s="82">
        <v>5530396620</v>
      </c>
      <c r="G39" s="83">
        <f>SUM(G41:G44)</f>
        <v>100.00000000000001</v>
      </c>
      <c r="H39" s="86"/>
      <c r="I39" s="82">
        <v>941266969</v>
      </c>
      <c r="J39" s="83">
        <f>SUM(J41:J44)</f>
        <v>100</v>
      </c>
      <c r="K39" s="86"/>
      <c r="L39" s="82">
        <v>947563</v>
      </c>
      <c r="M39" s="83">
        <f>SUM(M41:M44)</f>
        <v>100</v>
      </c>
      <c r="N39" s="83"/>
      <c r="O39" s="82">
        <v>325229992</v>
      </c>
      <c r="P39" s="83">
        <f>SUM(P41:P44)</f>
        <v>100.00000000000001</v>
      </c>
      <c r="Q39" s="86"/>
      <c r="R39" s="82">
        <v>1182512780</v>
      </c>
      <c r="S39" s="83">
        <f>SUM(S41:S44)</f>
        <v>100</v>
      </c>
    </row>
    <row r="40" spans="1:19" ht="12.75">
      <c r="A40" s="69"/>
      <c r="B40" s="99"/>
      <c r="C40" s="204"/>
      <c r="D40" s="13"/>
      <c r="E40" s="9"/>
      <c r="F40" s="19"/>
      <c r="G40" s="13"/>
      <c r="H40" s="15"/>
      <c r="I40" s="19"/>
      <c r="J40" s="13"/>
      <c r="K40" s="15"/>
      <c r="L40" s="19"/>
      <c r="M40" s="13"/>
      <c r="N40" s="13"/>
      <c r="O40" s="19"/>
      <c r="P40" s="13"/>
      <c r="Q40" s="15"/>
      <c r="R40" s="19"/>
      <c r="S40" s="13"/>
    </row>
    <row r="41" spans="1:19" ht="17.25" customHeight="1">
      <c r="A41" s="69"/>
      <c r="B41" s="62" t="s">
        <v>108</v>
      </c>
      <c r="C41" s="201">
        <v>2972173357</v>
      </c>
      <c r="D41" s="38">
        <f>+C41/C$39*100</f>
        <v>37.243628356651314</v>
      </c>
      <c r="E41" s="65"/>
      <c r="F41" s="66">
        <v>1932867574</v>
      </c>
      <c r="G41" s="38">
        <f>+F41/F$39*100</f>
        <v>34.94989070060585</v>
      </c>
      <c r="H41" s="68"/>
      <c r="I41" s="66">
        <v>448000069</v>
      </c>
      <c r="J41" s="38">
        <f>+I41/I$39*100</f>
        <v>47.595430813423135</v>
      </c>
      <c r="K41" s="68"/>
      <c r="L41" s="66">
        <v>691698</v>
      </c>
      <c r="M41" s="38">
        <f>+L41/L$39*100</f>
        <v>72.99757377609721</v>
      </c>
      <c r="N41" s="38"/>
      <c r="O41" s="66">
        <v>201328369</v>
      </c>
      <c r="P41" s="38">
        <f>+O41/O$39*100</f>
        <v>61.903383437035544</v>
      </c>
      <c r="Q41" s="68"/>
      <c r="R41" s="66">
        <v>389285647</v>
      </c>
      <c r="S41" s="38">
        <f>+R41/R$39*100</f>
        <v>32.92020632538111</v>
      </c>
    </row>
    <row r="42" spans="1:19" ht="17.25" customHeight="1">
      <c r="A42" s="69"/>
      <c r="B42" s="99" t="s">
        <v>109</v>
      </c>
      <c r="C42" s="204">
        <v>1216683443</v>
      </c>
      <c r="D42" s="13">
        <f>+C42/C$39*100</f>
        <v>15.24598350633252</v>
      </c>
      <c r="E42" s="9"/>
      <c r="F42" s="19">
        <v>789800495</v>
      </c>
      <c r="G42" s="13">
        <f>+F42/F$39*100</f>
        <v>14.281082339443497</v>
      </c>
      <c r="H42" s="15"/>
      <c r="I42" s="19">
        <v>152652779</v>
      </c>
      <c r="J42" s="13">
        <f>+I42/I$39*100</f>
        <v>16.217798353444614</v>
      </c>
      <c r="K42" s="15"/>
      <c r="L42" s="19">
        <v>237449</v>
      </c>
      <c r="M42" s="13">
        <f>+L42/L$39*100</f>
        <v>25.05891428854862</v>
      </c>
      <c r="N42" s="13"/>
      <c r="O42" s="19">
        <v>49441475</v>
      </c>
      <c r="P42" s="13">
        <f>+O42/O$39*100</f>
        <v>15.202003571675519</v>
      </c>
      <c r="Q42" s="15"/>
      <c r="R42" s="19">
        <v>224551245</v>
      </c>
      <c r="S42" s="13">
        <f>+R42/R$39*100</f>
        <v>18.989329231604586</v>
      </c>
    </row>
    <row r="43" spans="1:19" ht="17.25" customHeight="1">
      <c r="A43" s="69"/>
      <c r="B43" s="62" t="s">
        <v>110</v>
      </c>
      <c r="C43" s="201">
        <v>1695715719</v>
      </c>
      <c r="D43" s="38">
        <f>+C43/C$39*100</f>
        <v>21.24862800759161</v>
      </c>
      <c r="E43" s="65"/>
      <c r="F43" s="66">
        <v>882722056</v>
      </c>
      <c r="G43" s="38">
        <f>+F43/F$39*100</f>
        <v>15.961279391929036</v>
      </c>
      <c r="H43" s="68"/>
      <c r="I43" s="66">
        <v>304632135</v>
      </c>
      <c r="J43" s="38">
        <f>+I43/I$39*100</f>
        <v>32.36405239245148</v>
      </c>
      <c r="K43" s="68"/>
      <c r="L43" s="66">
        <v>2055</v>
      </c>
      <c r="M43" s="38">
        <f>+L43/L$39*100</f>
        <v>0.21687212354218138</v>
      </c>
      <c r="N43" s="38"/>
      <c r="O43" s="66">
        <v>71224323</v>
      </c>
      <c r="P43" s="38">
        <f>+O43/O$39*100</f>
        <v>21.8996786126662</v>
      </c>
      <c r="Q43" s="68"/>
      <c r="R43" s="66">
        <v>437135150</v>
      </c>
      <c r="S43" s="38">
        <f>+R43/R$39*100</f>
        <v>36.966632191493105</v>
      </c>
    </row>
    <row r="44" spans="1:19" ht="17.25" customHeight="1">
      <c r="A44" s="69"/>
      <c r="B44" s="99" t="s">
        <v>141</v>
      </c>
      <c r="C44" s="204">
        <v>2095781405</v>
      </c>
      <c r="D44" s="13">
        <f>+C44/C$39*100</f>
        <v>26.261760129424555</v>
      </c>
      <c r="E44" s="9"/>
      <c r="F44" s="19">
        <v>1925006495</v>
      </c>
      <c r="G44" s="13">
        <f>+F44/F$39*100</f>
        <v>34.807747568021625</v>
      </c>
      <c r="H44" s="15"/>
      <c r="I44" s="19">
        <v>35981986</v>
      </c>
      <c r="J44" s="13">
        <f>+I44/I$39*100</f>
        <v>3.822718440680776</v>
      </c>
      <c r="K44" s="15"/>
      <c r="L44" s="19">
        <v>16361</v>
      </c>
      <c r="M44" s="13">
        <f>+L44/L$39*100</f>
        <v>1.726639811811985</v>
      </c>
      <c r="N44" s="13"/>
      <c r="O44" s="19">
        <v>3235825</v>
      </c>
      <c r="P44" s="13">
        <f>+O44/O$39*100</f>
        <v>0.994934378622744</v>
      </c>
      <c r="Q44" s="15"/>
      <c r="R44" s="19">
        <v>131540738</v>
      </c>
      <c r="S44" s="13">
        <f>+R44/R$39*100</f>
        <v>11.123832251521206</v>
      </c>
    </row>
    <row r="45" spans="1:19" ht="12.75">
      <c r="A45" s="69"/>
      <c r="B45" s="62"/>
      <c r="C45" s="201"/>
      <c r="D45" s="38"/>
      <c r="E45" s="65"/>
      <c r="F45" s="66"/>
      <c r="G45" s="38"/>
      <c r="H45" s="68"/>
      <c r="I45" s="66"/>
      <c r="J45" s="38"/>
      <c r="K45" s="68"/>
      <c r="L45" s="66"/>
      <c r="M45" s="38"/>
      <c r="N45" s="38"/>
      <c r="O45" s="66"/>
      <c r="P45" s="38"/>
      <c r="Q45" s="68"/>
      <c r="R45" s="66"/>
      <c r="S45" s="38"/>
    </row>
    <row r="46" spans="1:19" ht="12.75">
      <c r="A46" s="69" t="s">
        <v>105</v>
      </c>
      <c r="B46" s="98" t="s">
        <v>140</v>
      </c>
      <c r="C46" s="75">
        <v>1259442531</v>
      </c>
      <c r="D46" s="76">
        <f>SUM(D48:D50)</f>
        <v>100</v>
      </c>
      <c r="E46" s="77"/>
      <c r="F46" s="75">
        <v>790688529</v>
      </c>
      <c r="G46" s="76">
        <f>SUM(G48:G50)</f>
        <v>100.00000000000001</v>
      </c>
      <c r="H46" s="79"/>
      <c r="I46" s="75">
        <v>94758334</v>
      </c>
      <c r="J46" s="76">
        <f>SUM(J48:J50)</f>
        <v>100</v>
      </c>
      <c r="K46" s="79"/>
      <c r="L46" s="75">
        <v>8795945</v>
      </c>
      <c r="M46" s="76">
        <f>SUM(M48:M50)</f>
        <v>100.00000000000001</v>
      </c>
      <c r="N46" s="76"/>
      <c r="O46" s="75">
        <v>35593624</v>
      </c>
      <c r="P46" s="76">
        <f>SUM(P48:P50)</f>
        <v>100</v>
      </c>
      <c r="Q46" s="79"/>
      <c r="R46" s="75">
        <v>329606099</v>
      </c>
      <c r="S46" s="76">
        <f>SUM(S48:S50)</f>
        <v>100.00000000000001</v>
      </c>
    </row>
    <row r="47" spans="1:19" ht="12.75">
      <c r="A47" s="69"/>
      <c r="B47" s="62"/>
      <c r="C47" s="201"/>
      <c r="D47" s="38"/>
      <c r="E47" s="65"/>
      <c r="F47" s="66"/>
      <c r="G47" s="38"/>
      <c r="H47" s="68"/>
      <c r="I47" s="66"/>
      <c r="J47" s="38"/>
      <c r="K47" s="68"/>
      <c r="L47" s="66"/>
      <c r="M47" s="38"/>
      <c r="N47" s="38"/>
      <c r="O47" s="66"/>
      <c r="P47" s="38"/>
      <c r="Q47" s="68"/>
      <c r="R47" s="66"/>
      <c r="S47" s="38"/>
    </row>
    <row r="48" spans="1:19" ht="12.75">
      <c r="A48" s="69"/>
      <c r="B48" s="99" t="s">
        <v>108</v>
      </c>
      <c r="C48" s="204">
        <v>993452918</v>
      </c>
      <c r="D48" s="13">
        <f>+C48/C$46*100</f>
        <v>78.88036917501876</v>
      </c>
      <c r="E48" s="9"/>
      <c r="F48" s="19">
        <v>651727291</v>
      </c>
      <c r="G48" s="13">
        <f>+F48/F$46*100</f>
        <v>82.4252872144551</v>
      </c>
      <c r="H48" s="15"/>
      <c r="I48" s="19">
        <v>58132738</v>
      </c>
      <c r="J48" s="13">
        <f>+I48/I$46*100</f>
        <v>61.348417121812204</v>
      </c>
      <c r="K48" s="15"/>
      <c r="L48" s="19">
        <v>2686342</v>
      </c>
      <c r="M48" s="13">
        <f>+L48/L$46*100</f>
        <v>30.54068664594879</v>
      </c>
      <c r="N48" s="13"/>
      <c r="O48" s="19">
        <v>21838612</v>
      </c>
      <c r="P48" s="13">
        <f>+O48/O$46*100</f>
        <v>61.35540455223104</v>
      </c>
      <c r="Q48" s="15"/>
      <c r="R48" s="19">
        <v>259067935</v>
      </c>
      <c r="S48" s="13">
        <f>+R48/R$46*100</f>
        <v>78.5992540144107</v>
      </c>
    </row>
    <row r="49" spans="1:19" ht="12.75">
      <c r="A49" s="69"/>
      <c r="B49" s="62" t="s">
        <v>109</v>
      </c>
      <c r="C49" s="201">
        <v>158222609</v>
      </c>
      <c r="D49" s="38">
        <f>+C49/C$46*100</f>
        <v>12.562908199897848</v>
      </c>
      <c r="E49" s="65"/>
      <c r="F49" s="66">
        <v>87956410</v>
      </c>
      <c r="G49" s="38">
        <f>+F49/F$46*100</f>
        <v>11.124027575212237</v>
      </c>
      <c r="H49" s="68"/>
      <c r="I49" s="66">
        <v>16027540</v>
      </c>
      <c r="J49" s="38">
        <f>+I49/I$46*100</f>
        <v>16.914121770017612</v>
      </c>
      <c r="K49" s="68"/>
      <c r="L49" s="66">
        <v>5897173</v>
      </c>
      <c r="M49" s="38">
        <f>+L49/L$46*100</f>
        <v>67.04422321876729</v>
      </c>
      <c r="N49" s="38"/>
      <c r="O49" s="66">
        <v>6046408</v>
      </c>
      <c r="P49" s="38">
        <f>+O49/O$46*100</f>
        <v>16.987334585542623</v>
      </c>
      <c r="Q49" s="68"/>
      <c r="R49" s="66">
        <v>42295078</v>
      </c>
      <c r="S49" s="38">
        <f>+R49/R$46*100</f>
        <v>12.832007092198861</v>
      </c>
    </row>
    <row r="50" spans="1:19" ht="12.75">
      <c r="A50" s="69"/>
      <c r="B50" s="103" t="s">
        <v>141</v>
      </c>
      <c r="C50" s="201">
        <v>107767004</v>
      </c>
      <c r="D50" s="38">
        <f>+C50/C$46*100</f>
        <v>8.556722625083399</v>
      </c>
      <c r="E50" s="65"/>
      <c r="F50" s="66">
        <v>51004828</v>
      </c>
      <c r="G50" s="38">
        <f>+F50/F$46*100</f>
        <v>6.450685210332677</v>
      </c>
      <c r="H50" s="68"/>
      <c r="I50" s="66">
        <v>20598056</v>
      </c>
      <c r="J50" s="38">
        <f>+I50/I$46*100</f>
        <v>21.73746110817018</v>
      </c>
      <c r="K50" s="68"/>
      <c r="L50" s="66">
        <v>212430</v>
      </c>
      <c r="M50" s="38">
        <f>+L50/L$46*100</f>
        <v>2.415090135283929</v>
      </c>
      <c r="N50" s="38"/>
      <c r="O50" s="66">
        <v>7708604</v>
      </c>
      <c r="P50" s="38">
        <f>+O50/O$46*100</f>
        <v>21.657260862226334</v>
      </c>
      <c r="Q50" s="68"/>
      <c r="R50" s="66">
        <v>28243086</v>
      </c>
      <c r="S50" s="38">
        <f>+R50/R$46*100</f>
        <v>8.56873889339044</v>
      </c>
    </row>
    <row r="51" spans="1:19" ht="12.75">
      <c r="A51" s="118"/>
      <c r="B51" s="71"/>
      <c r="C51" s="71"/>
      <c r="D51" s="72"/>
      <c r="E51" s="73"/>
      <c r="F51" s="71"/>
      <c r="G51" s="72"/>
      <c r="H51" s="74"/>
      <c r="I51" s="71"/>
      <c r="J51" s="72"/>
      <c r="K51" s="74"/>
      <c r="L51" s="71"/>
      <c r="M51" s="72"/>
      <c r="N51" s="72"/>
      <c r="O51" s="72"/>
      <c r="P51" s="72"/>
      <c r="Q51" s="74"/>
      <c r="R51" s="71"/>
      <c r="S51" s="72"/>
    </row>
    <row r="52" spans="1:19" ht="14.25" customHeight="1">
      <c r="A52" s="92"/>
      <c r="B52" s="340" t="s">
        <v>80</v>
      </c>
      <c r="C52" s="340"/>
      <c r="D52" s="340"/>
      <c r="E52" s="340"/>
      <c r="F52" s="340"/>
      <c r="G52" s="340"/>
      <c r="H52" s="340"/>
      <c r="I52" s="340"/>
      <c r="J52" s="340"/>
      <c r="K52" s="340"/>
      <c r="L52" s="340"/>
      <c r="M52" s="340"/>
      <c r="N52" s="340"/>
      <c r="O52" s="340"/>
      <c r="P52" s="340"/>
      <c r="Q52" s="340"/>
      <c r="R52" s="340"/>
      <c r="S52" s="340"/>
    </row>
    <row r="53" spans="2:19" ht="12.75">
      <c r="B53" s="341" t="s">
        <v>41</v>
      </c>
      <c r="C53" s="341"/>
      <c r="D53" s="341"/>
      <c r="E53" s="341"/>
      <c r="F53" s="341"/>
      <c r="G53" s="341"/>
      <c r="H53" s="341"/>
      <c r="I53" s="341"/>
      <c r="J53" s="341"/>
      <c r="K53" s="341"/>
      <c r="L53" s="341"/>
      <c r="M53" s="341"/>
      <c r="N53" s="341"/>
      <c r="O53" s="341"/>
      <c r="P53" s="341"/>
      <c r="Q53" s="341"/>
      <c r="R53" s="341"/>
      <c r="S53" s="341"/>
    </row>
  </sheetData>
  <sheetProtection/>
  <mergeCells count="14">
    <mergeCell ref="B52:S52"/>
    <mergeCell ref="L12:M12"/>
    <mergeCell ref="B53:S53"/>
    <mergeCell ref="A12:A13"/>
    <mergeCell ref="C12:D12"/>
    <mergeCell ref="F12:G12"/>
    <mergeCell ref="I12:J12"/>
    <mergeCell ref="R12:S12"/>
    <mergeCell ref="B12:B13"/>
    <mergeCell ref="O12:P12"/>
    <mergeCell ref="B7:S7"/>
    <mergeCell ref="B8:S8"/>
    <mergeCell ref="B9:S9"/>
    <mergeCell ref="B10:S10"/>
  </mergeCells>
  <printOptions horizontalCentered="1" verticalCentered="1"/>
  <pageMargins left="0" right="0" top="0.31" bottom="0.3937007874015748" header="0" footer="0"/>
  <pageSetup horizontalDpi="300" verticalDpi="300" orientation="landscape" scale="85" r:id="rId2"/>
  <drawing r:id="rId1"/>
</worksheet>
</file>

<file path=xl/worksheets/sheet9.xml><?xml version="1.0" encoding="utf-8"?>
<worksheet xmlns="http://schemas.openxmlformats.org/spreadsheetml/2006/main" xmlns:r="http://schemas.openxmlformats.org/officeDocument/2006/relationships">
  <dimension ref="A7:S56"/>
  <sheetViews>
    <sheetView showGridLines="0" zoomScale="85" zoomScaleNormal="85" workbookViewId="0" topLeftCell="A3">
      <pane xSplit="2" ySplit="11" topLeftCell="C17" activePane="bottomRight" state="frozen"/>
      <selection pane="topLeft" activeCell="C18" sqref="C18"/>
      <selection pane="topRight" activeCell="C18" sqref="C18"/>
      <selection pane="bottomLeft" activeCell="C18" sqref="C18"/>
      <selection pane="bottomRight" activeCell="B52" sqref="B52"/>
    </sheetView>
  </sheetViews>
  <sheetFormatPr defaultColWidth="11.421875" defaultRowHeight="12.75"/>
  <cols>
    <col min="1" max="1" width="3.140625" style="0" bestFit="1" customWidth="1"/>
    <col min="2" max="2" width="31.7109375" style="0" customWidth="1"/>
    <col min="3" max="3" width="16.140625" style="0" customWidth="1"/>
    <col min="4" max="4" width="7.57421875" style="0" bestFit="1" customWidth="1"/>
    <col min="5" max="5" width="1.57421875" style="0" customWidth="1"/>
    <col min="6" max="6" width="14.00390625" style="0" customWidth="1"/>
    <col min="7" max="7" width="7.57421875" style="0" bestFit="1" customWidth="1"/>
    <col min="8" max="8" width="1.8515625" style="0" customWidth="1"/>
    <col min="9" max="9" width="12.8515625" style="0" bestFit="1" customWidth="1"/>
    <col min="10" max="10" width="7.57421875" style="0" bestFit="1" customWidth="1"/>
    <col min="11" max="11" width="2.140625" style="0" customWidth="1"/>
    <col min="12" max="12" width="13.28125" style="0" customWidth="1"/>
    <col min="13" max="13" width="7.57421875" style="0" bestFit="1" customWidth="1"/>
    <col min="14" max="14" width="1.8515625" style="0" customWidth="1"/>
    <col min="15" max="15" width="12.8515625" style="0" bestFit="1" customWidth="1"/>
    <col min="16" max="16" width="7.57421875" style="0" bestFit="1" customWidth="1"/>
    <col min="17" max="17" width="1.8515625" style="0" customWidth="1"/>
    <col min="18" max="18" width="14.00390625" style="0" customWidth="1"/>
    <col min="19" max="19" width="7.7109375" style="0" customWidth="1"/>
  </cols>
  <sheetData>
    <row r="7" spans="2:19" s="96" customFormat="1" ht="15">
      <c r="B7" s="349" t="s">
        <v>191</v>
      </c>
      <c r="C7" s="349"/>
      <c r="D7" s="349"/>
      <c r="E7" s="349"/>
      <c r="F7" s="349"/>
      <c r="G7" s="349"/>
      <c r="H7" s="349"/>
      <c r="I7" s="349"/>
      <c r="J7" s="349"/>
      <c r="K7" s="349"/>
      <c r="L7" s="349"/>
      <c r="M7" s="349"/>
      <c r="N7" s="349"/>
      <c r="O7" s="349"/>
      <c r="P7" s="349"/>
      <c r="Q7" s="350"/>
      <c r="R7" s="350"/>
      <c r="S7" s="350"/>
    </row>
    <row r="8" spans="2:19" ht="15">
      <c r="B8" s="297" t="s">
        <v>48</v>
      </c>
      <c r="C8" s="297"/>
      <c r="D8" s="297"/>
      <c r="E8" s="297"/>
      <c r="F8" s="297"/>
      <c r="G8" s="297"/>
      <c r="H8" s="297"/>
      <c r="I8" s="297"/>
      <c r="J8" s="297"/>
      <c r="K8" s="297"/>
      <c r="L8" s="297"/>
      <c r="M8" s="297"/>
      <c r="N8" s="297"/>
      <c r="O8" s="297"/>
      <c r="P8" s="297"/>
      <c r="Q8" s="297"/>
      <c r="R8" s="297"/>
      <c r="S8" s="297"/>
    </row>
    <row r="9" spans="2:19" ht="15">
      <c r="B9" s="297" t="str">
        <f>+'C1 Parte 1'!B7:Q7</f>
        <v>Total nacional 2008</v>
      </c>
      <c r="C9" s="297"/>
      <c r="D9" s="297"/>
      <c r="E9" s="297"/>
      <c r="F9" s="297"/>
      <c r="G9" s="297"/>
      <c r="H9" s="297"/>
      <c r="I9" s="297"/>
      <c r="J9" s="297"/>
      <c r="K9" s="297"/>
      <c r="L9" s="297"/>
      <c r="M9" s="297"/>
      <c r="N9" s="297"/>
      <c r="O9" s="297"/>
      <c r="P9" s="297"/>
      <c r="Q9" s="297"/>
      <c r="R9" s="297"/>
      <c r="S9" s="297"/>
    </row>
    <row r="10" spans="2:19" ht="15">
      <c r="B10" s="297" t="str">
        <f>+'C1 Parte 1'!B8:Q8</f>
        <v>-</v>
      </c>
      <c r="C10" s="297"/>
      <c r="D10" s="297"/>
      <c r="E10" s="297"/>
      <c r="F10" s="297"/>
      <c r="G10" s="297"/>
      <c r="H10" s="297"/>
      <c r="I10" s="297"/>
      <c r="J10" s="297"/>
      <c r="K10" s="297"/>
      <c r="L10" s="297"/>
      <c r="M10" s="297"/>
      <c r="N10" s="297"/>
      <c r="O10" s="297"/>
      <c r="P10" s="297"/>
      <c r="Q10" s="297"/>
      <c r="R10" s="297"/>
      <c r="S10" s="297"/>
    </row>
    <row r="11" spans="2:19" ht="12.75">
      <c r="B11" s="93"/>
      <c r="C11" s="93"/>
      <c r="D11" s="93"/>
      <c r="E11" s="93"/>
      <c r="F11" s="93"/>
      <c r="G11" s="93"/>
      <c r="H11" s="93"/>
      <c r="I11" s="93"/>
      <c r="J11" s="93"/>
      <c r="K11" s="93"/>
      <c r="L11" s="93"/>
      <c r="M11" s="93"/>
      <c r="N11" s="93"/>
      <c r="O11" s="49"/>
      <c r="P11" s="49"/>
      <c r="Q11" s="49"/>
      <c r="R11" s="49"/>
      <c r="S11" s="97" t="str">
        <f>+'C1 Parte 1'!Q10</f>
        <v>Valores en miles de pesos</v>
      </c>
    </row>
    <row r="12" spans="1:19" s="268" customFormat="1" ht="30.75" customHeight="1">
      <c r="A12" s="344" t="s">
        <v>46</v>
      </c>
      <c r="B12" s="342" t="s">
        <v>102</v>
      </c>
      <c r="C12" s="346" t="s">
        <v>30</v>
      </c>
      <c r="D12" s="346"/>
      <c r="E12" s="266"/>
      <c r="F12" s="337" t="s">
        <v>31</v>
      </c>
      <c r="G12" s="337"/>
      <c r="H12" s="266"/>
      <c r="I12" s="337" t="s">
        <v>92</v>
      </c>
      <c r="J12" s="337"/>
      <c r="K12" s="266"/>
      <c r="L12" s="337" t="s">
        <v>93</v>
      </c>
      <c r="M12" s="337"/>
      <c r="N12" s="267"/>
      <c r="O12" s="337" t="s">
        <v>94</v>
      </c>
      <c r="P12" s="337"/>
      <c r="Q12" s="253"/>
      <c r="R12" s="346" t="s">
        <v>33</v>
      </c>
      <c r="S12" s="346"/>
    </row>
    <row r="13" spans="1:19" s="54" customFormat="1" ht="29.25" customHeight="1">
      <c r="A13" s="345"/>
      <c r="B13" s="343"/>
      <c r="C13" s="55" t="s">
        <v>85</v>
      </c>
      <c r="D13" s="55" t="s">
        <v>70</v>
      </c>
      <c r="E13" s="55"/>
      <c r="F13" s="55" t="s">
        <v>85</v>
      </c>
      <c r="G13" s="55" t="s">
        <v>70</v>
      </c>
      <c r="H13" s="55"/>
      <c r="I13" s="55" t="s">
        <v>85</v>
      </c>
      <c r="J13" s="55" t="s">
        <v>70</v>
      </c>
      <c r="K13" s="55"/>
      <c r="L13" s="55" t="s">
        <v>85</v>
      </c>
      <c r="M13" s="55" t="s">
        <v>70</v>
      </c>
      <c r="N13" s="56"/>
      <c r="O13" s="55" t="s">
        <v>85</v>
      </c>
      <c r="P13" s="55" t="s">
        <v>70</v>
      </c>
      <c r="Q13" s="55"/>
      <c r="R13" s="55" t="s">
        <v>85</v>
      </c>
      <c r="S13" s="55" t="s">
        <v>70</v>
      </c>
    </row>
    <row r="14" spans="1:19" s="54" customFormat="1" ht="12.75">
      <c r="A14" s="145"/>
      <c r="B14" s="146"/>
      <c r="C14" s="164"/>
      <c r="D14" s="24"/>
      <c r="E14" s="24"/>
      <c r="F14" s="164"/>
      <c r="G14" s="24"/>
      <c r="H14" s="24"/>
      <c r="I14" s="164"/>
      <c r="J14" s="24"/>
      <c r="K14" s="30"/>
      <c r="L14" s="164"/>
      <c r="M14" s="24"/>
      <c r="N14" s="30"/>
      <c r="O14" s="164"/>
      <c r="P14" s="147"/>
      <c r="Q14" s="147"/>
      <c r="R14" s="164"/>
      <c r="S14" s="147"/>
    </row>
    <row r="15" spans="2:19" ht="15">
      <c r="B15" s="6"/>
      <c r="C15" s="41"/>
      <c r="D15" s="42"/>
      <c r="E15" s="42"/>
      <c r="F15" s="43"/>
      <c r="G15" s="42"/>
      <c r="H15" s="44"/>
      <c r="I15" s="43"/>
      <c r="J15" s="42"/>
      <c r="K15" s="44"/>
      <c r="L15" s="43"/>
      <c r="M15" s="42"/>
      <c r="N15" s="44"/>
      <c r="O15" s="43"/>
      <c r="P15" s="42"/>
      <c r="Q15" s="44"/>
      <c r="R15" s="43"/>
      <c r="S15" s="42"/>
    </row>
    <row r="16" spans="1:19" ht="18.75" customHeight="1">
      <c r="A16" s="69" t="s">
        <v>100</v>
      </c>
      <c r="B16" s="98" t="s">
        <v>103</v>
      </c>
      <c r="C16" s="75">
        <v>920753863</v>
      </c>
      <c r="D16" s="76">
        <f>SUM(D18:D20)</f>
        <v>100</v>
      </c>
      <c r="E16" s="77"/>
      <c r="F16" s="75">
        <v>40101273</v>
      </c>
      <c r="G16" s="76">
        <f>SUM(G18:G20)</f>
        <v>100</v>
      </c>
      <c r="H16" s="79"/>
      <c r="I16" s="75">
        <v>41707872</v>
      </c>
      <c r="J16" s="76">
        <f>SUM(J18:J20)</f>
        <v>100</v>
      </c>
      <c r="K16" s="79"/>
      <c r="L16" s="75">
        <v>36598785</v>
      </c>
      <c r="M16" s="76">
        <f>SUM(M18:M20)</f>
        <v>100</v>
      </c>
      <c r="N16" s="79"/>
      <c r="O16" s="75">
        <v>10227953</v>
      </c>
      <c r="P16" s="76">
        <f>SUM(P18:P20)</f>
        <v>100</v>
      </c>
      <c r="Q16" s="79"/>
      <c r="R16" s="75">
        <v>126889637</v>
      </c>
      <c r="S16" s="76">
        <f>SUM(S18:S20)</f>
        <v>100</v>
      </c>
    </row>
    <row r="17" spans="1:19" ht="12.75">
      <c r="A17" s="69"/>
      <c r="B17" s="62"/>
      <c r="C17" s="66"/>
      <c r="D17" s="38"/>
      <c r="E17" s="65"/>
      <c r="F17" s="66"/>
      <c r="G17" s="38"/>
      <c r="H17" s="68"/>
      <c r="I17" s="66"/>
      <c r="J17" s="38"/>
      <c r="K17" s="68"/>
      <c r="L17" s="66"/>
      <c r="M17" s="38"/>
      <c r="N17" s="68"/>
      <c r="O17" s="66"/>
      <c r="P17" s="38"/>
      <c r="Q17" s="68"/>
      <c r="R17" s="66"/>
      <c r="S17" s="38"/>
    </row>
    <row r="18" spans="1:19" ht="12.75">
      <c r="A18" s="69"/>
      <c r="B18" s="99" t="s">
        <v>108</v>
      </c>
      <c r="C18" s="19">
        <v>653453158</v>
      </c>
      <c r="D18" s="13">
        <f>+C18/C$16*100</f>
        <v>70.96936372017154</v>
      </c>
      <c r="E18" s="9"/>
      <c r="F18" s="19">
        <v>24966785</v>
      </c>
      <c r="G18" s="13">
        <f>+F18/F$16*100</f>
        <v>62.25933276482271</v>
      </c>
      <c r="H18" s="15"/>
      <c r="I18" s="19">
        <v>28667839</v>
      </c>
      <c r="J18" s="13">
        <f>+I18/I$16*100</f>
        <v>68.73483979235382</v>
      </c>
      <c r="K18" s="15"/>
      <c r="L18" s="19">
        <v>24854967</v>
      </c>
      <c r="M18" s="13">
        <f>+L18/L$16*100</f>
        <v>67.91200035738892</v>
      </c>
      <c r="N18" s="15"/>
      <c r="O18" s="19">
        <v>6724849</v>
      </c>
      <c r="P18" s="13">
        <f>+O18/O$16*100</f>
        <v>65.74970573290668</v>
      </c>
      <c r="Q18" s="15"/>
      <c r="R18" s="19">
        <v>84098407</v>
      </c>
      <c r="S18" s="13">
        <f>+R18/R$16*100</f>
        <v>66.27681266043814</v>
      </c>
    </row>
    <row r="19" spans="1:19" ht="12.75">
      <c r="A19" s="69"/>
      <c r="B19" s="62" t="s">
        <v>109</v>
      </c>
      <c r="C19" s="66">
        <v>178043542</v>
      </c>
      <c r="D19" s="38">
        <f>+C19/C$16*100</f>
        <v>19.336714094242144</v>
      </c>
      <c r="E19" s="65"/>
      <c r="F19" s="66">
        <v>12018569</v>
      </c>
      <c r="G19" s="38">
        <f>+F19/F$16*100</f>
        <v>29.970542331661143</v>
      </c>
      <c r="H19" s="68"/>
      <c r="I19" s="66">
        <v>10743991</v>
      </c>
      <c r="J19" s="38">
        <f>+I19/I$16*100</f>
        <v>25.760103512353734</v>
      </c>
      <c r="K19" s="68"/>
      <c r="L19" s="66">
        <v>6646275</v>
      </c>
      <c r="M19" s="38">
        <f>+L19/L$16*100</f>
        <v>18.159824158097052</v>
      </c>
      <c r="N19" s="68"/>
      <c r="O19" s="66">
        <v>2951000</v>
      </c>
      <c r="P19" s="38">
        <f>+O19/O$16*100</f>
        <v>28.852303095252786</v>
      </c>
      <c r="Q19" s="68"/>
      <c r="R19" s="66">
        <v>24028239</v>
      </c>
      <c r="S19" s="38">
        <f>+R19/R$16*100</f>
        <v>18.93632889815896</v>
      </c>
    </row>
    <row r="20" spans="1:19" ht="12.75">
      <c r="A20" s="69"/>
      <c r="B20" s="99" t="s">
        <v>141</v>
      </c>
      <c r="C20" s="19">
        <v>89257163</v>
      </c>
      <c r="D20" s="13">
        <f>+C20/C$16*100</f>
        <v>9.693922185586313</v>
      </c>
      <c r="E20" s="9"/>
      <c r="F20" s="19">
        <v>3115919</v>
      </c>
      <c r="G20" s="13">
        <f>+F20/F$16*100</f>
        <v>7.770124903516155</v>
      </c>
      <c r="H20" s="15"/>
      <c r="I20" s="19">
        <v>2296042</v>
      </c>
      <c r="J20" s="13">
        <f>+I20/I$16*100</f>
        <v>5.5050566952924385</v>
      </c>
      <c r="K20" s="15"/>
      <c r="L20" s="19">
        <v>5097543</v>
      </c>
      <c r="M20" s="13">
        <f>+L20/L$16*100</f>
        <v>13.928175484514036</v>
      </c>
      <c r="N20" s="15"/>
      <c r="O20" s="19">
        <v>552104</v>
      </c>
      <c r="P20" s="13">
        <f>+O20/O$16*100</f>
        <v>5.397991171840543</v>
      </c>
      <c r="Q20" s="15"/>
      <c r="R20" s="19">
        <v>18762991</v>
      </c>
      <c r="S20" s="13">
        <f>+R20/R$16*100</f>
        <v>14.786858441402902</v>
      </c>
    </row>
    <row r="21" spans="1:19" ht="12.75">
      <c r="A21" s="69"/>
      <c r="B21" s="62"/>
      <c r="C21" s="66"/>
      <c r="D21" s="38"/>
      <c r="E21" s="65"/>
      <c r="F21" s="66"/>
      <c r="G21" s="38"/>
      <c r="H21" s="68"/>
      <c r="I21" s="66"/>
      <c r="J21" s="38"/>
      <c r="K21" s="68"/>
      <c r="L21" s="66"/>
      <c r="M21" s="38"/>
      <c r="N21" s="68"/>
      <c r="O21" s="66"/>
      <c r="P21" s="38"/>
      <c r="Q21" s="68"/>
      <c r="R21" s="66"/>
      <c r="S21" s="38"/>
    </row>
    <row r="22" spans="1:19" ht="24">
      <c r="A22" s="69" t="s">
        <v>104</v>
      </c>
      <c r="B22" s="101" t="s">
        <v>138</v>
      </c>
      <c r="C22" s="75">
        <v>2547725987</v>
      </c>
      <c r="D22" s="76">
        <f>SUM(D24:D26)</f>
        <v>100</v>
      </c>
      <c r="E22" s="77"/>
      <c r="F22" s="75">
        <v>1035536920</v>
      </c>
      <c r="G22" s="76">
        <f>SUM(G24:G26)</f>
        <v>99.99999999999999</v>
      </c>
      <c r="H22" s="79"/>
      <c r="I22" s="75">
        <v>236402949</v>
      </c>
      <c r="J22" s="76">
        <f>SUM(J24:J26)</f>
        <v>100</v>
      </c>
      <c r="K22" s="79"/>
      <c r="L22" s="75">
        <v>126060644</v>
      </c>
      <c r="M22" s="76">
        <f>SUM(M24:M26)</f>
        <v>100</v>
      </c>
      <c r="N22" s="79"/>
      <c r="O22" s="75">
        <v>838896251</v>
      </c>
      <c r="P22" s="76">
        <f>SUM(P24:P26)</f>
        <v>100</v>
      </c>
      <c r="Q22" s="79"/>
      <c r="R22" s="75">
        <v>3664945214</v>
      </c>
      <c r="S22" s="76">
        <f>SUM(S24:S26)</f>
        <v>100</v>
      </c>
    </row>
    <row r="23" spans="1:19" ht="12.75">
      <c r="A23" s="69"/>
      <c r="B23" s="62"/>
      <c r="C23" s="66"/>
      <c r="D23" s="38"/>
      <c r="E23" s="65"/>
      <c r="F23" s="66"/>
      <c r="G23" s="38"/>
      <c r="H23" s="68"/>
      <c r="I23" s="66"/>
      <c r="J23" s="38"/>
      <c r="K23" s="68"/>
      <c r="L23" s="66"/>
      <c r="M23" s="38"/>
      <c r="N23" s="68"/>
      <c r="O23" s="66"/>
      <c r="P23" s="38"/>
      <c r="Q23" s="68"/>
      <c r="R23" s="66"/>
      <c r="S23" s="38"/>
    </row>
    <row r="24" spans="1:19" ht="12.75">
      <c r="A24" s="69"/>
      <c r="B24" s="99" t="s">
        <v>108</v>
      </c>
      <c r="C24" s="19">
        <v>1688392998</v>
      </c>
      <c r="D24" s="13">
        <f>+C24/C$22*100</f>
        <v>66.27058822711612</v>
      </c>
      <c r="E24" s="9"/>
      <c r="F24" s="19">
        <v>923795651</v>
      </c>
      <c r="G24" s="13">
        <f>+F24/F$22*100</f>
        <v>89.20933992387253</v>
      </c>
      <c r="H24" s="15"/>
      <c r="I24" s="19">
        <v>181365238</v>
      </c>
      <c r="J24" s="13">
        <f>+I24/I$22*100</f>
        <v>76.71868678761702</v>
      </c>
      <c r="K24" s="15"/>
      <c r="L24" s="19">
        <v>91008982</v>
      </c>
      <c r="M24" s="13">
        <f>+L24/L$22*100</f>
        <v>72.19460341643186</v>
      </c>
      <c r="N24" s="15"/>
      <c r="O24" s="19">
        <v>572683895</v>
      </c>
      <c r="P24" s="13">
        <f>+O24/O$22*100</f>
        <v>68.26635526351875</v>
      </c>
      <c r="Q24" s="15"/>
      <c r="R24" s="19">
        <v>2487030568</v>
      </c>
      <c r="S24" s="13">
        <f>+R24/R$22*100</f>
        <v>67.85996577792227</v>
      </c>
    </row>
    <row r="25" spans="1:19" ht="12.75">
      <c r="A25" s="69"/>
      <c r="B25" s="62" t="s">
        <v>109</v>
      </c>
      <c r="C25" s="66">
        <v>277435687</v>
      </c>
      <c r="D25" s="38">
        <f>+C25/C$22*100</f>
        <v>10.889541827325248</v>
      </c>
      <c r="E25" s="65"/>
      <c r="F25" s="66">
        <v>7414012</v>
      </c>
      <c r="G25" s="38">
        <f>+F25/F$22*100</f>
        <v>0.7159582489825664</v>
      </c>
      <c r="H25" s="68"/>
      <c r="I25" s="66">
        <v>10892027</v>
      </c>
      <c r="J25" s="38">
        <f>+I25/I$22*100</f>
        <v>4.607398954232165</v>
      </c>
      <c r="K25" s="68"/>
      <c r="L25" s="66">
        <v>16652496</v>
      </c>
      <c r="M25" s="38">
        <f>+L25/L$22*100</f>
        <v>13.209908716633242</v>
      </c>
      <c r="N25" s="68"/>
      <c r="O25" s="66">
        <v>9571529</v>
      </c>
      <c r="P25" s="38">
        <f>+O25/O$22*100</f>
        <v>1.140966953731207</v>
      </c>
      <c r="Q25" s="68"/>
      <c r="R25" s="66">
        <v>178229079</v>
      </c>
      <c r="S25" s="38">
        <f>+R25/R$22*100</f>
        <v>4.86307621514148</v>
      </c>
    </row>
    <row r="26" spans="1:19" ht="12.75">
      <c r="A26" s="69"/>
      <c r="B26" s="103" t="s">
        <v>141</v>
      </c>
      <c r="C26" s="66">
        <v>581897302</v>
      </c>
      <c r="D26" s="38">
        <f>+C26/C$22*100</f>
        <v>22.83986994555863</v>
      </c>
      <c r="E26" s="65"/>
      <c r="F26" s="66">
        <v>104327257</v>
      </c>
      <c r="G26" s="38">
        <f>+F26/F$22*100</f>
        <v>10.074701827144898</v>
      </c>
      <c r="H26" s="68"/>
      <c r="I26" s="66">
        <v>44145684</v>
      </c>
      <c r="J26" s="38">
        <f>+I26/I$22*100</f>
        <v>18.673914258150816</v>
      </c>
      <c r="K26" s="68"/>
      <c r="L26" s="66">
        <v>18399166</v>
      </c>
      <c r="M26" s="38">
        <f>+L26/L$22*100</f>
        <v>14.595487866934901</v>
      </c>
      <c r="N26" s="68"/>
      <c r="O26" s="66">
        <v>256640827</v>
      </c>
      <c r="P26" s="38">
        <f>+O26/O$22*100</f>
        <v>30.592677782750037</v>
      </c>
      <c r="Q26" s="68"/>
      <c r="R26" s="66">
        <v>999685567</v>
      </c>
      <c r="S26" s="38">
        <f>+R26/R$22*100</f>
        <v>27.27695800693625</v>
      </c>
    </row>
    <row r="27" spans="1:19" ht="12.75">
      <c r="A27" s="69"/>
      <c r="B27" s="99"/>
      <c r="C27" s="19"/>
      <c r="D27" s="13"/>
      <c r="E27" s="9"/>
      <c r="F27" s="19"/>
      <c r="G27" s="13"/>
      <c r="H27" s="15"/>
      <c r="I27" s="19"/>
      <c r="J27" s="13"/>
      <c r="K27" s="15"/>
      <c r="L27" s="19"/>
      <c r="M27" s="13"/>
      <c r="N27" s="15"/>
      <c r="O27" s="19"/>
      <c r="P27" s="13"/>
      <c r="Q27" s="15"/>
      <c r="R27" s="19"/>
      <c r="S27" s="13"/>
    </row>
    <row r="28" spans="1:19" ht="24">
      <c r="A28" s="69" t="s">
        <v>101</v>
      </c>
      <c r="B28" s="115" t="s">
        <v>139</v>
      </c>
      <c r="C28" s="82">
        <v>11048166792</v>
      </c>
      <c r="D28" s="83">
        <f>SUM(D30:D32)</f>
        <v>100</v>
      </c>
      <c r="E28" s="84"/>
      <c r="F28" s="82">
        <v>443280551</v>
      </c>
      <c r="G28" s="83">
        <f>SUM(G30:G32)</f>
        <v>100</v>
      </c>
      <c r="H28" s="86"/>
      <c r="I28" s="82">
        <v>151996497</v>
      </c>
      <c r="J28" s="83">
        <f>SUM(J30:J32)</f>
        <v>100</v>
      </c>
      <c r="K28" s="86"/>
      <c r="L28" s="82">
        <v>174840621</v>
      </c>
      <c r="M28" s="83">
        <f>SUM(M30:M32)</f>
        <v>100</v>
      </c>
      <c r="N28" s="86"/>
      <c r="O28" s="82">
        <v>87907702</v>
      </c>
      <c r="P28" s="83">
        <f>SUM(P30:P32)</f>
        <v>100</v>
      </c>
      <c r="Q28" s="86"/>
      <c r="R28" s="82">
        <v>419369163</v>
      </c>
      <c r="S28" s="83">
        <f>SUM(S30:S32)</f>
        <v>100.00000000000001</v>
      </c>
    </row>
    <row r="29" spans="1:19" ht="12.75">
      <c r="A29" s="69"/>
      <c r="B29" s="99"/>
      <c r="C29" s="19"/>
      <c r="D29" s="13"/>
      <c r="E29" s="9"/>
      <c r="F29" s="19"/>
      <c r="G29" s="13"/>
      <c r="H29" s="15"/>
      <c r="I29" s="19"/>
      <c r="J29" s="13"/>
      <c r="K29" s="15"/>
      <c r="L29" s="19"/>
      <c r="M29" s="13"/>
      <c r="N29" s="15"/>
      <c r="O29" s="19"/>
      <c r="P29" s="13"/>
      <c r="Q29" s="15"/>
      <c r="R29" s="19"/>
      <c r="S29" s="13"/>
    </row>
    <row r="30" spans="1:19" ht="12.75">
      <c r="A30" s="69"/>
      <c r="B30" s="62" t="s">
        <v>108</v>
      </c>
      <c r="C30" s="66">
        <v>5095122037</v>
      </c>
      <c r="D30" s="38">
        <f>+C30/C$28*100</f>
        <v>46.117352615362286</v>
      </c>
      <c r="E30" s="65"/>
      <c r="F30" s="66">
        <v>184571489</v>
      </c>
      <c r="G30" s="38">
        <f>+F30/F$28*100</f>
        <v>41.63762397958218</v>
      </c>
      <c r="H30" s="68"/>
      <c r="I30" s="66">
        <v>72047693</v>
      </c>
      <c r="J30" s="38">
        <f>+I30/I$28*100</f>
        <v>47.40089042973142</v>
      </c>
      <c r="K30" s="68"/>
      <c r="L30" s="66">
        <v>87978362</v>
      </c>
      <c r="M30" s="38">
        <f>+L30/L$28*100</f>
        <v>50.3191772580126</v>
      </c>
      <c r="N30" s="68"/>
      <c r="O30" s="66">
        <v>40251753</v>
      </c>
      <c r="P30" s="38">
        <f>+O30/O$28*100</f>
        <v>45.78865342197206</v>
      </c>
      <c r="Q30" s="68"/>
      <c r="R30" s="66">
        <v>253203957</v>
      </c>
      <c r="S30" s="38">
        <f>+R30/R$28*100</f>
        <v>60.37734276613944</v>
      </c>
    </row>
    <row r="31" spans="1:19" ht="12.75">
      <c r="A31" s="69"/>
      <c r="B31" s="99" t="s">
        <v>109</v>
      </c>
      <c r="C31" s="19">
        <v>4523296844</v>
      </c>
      <c r="D31" s="13">
        <f>+C31/C$28*100</f>
        <v>40.94160532836387</v>
      </c>
      <c r="E31" s="9"/>
      <c r="F31" s="19">
        <v>115697398</v>
      </c>
      <c r="G31" s="13">
        <f>+F31/F$28*100</f>
        <v>26.10026488619845</v>
      </c>
      <c r="H31" s="15"/>
      <c r="I31" s="19">
        <v>68335809</v>
      </c>
      <c r="J31" s="13">
        <f>+I31/I$28*100</f>
        <v>44.958805201938304</v>
      </c>
      <c r="K31" s="15"/>
      <c r="L31" s="19">
        <v>64422214</v>
      </c>
      <c r="M31" s="13">
        <f>+L31/L$28*100</f>
        <v>36.846250963613315</v>
      </c>
      <c r="N31" s="15"/>
      <c r="O31" s="19">
        <v>16582153</v>
      </c>
      <c r="P31" s="13">
        <f>+O31/O$28*100</f>
        <v>18.863140114844544</v>
      </c>
      <c r="Q31" s="15"/>
      <c r="R31" s="19">
        <v>116344844</v>
      </c>
      <c r="S31" s="13">
        <f>+R31/R$28*100</f>
        <v>27.74282285509867</v>
      </c>
    </row>
    <row r="32" spans="1:19" ht="12.75">
      <c r="A32" s="69"/>
      <c r="B32" s="99" t="s">
        <v>141</v>
      </c>
      <c r="C32" s="19">
        <v>1429747911</v>
      </c>
      <c r="D32" s="13">
        <f>+C32/C$28*100</f>
        <v>12.941042056273838</v>
      </c>
      <c r="E32" s="9"/>
      <c r="F32" s="19">
        <v>143011664</v>
      </c>
      <c r="G32" s="13">
        <f>+F32/F$28*100</f>
        <v>32.262111134219374</v>
      </c>
      <c r="H32" s="15"/>
      <c r="I32" s="19">
        <v>11612995</v>
      </c>
      <c r="J32" s="13">
        <f>+I32/I$28*100</f>
        <v>7.640304368330278</v>
      </c>
      <c r="K32" s="15"/>
      <c r="L32" s="19">
        <v>22440045</v>
      </c>
      <c r="M32" s="13">
        <f>+L32/L$28*100</f>
        <v>12.834571778374087</v>
      </c>
      <c r="N32" s="15"/>
      <c r="O32" s="19">
        <v>31073796</v>
      </c>
      <c r="P32" s="13">
        <f>+O32/O$28*100</f>
        <v>35.348206463183395</v>
      </c>
      <c r="Q32" s="15"/>
      <c r="R32" s="19">
        <v>49820362</v>
      </c>
      <c r="S32" s="13">
        <f>+R32/R$28*100</f>
        <v>11.879834378761894</v>
      </c>
    </row>
    <row r="33" spans="1:19" ht="12.75">
      <c r="A33" s="69"/>
      <c r="B33" s="62"/>
      <c r="C33" s="66"/>
      <c r="D33" s="38"/>
      <c r="E33" s="65"/>
      <c r="F33" s="67"/>
      <c r="G33" s="38"/>
      <c r="H33" s="68"/>
      <c r="I33" s="67"/>
      <c r="J33" s="38"/>
      <c r="K33" s="68"/>
      <c r="L33" s="67"/>
      <c r="M33" s="38"/>
      <c r="N33" s="68"/>
      <c r="O33" s="67"/>
      <c r="P33" s="38"/>
      <c r="Q33" s="68"/>
      <c r="R33" s="67"/>
      <c r="S33" s="38"/>
    </row>
    <row r="34" spans="1:19" ht="18.75" customHeight="1">
      <c r="A34" s="69" t="s">
        <v>106</v>
      </c>
      <c r="B34" s="98" t="s">
        <v>115</v>
      </c>
      <c r="C34" s="75">
        <v>1681247679</v>
      </c>
      <c r="D34" s="76">
        <f>SUM(D36:D37)</f>
        <v>100</v>
      </c>
      <c r="E34" s="77"/>
      <c r="F34" s="75">
        <v>1209382</v>
      </c>
      <c r="G34" s="76">
        <f>SUM(G36:G37)</f>
        <v>100</v>
      </c>
      <c r="H34" s="79"/>
      <c r="I34" s="75">
        <v>25162504</v>
      </c>
      <c r="J34" s="76">
        <f>SUM(J36:J37)</f>
        <v>100</v>
      </c>
      <c r="K34" s="79"/>
      <c r="L34" s="75">
        <v>167926988</v>
      </c>
      <c r="M34" s="76">
        <f>SUM(M36:M37)</f>
        <v>99.99999999999999</v>
      </c>
      <c r="N34" s="79"/>
      <c r="O34" s="75">
        <v>69571320</v>
      </c>
      <c r="P34" s="76">
        <f>SUM(P36:P37)</f>
        <v>100</v>
      </c>
      <c r="Q34" s="79"/>
      <c r="R34" s="75">
        <v>220774413</v>
      </c>
      <c r="S34" s="76">
        <f>SUM(S36:S37)</f>
        <v>100</v>
      </c>
    </row>
    <row r="35" spans="1:19" ht="12.75">
      <c r="A35" s="69"/>
      <c r="B35" s="62"/>
      <c r="C35" s="66"/>
      <c r="D35" s="38"/>
      <c r="E35" s="65"/>
      <c r="F35" s="67"/>
      <c r="G35" s="38"/>
      <c r="H35" s="68"/>
      <c r="I35" s="67"/>
      <c r="J35" s="38"/>
      <c r="K35" s="68"/>
      <c r="L35" s="67"/>
      <c r="M35" s="38"/>
      <c r="N35" s="68"/>
      <c r="O35" s="67"/>
      <c r="P35" s="38"/>
      <c r="Q35" s="68"/>
      <c r="R35" s="67"/>
      <c r="S35" s="38"/>
    </row>
    <row r="36" spans="1:19" ht="12.75">
      <c r="A36" s="69"/>
      <c r="B36" s="99" t="s">
        <v>110</v>
      </c>
      <c r="C36" s="19">
        <v>1660475236</v>
      </c>
      <c r="D36" s="13">
        <f>+C36/C$34*100</f>
        <v>98.76446265119276</v>
      </c>
      <c r="E36" s="9"/>
      <c r="F36" s="19">
        <v>1176025</v>
      </c>
      <c r="G36" s="13">
        <f>+F36/F$34*100</f>
        <v>97.24181441430416</v>
      </c>
      <c r="H36" s="15"/>
      <c r="I36" s="19">
        <v>24431102</v>
      </c>
      <c r="J36" s="13">
        <f>+I36/I$34*100</f>
        <v>97.0932861053892</v>
      </c>
      <c r="K36" s="15"/>
      <c r="L36" s="19">
        <v>165320812</v>
      </c>
      <c r="M36" s="13">
        <f>+L36/L$34*100</f>
        <v>98.44803028325619</v>
      </c>
      <c r="N36" s="15"/>
      <c r="O36" s="19">
        <v>68476771</v>
      </c>
      <c r="P36" s="13">
        <f>+O36/O$34*100</f>
        <v>98.42672382815218</v>
      </c>
      <c r="Q36" s="15"/>
      <c r="R36" s="19">
        <v>211558672</v>
      </c>
      <c r="S36" s="13">
        <f>+R36/R$34*100</f>
        <v>95.82572052858318</v>
      </c>
    </row>
    <row r="37" spans="1:19" ht="12.75">
      <c r="A37" s="69"/>
      <c r="B37" s="103" t="s">
        <v>141</v>
      </c>
      <c r="C37" s="66">
        <v>20772443</v>
      </c>
      <c r="D37" s="38">
        <f>+C37/C$34*100</f>
        <v>1.2355373488072485</v>
      </c>
      <c r="E37" s="65"/>
      <c r="F37" s="66">
        <v>33357</v>
      </c>
      <c r="G37" s="38">
        <f>+F37/F$34*100</f>
        <v>2.7581855856958346</v>
      </c>
      <c r="H37" s="68"/>
      <c r="I37" s="66">
        <v>731402</v>
      </c>
      <c r="J37" s="38">
        <f>+I37/I$34*100</f>
        <v>2.9067138946108066</v>
      </c>
      <c r="K37" s="68"/>
      <c r="L37" s="66">
        <v>2606176</v>
      </c>
      <c r="M37" s="38">
        <f>+L37/L$34*100</f>
        <v>1.551969716743803</v>
      </c>
      <c r="N37" s="68"/>
      <c r="O37" s="66">
        <v>1094549</v>
      </c>
      <c r="P37" s="38">
        <f>+O37/O$34*100</f>
        <v>1.5732761718478248</v>
      </c>
      <c r="Q37" s="68"/>
      <c r="R37" s="66">
        <v>9215741</v>
      </c>
      <c r="S37" s="38">
        <f>+R37/R$34*100</f>
        <v>4.174279471416826</v>
      </c>
    </row>
    <row r="38" spans="1:19" ht="12.75">
      <c r="A38" s="69"/>
      <c r="B38" s="99"/>
      <c r="C38" s="19"/>
      <c r="D38" s="13"/>
      <c r="E38" s="9"/>
      <c r="F38" s="19"/>
      <c r="G38" s="13"/>
      <c r="H38" s="15"/>
      <c r="I38" s="19"/>
      <c r="J38" s="13"/>
      <c r="K38" s="15"/>
      <c r="L38" s="19"/>
      <c r="M38" s="13"/>
      <c r="N38" s="15"/>
      <c r="O38" s="19"/>
      <c r="P38" s="13"/>
      <c r="Q38" s="15"/>
      <c r="R38" s="19"/>
      <c r="S38" s="13"/>
    </row>
    <row r="39" spans="1:19" ht="24">
      <c r="A39" s="69" t="s">
        <v>107</v>
      </c>
      <c r="B39" s="115" t="s">
        <v>114</v>
      </c>
      <c r="C39" s="82">
        <v>1998356804</v>
      </c>
      <c r="D39" s="83">
        <f>SUM(D41:D44)</f>
        <v>99.99999999999999</v>
      </c>
      <c r="E39" s="84"/>
      <c r="F39" s="82">
        <v>385291983</v>
      </c>
      <c r="G39" s="83">
        <f>SUM(G41:G44)</f>
        <v>100</v>
      </c>
      <c r="H39" s="86"/>
      <c r="I39" s="82">
        <v>15876988</v>
      </c>
      <c r="J39" s="83">
        <f>SUM(J41:J44)</f>
        <v>100</v>
      </c>
      <c r="K39" s="86"/>
      <c r="L39" s="82">
        <v>56977983</v>
      </c>
      <c r="M39" s="83">
        <f>SUM(M41:M44)</f>
        <v>100</v>
      </c>
      <c r="N39" s="86"/>
      <c r="O39" s="82">
        <v>122317987</v>
      </c>
      <c r="P39" s="83">
        <f>SUM(P41:P44)</f>
        <v>100</v>
      </c>
      <c r="Q39" s="86"/>
      <c r="R39" s="82">
        <v>337702176</v>
      </c>
      <c r="S39" s="83">
        <f>SUM(S41:S44)</f>
        <v>100</v>
      </c>
    </row>
    <row r="40" spans="1:19" ht="12.75">
      <c r="A40" s="69"/>
      <c r="B40" s="99"/>
      <c r="C40" s="19"/>
      <c r="D40" s="13"/>
      <c r="E40" s="9"/>
      <c r="F40" s="19"/>
      <c r="G40" s="13"/>
      <c r="H40" s="15"/>
      <c r="I40" s="19"/>
      <c r="J40" s="13"/>
      <c r="K40" s="15"/>
      <c r="L40" s="19"/>
      <c r="M40" s="13"/>
      <c r="N40" s="15"/>
      <c r="O40" s="19"/>
      <c r="P40" s="13"/>
      <c r="Q40" s="15"/>
      <c r="R40" s="19"/>
      <c r="S40" s="13"/>
    </row>
    <row r="41" spans="1:19" ht="21.75" customHeight="1">
      <c r="A41" s="69"/>
      <c r="B41" s="62" t="s">
        <v>108</v>
      </c>
      <c r="C41" s="66">
        <v>853151878</v>
      </c>
      <c r="D41" s="38">
        <f>+C41/C$39*100</f>
        <v>42.69267011237899</v>
      </c>
      <c r="E41" s="65"/>
      <c r="F41" s="66">
        <v>201706612</v>
      </c>
      <c r="G41" s="38">
        <f>+F41/F$39*100</f>
        <v>52.35162445619845</v>
      </c>
      <c r="H41" s="68"/>
      <c r="I41" s="66">
        <v>9415997</v>
      </c>
      <c r="J41" s="38">
        <f>+I41/I$39*100</f>
        <v>59.305940144314526</v>
      </c>
      <c r="K41" s="68"/>
      <c r="L41" s="66">
        <v>34007514</v>
      </c>
      <c r="M41" s="38">
        <f>+L41/L$39*100</f>
        <v>59.68535951860563</v>
      </c>
      <c r="N41" s="68"/>
      <c r="O41" s="66">
        <v>30281617</v>
      </c>
      <c r="P41" s="38">
        <f>+O41/O$39*100</f>
        <v>24.756471016809652</v>
      </c>
      <c r="Q41" s="68"/>
      <c r="R41" s="66">
        <v>167922074</v>
      </c>
      <c r="S41" s="38">
        <f>+R41/R$39*100</f>
        <v>49.72490138766533</v>
      </c>
    </row>
    <row r="42" spans="1:19" ht="21.75" customHeight="1">
      <c r="A42" s="69"/>
      <c r="B42" s="99" t="s">
        <v>109</v>
      </c>
      <c r="C42" s="19">
        <v>246143278</v>
      </c>
      <c r="D42" s="13">
        <f>+C42/C$39*100</f>
        <v>12.317283755699115</v>
      </c>
      <c r="E42" s="9"/>
      <c r="F42" s="19">
        <v>60297444</v>
      </c>
      <c r="G42" s="13">
        <f>+F42/F$39*100</f>
        <v>15.649804994774573</v>
      </c>
      <c r="H42" s="15"/>
      <c r="I42" s="19">
        <v>3631287</v>
      </c>
      <c r="J42" s="13">
        <f>+I42/I$39*100</f>
        <v>22.87138467321384</v>
      </c>
      <c r="K42" s="15"/>
      <c r="L42" s="19">
        <v>7968382</v>
      </c>
      <c r="M42" s="13">
        <f>+L42/L$39*100</f>
        <v>13.985019441632392</v>
      </c>
      <c r="N42" s="15"/>
      <c r="O42" s="19">
        <v>17742552</v>
      </c>
      <c r="P42" s="13">
        <f>+O42/O$39*100</f>
        <v>14.505268141798311</v>
      </c>
      <c r="Q42" s="15"/>
      <c r="R42" s="19">
        <v>45464783</v>
      </c>
      <c r="S42" s="13">
        <f>+R42/R$39*100</f>
        <v>13.462981950107423</v>
      </c>
    </row>
    <row r="43" spans="1:19" ht="21.75" customHeight="1">
      <c r="A43" s="69"/>
      <c r="B43" s="62" t="s">
        <v>110</v>
      </c>
      <c r="C43" s="66">
        <v>726431182</v>
      </c>
      <c r="D43" s="38">
        <f>+C43/C$39*100</f>
        <v>36.351425358371586</v>
      </c>
      <c r="E43" s="65"/>
      <c r="F43" s="66">
        <v>94126487</v>
      </c>
      <c r="G43" s="38">
        <f>+F43/F$39*100</f>
        <v>24.429910601072642</v>
      </c>
      <c r="H43" s="68"/>
      <c r="I43" s="66">
        <v>2296453</v>
      </c>
      <c r="J43" s="38">
        <f>+I43/I$39*100</f>
        <v>14.46403436218507</v>
      </c>
      <c r="K43" s="68"/>
      <c r="L43" s="66">
        <v>13023779</v>
      </c>
      <c r="M43" s="38">
        <f>+L43/L$39*100</f>
        <v>22.85756412261908</v>
      </c>
      <c r="N43" s="68"/>
      <c r="O43" s="66">
        <v>47882404</v>
      </c>
      <c r="P43" s="38">
        <f>+O43/O$39*100</f>
        <v>39.1458404232895</v>
      </c>
      <c r="Q43" s="68"/>
      <c r="R43" s="66">
        <v>79140685</v>
      </c>
      <c r="S43" s="38">
        <f>+R43/R$39*100</f>
        <v>23.43505331751253</v>
      </c>
    </row>
    <row r="44" spans="1:19" ht="21.75" customHeight="1">
      <c r="A44" s="69"/>
      <c r="B44" s="99" t="s">
        <v>141</v>
      </c>
      <c r="C44" s="19">
        <v>172630466</v>
      </c>
      <c r="D44" s="13">
        <f>+C44/C$39*100</f>
        <v>8.638620773550306</v>
      </c>
      <c r="E44" s="9"/>
      <c r="F44" s="19">
        <v>29161440</v>
      </c>
      <c r="G44" s="13">
        <f>+F44/F$39*100</f>
        <v>7.568659947954329</v>
      </c>
      <c r="H44" s="15"/>
      <c r="I44" s="19">
        <v>533251</v>
      </c>
      <c r="J44" s="13">
        <f>+I44/I$39*100</f>
        <v>3.358640820286568</v>
      </c>
      <c r="K44" s="15"/>
      <c r="L44" s="19">
        <v>1978308</v>
      </c>
      <c r="M44" s="13">
        <f>+L44/L$39*100</f>
        <v>3.47205691714289</v>
      </c>
      <c r="N44" s="15"/>
      <c r="O44" s="19">
        <v>26411414</v>
      </c>
      <c r="P44" s="13">
        <f>+O44/O$39*100</f>
        <v>21.59242041810253</v>
      </c>
      <c r="Q44" s="15"/>
      <c r="R44" s="19">
        <v>45174634</v>
      </c>
      <c r="S44" s="13">
        <f>+R44/R$39*100</f>
        <v>13.377063344714724</v>
      </c>
    </row>
    <row r="45" spans="1:19" ht="12.75">
      <c r="A45" s="69"/>
      <c r="B45" s="62"/>
      <c r="C45" s="66"/>
      <c r="D45" s="38"/>
      <c r="E45" s="65"/>
      <c r="F45" s="66"/>
      <c r="G45" s="38"/>
      <c r="H45" s="68"/>
      <c r="I45" s="66"/>
      <c r="J45" s="38"/>
      <c r="K45" s="68"/>
      <c r="L45" s="66"/>
      <c r="M45" s="38"/>
      <c r="N45" s="68"/>
      <c r="O45" s="66"/>
      <c r="P45" s="38"/>
      <c r="Q45" s="68"/>
      <c r="R45" s="66"/>
      <c r="S45" s="38"/>
    </row>
    <row r="46" spans="1:19" ht="12.75">
      <c r="A46" s="69" t="s">
        <v>105</v>
      </c>
      <c r="B46" s="98" t="s">
        <v>140</v>
      </c>
      <c r="C46" s="75">
        <v>366801237</v>
      </c>
      <c r="D46" s="76">
        <f>SUM(D48:D50)</f>
        <v>100</v>
      </c>
      <c r="E46" s="77"/>
      <c r="F46" s="75">
        <v>29494443</v>
      </c>
      <c r="G46" s="76">
        <f>SUM(G48:G50)</f>
        <v>100</v>
      </c>
      <c r="H46" s="79"/>
      <c r="I46" s="75">
        <v>13594325</v>
      </c>
      <c r="J46" s="76">
        <f>SUM(J48:J50)</f>
        <v>100</v>
      </c>
      <c r="K46" s="79"/>
      <c r="L46" s="75">
        <v>15410253</v>
      </c>
      <c r="M46" s="76">
        <f>SUM(M48:M50)</f>
        <v>100</v>
      </c>
      <c r="N46" s="79"/>
      <c r="O46" s="75">
        <v>14258293</v>
      </c>
      <c r="P46" s="76">
        <f>SUM(P48:P50)</f>
        <v>99.99999999999999</v>
      </c>
      <c r="Q46" s="79"/>
      <c r="R46" s="75">
        <v>235935141</v>
      </c>
      <c r="S46" s="76">
        <f>SUM(S48:S50)</f>
        <v>100</v>
      </c>
    </row>
    <row r="47" spans="1:19" ht="12.75">
      <c r="A47" s="69"/>
      <c r="B47" s="62"/>
      <c r="C47" s="66"/>
      <c r="D47" s="38"/>
      <c r="E47" s="65"/>
      <c r="F47" s="66"/>
      <c r="G47" s="38"/>
      <c r="H47" s="68"/>
      <c r="I47" s="66"/>
      <c r="J47" s="38"/>
      <c r="K47" s="68"/>
      <c r="L47" s="66"/>
      <c r="M47" s="38"/>
      <c r="N47" s="68"/>
      <c r="O47" s="66"/>
      <c r="P47" s="38"/>
      <c r="Q47" s="68"/>
      <c r="R47" s="66"/>
      <c r="S47" s="38"/>
    </row>
    <row r="48" spans="1:19" ht="12.75">
      <c r="A48" s="69"/>
      <c r="B48" s="99" t="s">
        <v>108</v>
      </c>
      <c r="C48" s="19">
        <v>252965056</v>
      </c>
      <c r="D48" s="13">
        <f>+C48/C$46*100</f>
        <v>68.96515891520835</v>
      </c>
      <c r="E48" s="9"/>
      <c r="F48" s="19">
        <v>27629585</v>
      </c>
      <c r="G48" s="13">
        <f>+F48/F$46*100</f>
        <v>93.67725642420167</v>
      </c>
      <c r="H48" s="15"/>
      <c r="I48" s="19">
        <v>9996863</v>
      </c>
      <c r="J48" s="13">
        <f>+I48/I$46*100</f>
        <v>73.53703107730615</v>
      </c>
      <c r="K48" s="15"/>
      <c r="L48" s="19">
        <v>9120086</v>
      </c>
      <c r="M48" s="13">
        <f>+L48/L$46*100</f>
        <v>59.18193555939673</v>
      </c>
      <c r="N48" s="15"/>
      <c r="O48" s="19">
        <v>12220450</v>
      </c>
      <c r="P48" s="13">
        <f>+O48/O$46*100</f>
        <v>85.70766500590217</v>
      </c>
      <c r="Q48" s="15"/>
      <c r="R48" s="19">
        <v>215887168</v>
      </c>
      <c r="S48" s="13">
        <f>+R48/R$46*100</f>
        <v>91.50276092190947</v>
      </c>
    </row>
    <row r="49" spans="1:19" ht="12.75">
      <c r="A49" s="69"/>
      <c r="B49" s="62" t="s">
        <v>109</v>
      </c>
      <c r="C49" s="66">
        <v>65685225</v>
      </c>
      <c r="D49" s="38">
        <f>+C49/C$46*100</f>
        <v>17.907580011787147</v>
      </c>
      <c r="E49" s="65"/>
      <c r="F49" s="66">
        <v>524447</v>
      </c>
      <c r="G49" s="38">
        <f>+F49/F$46*100</f>
        <v>1.7781213905277002</v>
      </c>
      <c r="H49" s="68"/>
      <c r="I49" s="66">
        <v>2469852</v>
      </c>
      <c r="J49" s="38">
        <f>+I49/I$46*100</f>
        <v>18.168257710478454</v>
      </c>
      <c r="K49" s="68"/>
      <c r="L49" s="66">
        <v>2979934</v>
      </c>
      <c r="M49" s="38">
        <f>+L49/L$46*100</f>
        <v>19.337346375818747</v>
      </c>
      <c r="N49" s="68"/>
      <c r="O49" s="66">
        <v>972662</v>
      </c>
      <c r="P49" s="38">
        <f>+O49/O$46*100</f>
        <v>6.821728239137742</v>
      </c>
      <c r="Q49" s="68"/>
      <c r="R49" s="66">
        <v>13673020</v>
      </c>
      <c r="S49" s="38">
        <f>+R49/R$46*100</f>
        <v>5.795245228009506</v>
      </c>
    </row>
    <row r="50" spans="1:19" ht="12.75">
      <c r="A50" s="69"/>
      <c r="B50" s="103" t="s">
        <v>141</v>
      </c>
      <c r="C50" s="66">
        <v>48150956</v>
      </c>
      <c r="D50" s="38">
        <f>+C50/C$46*100</f>
        <v>13.127261073004506</v>
      </c>
      <c r="E50" s="65"/>
      <c r="F50" s="66">
        <v>1340411</v>
      </c>
      <c r="G50" s="38">
        <f>+F50/F$46*100</f>
        <v>4.544622185270629</v>
      </c>
      <c r="H50" s="68"/>
      <c r="I50" s="66">
        <v>1127610</v>
      </c>
      <c r="J50" s="38">
        <f>+I50/I$46*100</f>
        <v>8.294711212215391</v>
      </c>
      <c r="K50" s="68"/>
      <c r="L50" s="66">
        <v>3310233</v>
      </c>
      <c r="M50" s="38">
        <f>+L50/L$46*100</f>
        <v>21.48071806478453</v>
      </c>
      <c r="N50" s="68"/>
      <c r="O50" s="66">
        <v>1065181</v>
      </c>
      <c r="P50" s="38">
        <f>+O50/O$46*100</f>
        <v>7.4706067549600785</v>
      </c>
      <c r="Q50" s="68"/>
      <c r="R50" s="66">
        <v>6374953</v>
      </c>
      <c r="S50" s="38">
        <f>+R50/R$46*100</f>
        <v>2.701993850081027</v>
      </c>
    </row>
    <row r="51" spans="1:19" ht="12.75">
      <c r="A51" s="118"/>
      <c r="B51" s="71"/>
      <c r="C51" s="71"/>
      <c r="D51" s="72"/>
      <c r="E51" s="73"/>
      <c r="F51" s="71"/>
      <c r="G51" s="72"/>
      <c r="H51" s="74"/>
      <c r="I51" s="71"/>
      <c r="J51" s="72"/>
      <c r="K51" s="74"/>
      <c r="L51" s="71"/>
      <c r="M51" s="72"/>
      <c r="N51" s="74"/>
      <c r="O51" s="71"/>
      <c r="P51" s="72"/>
      <c r="Q51" s="74"/>
      <c r="R51" s="71"/>
      <c r="S51" s="72"/>
    </row>
    <row r="52" spans="1:19" ht="12.75">
      <c r="A52" s="119"/>
      <c r="B52" s="165" t="s">
        <v>80</v>
      </c>
      <c r="C52" s="166"/>
      <c r="D52" s="167"/>
      <c r="E52" s="168"/>
      <c r="F52" s="169"/>
      <c r="G52" s="167"/>
      <c r="H52" s="170"/>
      <c r="I52" s="171"/>
      <c r="J52" s="167"/>
      <c r="K52" s="170"/>
      <c r="L52" s="172"/>
      <c r="M52" s="167"/>
      <c r="N52" s="170"/>
      <c r="O52" s="172"/>
      <c r="P52" s="167"/>
      <c r="Q52" s="170"/>
      <c r="R52" s="172"/>
      <c r="S52" s="167"/>
    </row>
    <row r="53" spans="2:19" s="96" customFormat="1" ht="13.5">
      <c r="B53" s="348" t="s">
        <v>148</v>
      </c>
      <c r="C53" s="348"/>
      <c r="D53" s="348"/>
      <c r="E53" s="348"/>
      <c r="F53" s="348"/>
      <c r="G53" s="348"/>
      <c r="H53" s="348"/>
      <c r="I53" s="348"/>
      <c r="J53" s="348"/>
      <c r="K53" s="348"/>
      <c r="L53" s="348"/>
      <c r="M53" s="348"/>
      <c r="N53" s="348"/>
      <c r="O53" s="348"/>
      <c r="P53" s="348"/>
      <c r="Q53" s="348"/>
      <c r="R53" s="348"/>
      <c r="S53" s="348"/>
    </row>
    <row r="54" spans="2:19" s="96" customFormat="1" ht="13.5" customHeight="1">
      <c r="B54" s="348" t="s">
        <v>29</v>
      </c>
      <c r="C54" s="348"/>
      <c r="D54" s="348"/>
      <c r="E54" s="348"/>
      <c r="F54" s="348"/>
      <c r="G54" s="348"/>
      <c r="H54" s="348"/>
      <c r="I54" s="348"/>
      <c r="J54" s="348"/>
      <c r="K54" s="348"/>
      <c r="L54" s="348"/>
      <c r="M54" s="348"/>
      <c r="N54" s="348"/>
      <c r="O54" s="348"/>
      <c r="P54" s="348"/>
      <c r="Q54" s="348"/>
      <c r="R54" s="348"/>
      <c r="S54" s="348"/>
    </row>
    <row r="55" spans="2:19" s="96" customFormat="1" ht="15.75" customHeight="1">
      <c r="B55" s="348" t="s">
        <v>34</v>
      </c>
      <c r="C55" s="348"/>
      <c r="D55" s="348"/>
      <c r="E55" s="348"/>
      <c r="F55" s="348"/>
      <c r="G55" s="348"/>
      <c r="H55" s="348"/>
      <c r="I55" s="348"/>
      <c r="J55" s="348"/>
      <c r="K55" s="348"/>
      <c r="L55" s="348"/>
      <c r="M55" s="348"/>
      <c r="N55" s="348"/>
      <c r="O55" s="348"/>
      <c r="P55" s="348"/>
      <c r="Q55" s="348"/>
      <c r="R55" s="348"/>
      <c r="S55" s="348"/>
    </row>
    <row r="56" spans="2:19" ht="14.25">
      <c r="B56" s="347"/>
      <c r="C56" s="347"/>
      <c r="D56" s="347"/>
      <c r="E56" s="347"/>
      <c r="F56" s="347"/>
      <c r="G56" s="347"/>
      <c r="H56" s="347"/>
      <c r="I56" s="347"/>
      <c r="J56" s="347"/>
      <c r="K56" s="347"/>
      <c r="L56" s="347"/>
      <c r="M56" s="347"/>
      <c r="N56" s="347"/>
      <c r="O56" s="347"/>
      <c r="P56" s="347"/>
      <c r="Q56" s="347"/>
      <c r="R56" s="347"/>
      <c r="S56" s="347"/>
    </row>
  </sheetData>
  <sheetProtection/>
  <mergeCells count="20">
    <mergeCell ref="B56:S56"/>
    <mergeCell ref="B55:S55"/>
    <mergeCell ref="B54:S54"/>
    <mergeCell ref="B7:P7"/>
    <mergeCell ref="Q7:S7"/>
    <mergeCell ref="B8:P8"/>
    <mergeCell ref="Q8:S8"/>
    <mergeCell ref="F12:G12"/>
    <mergeCell ref="I12:J12"/>
    <mergeCell ref="B53:S53"/>
    <mergeCell ref="A12:A13"/>
    <mergeCell ref="B9:P9"/>
    <mergeCell ref="Q9:S9"/>
    <mergeCell ref="L12:M12"/>
    <mergeCell ref="O12:P12"/>
    <mergeCell ref="R12:S12"/>
    <mergeCell ref="B12:B13"/>
    <mergeCell ref="C12:D12"/>
    <mergeCell ref="B10:P10"/>
    <mergeCell ref="Q10:S10"/>
  </mergeCells>
  <printOptions horizontalCentered="1" verticalCentered="1"/>
  <pageMargins left="0.3" right="0.26" top="0.31" bottom="0.55" header="0" footer="0"/>
  <pageSetup horizontalDpi="300" verticalDpi="3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CAVillalbaV</cp:lastModifiedBy>
  <cp:lastPrinted>2010-09-10T00:22:56Z</cp:lastPrinted>
  <dcterms:created xsi:type="dcterms:W3CDTF">2008-09-03T20:05:28Z</dcterms:created>
  <dcterms:modified xsi:type="dcterms:W3CDTF">2010-09-16T14:17:30Z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