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DANE\BRECHA SALARIAL\2020\2021_09_29_NOTA\DOCUMENTOS UP\"/>
    </mc:Choice>
  </mc:AlternateContent>
  <xr:revisionPtr revIDLastSave="0" documentId="13_ncr:1_{954100C5-B07C-4380-932A-64CC8912196E}" xr6:coauthVersionLast="45" xr6:coauthVersionMax="45" xr10:uidLastSave="{00000000-0000-0000-0000-000000000000}"/>
  <bookViews>
    <workbookView xWindow="-120" yWindow="-120" windowWidth="20730" windowHeight="11160" xr2:uid="{802BE622-D123-C642-92F3-F8272519D2C0}"/>
  </bookViews>
  <sheets>
    <sheet name="Índice" sheetId="16" r:id="rId1"/>
    <sheet name="Cuadro 1" sheetId="1" r:id="rId2"/>
    <sheet name="Cuadro 2" sheetId="2" r:id="rId3"/>
    <sheet name="Cuadro 3" sheetId="3" r:id="rId4"/>
    <sheet name="Cuadro 4" sheetId="4" r:id="rId5"/>
    <sheet name="Cuadro 5" sheetId="5" r:id="rId6"/>
    <sheet name="Cuadro 6" sheetId="6" r:id="rId7"/>
    <sheet name="Cuadro 7" sheetId="7" r:id="rId8"/>
    <sheet name="Cuadro 8" sheetId="8" r:id="rId9"/>
    <sheet name="Cuadro 9" sheetId="9" r:id="rId10"/>
    <sheet name="Cuadro 10" sheetId="10" r:id="rId11"/>
    <sheet name="Cuadro 11" sheetId="11" r:id="rId12"/>
    <sheet name="Cuadro 12" sheetId="12" r:id="rId13"/>
    <sheet name="Cuadro 13" sheetId="13" r:id="rId14"/>
    <sheet name="Cuadro 14" sheetId="14" r:id="rId15"/>
    <sheet name="Cuadro 15" sheetId="15"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9" l="1"/>
  <c r="G41" i="9"/>
  <c r="G40" i="9"/>
  <c r="G38" i="9"/>
  <c r="G37" i="9"/>
  <c r="G35" i="9"/>
  <c r="G34" i="9"/>
  <c r="G33" i="9"/>
  <c r="G32" i="9"/>
  <c r="G31" i="9"/>
  <c r="G21" i="9"/>
  <c r="G20" i="9"/>
  <c r="G19" i="9"/>
  <c r="G18" i="9"/>
  <c r="G17" i="9"/>
  <c r="G15" i="9"/>
  <c r="G14" i="9"/>
  <c r="G12" i="9"/>
  <c r="L20" i="7" l="1"/>
  <c r="N20" i="13"/>
  <c r="N19" i="13"/>
  <c r="M33" i="9"/>
  <c r="G9" i="1"/>
  <c r="H21" i="13" l="1"/>
  <c r="I21" i="13" s="1"/>
  <c r="H20" i="13"/>
  <c r="I20" i="13" s="1"/>
  <c r="H19" i="13"/>
  <c r="I19" i="13" s="1"/>
  <c r="G22" i="7"/>
  <c r="G21" i="7"/>
  <c r="G20" i="7"/>
  <c r="G34" i="11"/>
  <c r="G33" i="11"/>
  <c r="G32" i="11"/>
  <c r="G31" i="11"/>
  <c r="G30" i="11"/>
  <c r="G29" i="11"/>
  <c r="G28" i="11"/>
  <c r="G27" i="11"/>
  <c r="G26" i="11"/>
  <c r="G25" i="11"/>
  <c r="G24" i="11"/>
  <c r="G23" i="11"/>
  <c r="G22" i="11"/>
  <c r="G21" i="11"/>
  <c r="G20" i="11"/>
  <c r="G19" i="11"/>
  <c r="G18" i="11"/>
  <c r="G17" i="11"/>
  <c r="G16" i="11"/>
  <c r="G15" i="11"/>
  <c r="G14" i="11"/>
  <c r="G13" i="11"/>
  <c r="G12" i="11"/>
  <c r="G45" i="10"/>
  <c r="G44" i="10"/>
  <c r="G43" i="10"/>
  <c r="G42" i="10"/>
  <c r="G40" i="10"/>
  <c r="G39" i="10"/>
  <c r="G38" i="10"/>
  <c r="G37" i="10"/>
  <c r="G36" i="10"/>
  <c r="G35" i="10"/>
  <c r="G34" i="10"/>
  <c r="G33" i="10"/>
  <c r="G32" i="10"/>
  <c r="G31" i="10"/>
  <c r="G30" i="10"/>
  <c r="G29" i="10"/>
  <c r="G28" i="10"/>
  <c r="G27" i="10"/>
  <c r="G25" i="10"/>
  <c r="G24" i="10"/>
  <c r="G22" i="10"/>
  <c r="G21" i="10"/>
  <c r="G20" i="10"/>
  <c r="G18" i="10"/>
  <c r="G17" i="10"/>
  <c r="G16" i="10"/>
  <c r="G15" i="10"/>
  <c r="G14" i="10"/>
  <c r="G13" i="10"/>
  <c r="G32" i="1" l="1"/>
  <c r="G31" i="1"/>
  <c r="G30" i="1"/>
  <c r="G29" i="1"/>
  <c r="G28" i="1"/>
  <c r="G61" i="15" l="1"/>
  <c r="D61" i="15"/>
  <c r="G60" i="15"/>
  <c r="D60" i="15"/>
  <c r="G59" i="15"/>
  <c r="D59" i="15"/>
  <c r="G58" i="15"/>
  <c r="D58" i="15"/>
  <c r="G57" i="15"/>
  <c r="D57" i="15"/>
  <c r="G56" i="15"/>
  <c r="D56" i="15"/>
  <c r="G55" i="15"/>
  <c r="D55" i="15"/>
  <c r="J53" i="15"/>
  <c r="K53" i="15" s="1"/>
  <c r="G53" i="15"/>
  <c r="D53" i="15"/>
  <c r="J52" i="15"/>
  <c r="K52" i="15" s="1"/>
  <c r="G52" i="15"/>
  <c r="D52" i="15"/>
  <c r="J51" i="15"/>
  <c r="K51" i="15" s="1"/>
  <c r="G51" i="15"/>
  <c r="D51" i="15"/>
  <c r="J50" i="15"/>
  <c r="K50" i="15" s="1"/>
  <c r="G50" i="15"/>
  <c r="D50" i="15"/>
  <c r="J49" i="15"/>
  <c r="K49" i="15" s="1"/>
  <c r="G49" i="15"/>
  <c r="D49" i="15"/>
  <c r="J48" i="15"/>
  <c r="K48" i="15" s="1"/>
  <c r="G48" i="15"/>
  <c r="D48" i="15"/>
  <c r="J47" i="15"/>
  <c r="K47" i="15" s="1"/>
  <c r="G47" i="15"/>
  <c r="D47" i="15"/>
  <c r="J46" i="15"/>
  <c r="K46" i="15" s="1"/>
  <c r="G46" i="15"/>
  <c r="D46" i="15"/>
  <c r="J45" i="15"/>
  <c r="K45" i="15" s="1"/>
  <c r="G45" i="15"/>
  <c r="D45" i="15"/>
  <c r="J44" i="15"/>
  <c r="K44" i="15" s="1"/>
  <c r="G44" i="15"/>
  <c r="D44" i="15"/>
  <c r="J43" i="15"/>
  <c r="K43" i="15" s="1"/>
  <c r="G43" i="15"/>
  <c r="D43" i="15"/>
  <c r="J42" i="15"/>
  <c r="K42" i="15" s="1"/>
  <c r="G42" i="15"/>
  <c r="D42" i="15"/>
  <c r="J41" i="15"/>
  <c r="K41" i="15" s="1"/>
  <c r="G41" i="15"/>
  <c r="D41" i="15"/>
  <c r="J40" i="15"/>
  <c r="K40" i="15" s="1"/>
  <c r="G40" i="15"/>
  <c r="D40" i="15"/>
  <c r="J38" i="15"/>
  <c r="K38" i="15" s="1"/>
  <c r="G38" i="15"/>
  <c r="D38" i="15"/>
  <c r="J37" i="15"/>
  <c r="K37" i="15" s="1"/>
  <c r="G37" i="15"/>
  <c r="D37" i="15"/>
  <c r="J35" i="15"/>
  <c r="K35" i="15" s="1"/>
  <c r="G35" i="15"/>
  <c r="D35" i="15"/>
  <c r="J34" i="15"/>
  <c r="K34" i="15" s="1"/>
  <c r="G34" i="15"/>
  <c r="D34" i="15"/>
  <c r="J33" i="15"/>
  <c r="K33" i="15" s="1"/>
  <c r="G33" i="15"/>
  <c r="D33" i="15"/>
  <c r="J32" i="15"/>
  <c r="K32" i="15" s="1"/>
  <c r="G32" i="15"/>
  <c r="D32" i="15"/>
  <c r="J30" i="15"/>
  <c r="K30" i="15" s="1"/>
  <c r="G30" i="15"/>
  <c r="D30" i="15"/>
  <c r="J29" i="15"/>
  <c r="K29" i="15" s="1"/>
  <c r="G29" i="15"/>
  <c r="D29" i="15"/>
  <c r="J28" i="15"/>
  <c r="K28" i="15" s="1"/>
  <c r="G28" i="15"/>
  <c r="D28" i="15"/>
  <c r="J27" i="15"/>
  <c r="K27" i="15" s="1"/>
  <c r="G27" i="15"/>
  <c r="D27" i="15"/>
  <c r="J25" i="15"/>
  <c r="K25" i="15" s="1"/>
  <c r="G25" i="15"/>
  <c r="D25" i="15"/>
  <c r="J24" i="15"/>
  <c r="K24" i="15" s="1"/>
  <c r="G24" i="15"/>
  <c r="D24" i="15"/>
  <c r="J22" i="15"/>
  <c r="K22" i="15" s="1"/>
  <c r="G22" i="15"/>
  <c r="D22" i="15"/>
  <c r="J21" i="15"/>
  <c r="K21" i="15" s="1"/>
  <c r="G21" i="15"/>
  <c r="D21" i="15"/>
  <c r="J20" i="15"/>
  <c r="K20" i="15" s="1"/>
  <c r="G20" i="15"/>
  <c r="D20" i="15"/>
  <c r="J19" i="15"/>
  <c r="K19" i="15" s="1"/>
  <c r="G19" i="15"/>
  <c r="D19" i="15"/>
  <c r="J18" i="15"/>
  <c r="K18" i="15" s="1"/>
  <c r="G18" i="15"/>
  <c r="D18" i="15"/>
  <c r="J17" i="15"/>
  <c r="K17" i="15" s="1"/>
  <c r="G17" i="15"/>
  <c r="D17" i="15"/>
  <c r="J16" i="15"/>
  <c r="K16" i="15" s="1"/>
  <c r="G16" i="15"/>
  <c r="D16" i="15"/>
  <c r="J15" i="15"/>
  <c r="K15" i="15" s="1"/>
  <c r="G15" i="15"/>
  <c r="D15" i="15"/>
  <c r="J14" i="15"/>
  <c r="K14" i="15" s="1"/>
  <c r="G14" i="15"/>
  <c r="D14" i="15"/>
  <c r="J13" i="15"/>
  <c r="K13" i="15" s="1"/>
  <c r="G13" i="15"/>
  <c r="D13" i="15"/>
  <c r="J12" i="15"/>
  <c r="K12" i="15" s="1"/>
  <c r="G12" i="15"/>
  <c r="D12" i="15"/>
  <c r="J10" i="15"/>
  <c r="K10" i="15" s="1"/>
  <c r="G10" i="15"/>
  <c r="D10" i="15"/>
  <c r="M34" i="14"/>
  <c r="L34" i="14"/>
  <c r="K34" i="14"/>
  <c r="J34" i="14"/>
  <c r="H34" i="14"/>
  <c r="D34" i="14"/>
  <c r="E34" i="14" s="1"/>
  <c r="M33" i="14"/>
  <c r="L33" i="14"/>
  <c r="K33" i="14"/>
  <c r="J33" i="14"/>
  <c r="H33" i="14"/>
  <c r="I33" i="14" s="1"/>
  <c r="D33" i="14"/>
  <c r="E33" i="14" s="1"/>
  <c r="M32" i="14"/>
  <c r="L32" i="14"/>
  <c r="K32" i="14"/>
  <c r="J32" i="14"/>
  <c r="H32" i="14"/>
  <c r="I32" i="14" s="1"/>
  <c r="D32" i="14"/>
  <c r="M31" i="14"/>
  <c r="L31" i="14"/>
  <c r="K31" i="14"/>
  <c r="J31" i="14"/>
  <c r="H31" i="14"/>
  <c r="I31" i="14" s="1"/>
  <c r="D31" i="14"/>
  <c r="E31" i="14" s="1"/>
  <c r="M30" i="14"/>
  <c r="L30" i="14"/>
  <c r="K30" i="14"/>
  <c r="J30" i="14"/>
  <c r="H30" i="14"/>
  <c r="O30" i="14" s="1"/>
  <c r="D30" i="14"/>
  <c r="E30" i="14" s="1"/>
  <c r="M29" i="14"/>
  <c r="L29" i="14"/>
  <c r="K29" i="14"/>
  <c r="J29" i="14"/>
  <c r="H29" i="14"/>
  <c r="I29" i="14" s="1"/>
  <c r="D29" i="14"/>
  <c r="M28" i="14"/>
  <c r="L28" i="14"/>
  <c r="K28" i="14"/>
  <c r="J28" i="14"/>
  <c r="H28" i="14"/>
  <c r="I28" i="14" s="1"/>
  <c r="D28" i="14"/>
  <c r="E28" i="14" s="1"/>
  <c r="M27" i="14"/>
  <c r="L27" i="14"/>
  <c r="K27" i="14"/>
  <c r="J27" i="14"/>
  <c r="H27" i="14"/>
  <c r="I27" i="14" s="1"/>
  <c r="D27" i="14"/>
  <c r="E27" i="14" s="1"/>
  <c r="M26" i="14"/>
  <c r="L26" i="14"/>
  <c r="K26" i="14"/>
  <c r="J26" i="14"/>
  <c r="H26" i="14"/>
  <c r="O26" i="14" s="1"/>
  <c r="D26" i="14"/>
  <c r="E26" i="14" s="1"/>
  <c r="M25" i="14"/>
  <c r="L25" i="14"/>
  <c r="K25" i="14"/>
  <c r="J25" i="14"/>
  <c r="H25" i="14"/>
  <c r="I25" i="14" s="1"/>
  <c r="D25" i="14"/>
  <c r="O25" i="14" s="1"/>
  <c r="M24" i="14"/>
  <c r="L24" i="14"/>
  <c r="K24" i="14"/>
  <c r="J24" i="14"/>
  <c r="H24" i="14"/>
  <c r="I24" i="14" s="1"/>
  <c r="D24" i="14"/>
  <c r="O24" i="14" s="1"/>
  <c r="M23" i="14"/>
  <c r="L23" i="14"/>
  <c r="K23" i="14"/>
  <c r="J23" i="14"/>
  <c r="H23" i="14"/>
  <c r="I23" i="14" s="1"/>
  <c r="D23" i="14"/>
  <c r="E23" i="14" s="1"/>
  <c r="M22" i="14"/>
  <c r="L22" i="14"/>
  <c r="K22" i="14"/>
  <c r="J22" i="14"/>
  <c r="H22" i="14"/>
  <c r="O22" i="14" s="1"/>
  <c r="D22" i="14"/>
  <c r="E22" i="14" s="1"/>
  <c r="M21" i="14"/>
  <c r="L21" i="14"/>
  <c r="K21" i="14"/>
  <c r="J21" i="14"/>
  <c r="H21" i="14"/>
  <c r="I21" i="14" s="1"/>
  <c r="D21" i="14"/>
  <c r="E21" i="14" s="1"/>
  <c r="N20" i="14"/>
  <c r="M20" i="14"/>
  <c r="L20" i="14"/>
  <c r="K20" i="14"/>
  <c r="J20" i="14"/>
  <c r="H20" i="14"/>
  <c r="I20" i="14" s="1"/>
  <c r="D20" i="14"/>
  <c r="M19" i="14"/>
  <c r="L19" i="14"/>
  <c r="K19" i="14"/>
  <c r="J19" i="14"/>
  <c r="H19" i="14"/>
  <c r="I19" i="14" s="1"/>
  <c r="D19" i="14"/>
  <c r="E19" i="14" s="1"/>
  <c r="M18" i="14"/>
  <c r="L18" i="14"/>
  <c r="K18" i="14"/>
  <c r="J18" i="14"/>
  <c r="H18" i="14"/>
  <c r="O18" i="14" s="1"/>
  <c r="D18" i="14"/>
  <c r="E18" i="14" s="1"/>
  <c r="M17" i="14"/>
  <c r="L17" i="14"/>
  <c r="K17" i="14"/>
  <c r="J17" i="14"/>
  <c r="H17" i="14"/>
  <c r="I17" i="14" s="1"/>
  <c r="D17" i="14"/>
  <c r="O17" i="14" s="1"/>
  <c r="M16" i="14"/>
  <c r="L16" i="14"/>
  <c r="K16" i="14"/>
  <c r="J16" i="14"/>
  <c r="H16" i="14"/>
  <c r="I16" i="14" s="1"/>
  <c r="D16" i="14"/>
  <c r="M15" i="14"/>
  <c r="L15" i="14"/>
  <c r="K15" i="14"/>
  <c r="J15" i="14"/>
  <c r="H15" i="14"/>
  <c r="I15" i="14" s="1"/>
  <c r="D15" i="14"/>
  <c r="E15" i="14" s="1"/>
  <c r="M14" i="14"/>
  <c r="L14" i="14"/>
  <c r="K14" i="14"/>
  <c r="J14" i="14"/>
  <c r="H14" i="14"/>
  <c r="O14" i="14" s="1"/>
  <c r="D14" i="14"/>
  <c r="E14" i="14" s="1"/>
  <c r="M13" i="14"/>
  <c r="L13" i="14"/>
  <c r="K13" i="14"/>
  <c r="J13" i="14"/>
  <c r="H13" i="14"/>
  <c r="I13" i="14" s="1"/>
  <c r="D13" i="14"/>
  <c r="O13" i="14" s="1"/>
  <c r="M12" i="14"/>
  <c r="L12" i="14"/>
  <c r="K12" i="14"/>
  <c r="J12" i="14"/>
  <c r="H12" i="14"/>
  <c r="I12" i="14" s="1"/>
  <c r="D12" i="14"/>
  <c r="E12" i="14" s="1"/>
  <c r="M44" i="13"/>
  <c r="L44" i="13"/>
  <c r="K44" i="13"/>
  <c r="J44" i="13"/>
  <c r="H44" i="13"/>
  <c r="D44" i="13"/>
  <c r="E44" i="13" s="1"/>
  <c r="M43" i="13"/>
  <c r="L43" i="13"/>
  <c r="K43" i="13"/>
  <c r="J43" i="13"/>
  <c r="H43" i="13"/>
  <c r="I43" i="13" s="1"/>
  <c r="D43" i="13"/>
  <c r="M42" i="13"/>
  <c r="L42" i="13"/>
  <c r="K42" i="13"/>
  <c r="J42" i="13"/>
  <c r="H42" i="13"/>
  <c r="I42" i="13" s="1"/>
  <c r="D42" i="13"/>
  <c r="N42" i="13" s="1"/>
  <c r="M41" i="13"/>
  <c r="L41" i="13"/>
  <c r="K41" i="13"/>
  <c r="J41" i="13"/>
  <c r="H41" i="13"/>
  <c r="I41" i="13" s="1"/>
  <c r="D41" i="13"/>
  <c r="E41" i="13" s="1"/>
  <c r="M39" i="13"/>
  <c r="L39" i="13"/>
  <c r="K39" i="13"/>
  <c r="J39" i="13"/>
  <c r="H39" i="13"/>
  <c r="O39" i="13" s="1"/>
  <c r="D39" i="13"/>
  <c r="E39" i="13" s="1"/>
  <c r="M38" i="13"/>
  <c r="L38" i="13"/>
  <c r="K38" i="13"/>
  <c r="J38" i="13"/>
  <c r="H38" i="13"/>
  <c r="I38" i="13" s="1"/>
  <c r="D38" i="13"/>
  <c r="N38" i="13" s="1"/>
  <c r="M37" i="13"/>
  <c r="L37" i="13"/>
  <c r="K37" i="13"/>
  <c r="J37" i="13"/>
  <c r="H37" i="13"/>
  <c r="I37" i="13" s="1"/>
  <c r="D37" i="13"/>
  <c r="E37" i="13" s="1"/>
  <c r="M36" i="13"/>
  <c r="L36" i="13"/>
  <c r="K36" i="13"/>
  <c r="J36" i="13"/>
  <c r="H36" i="13"/>
  <c r="I36" i="13" s="1"/>
  <c r="D36" i="13"/>
  <c r="E36" i="13" s="1"/>
  <c r="M35" i="13"/>
  <c r="L35" i="13"/>
  <c r="K35" i="13"/>
  <c r="J35" i="13"/>
  <c r="H35" i="13"/>
  <c r="O35" i="13" s="1"/>
  <c r="D35" i="13"/>
  <c r="E35" i="13" s="1"/>
  <c r="M34" i="13"/>
  <c r="L34" i="13"/>
  <c r="K34" i="13"/>
  <c r="J34" i="13"/>
  <c r="H34" i="13"/>
  <c r="I34" i="13" s="1"/>
  <c r="D34" i="13"/>
  <c r="O34" i="13" s="1"/>
  <c r="M33" i="13"/>
  <c r="L33" i="13"/>
  <c r="K33" i="13"/>
  <c r="J33" i="13"/>
  <c r="H33" i="13"/>
  <c r="I33" i="13" s="1"/>
  <c r="D33" i="13"/>
  <c r="M32" i="13"/>
  <c r="L32" i="13"/>
  <c r="K32" i="13"/>
  <c r="J32" i="13"/>
  <c r="H32" i="13"/>
  <c r="I32" i="13" s="1"/>
  <c r="D32" i="13"/>
  <c r="E32" i="13" s="1"/>
  <c r="M31" i="13"/>
  <c r="L31" i="13"/>
  <c r="K31" i="13"/>
  <c r="J31" i="13"/>
  <c r="H31" i="13"/>
  <c r="O31" i="13" s="1"/>
  <c r="D31" i="13"/>
  <c r="E31" i="13" s="1"/>
  <c r="M30" i="13"/>
  <c r="L30" i="13"/>
  <c r="K30" i="13"/>
  <c r="J30" i="13"/>
  <c r="H30" i="13"/>
  <c r="I30" i="13" s="1"/>
  <c r="D30" i="13"/>
  <c r="O30" i="13" s="1"/>
  <c r="M29" i="13"/>
  <c r="L29" i="13"/>
  <c r="K29" i="13"/>
  <c r="J29" i="13"/>
  <c r="H29" i="13"/>
  <c r="I29" i="13" s="1"/>
  <c r="D29" i="13"/>
  <c r="E29" i="13" s="1"/>
  <c r="M28" i="13"/>
  <c r="L28" i="13"/>
  <c r="K28" i="13"/>
  <c r="J28" i="13"/>
  <c r="H28" i="13"/>
  <c r="I28" i="13" s="1"/>
  <c r="D28" i="13"/>
  <c r="E28" i="13" s="1"/>
  <c r="M27" i="13"/>
  <c r="L27" i="13"/>
  <c r="K27" i="13"/>
  <c r="J27" i="13"/>
  <c r="H27" i="13"/>
  <c r="O27" i="13" s="1"/>
  <c r="D27" i="13"/>
  <c r="E27" i="13" s="1"/>
  <c r="N26" i="13"/>
  <c r="M26" i="13"/>
  <c r="L26" i="13"/>
  <c r="K26" i="13"/>
  <c r="J26" i="13"/>
  <c r="H26" i="13"/>
  <c r="I26" i="13" s="1"/>
  <c r="D26" i="13"/>
  <c r="M24" i="13"/>
  <c r="L24" i="13"/>
  <c r="K24" i="13"/>
  <c r="J24" i="13"/>
  <c r="H24" i="13"/>
  <c r="I24" i="13" s="1"/>
  <c r="D24" i="13"/>
  <c r="E24" i="13" s="1"/>
  <c r="M23" i="13"/>
  <c r="L23" i="13"/>
  <c r="K23" i="13"/>
  <c r="J23" i="13"/>
  <c r="H23" i="13"/>
  <c r="D23" i="13"/>
  <c r="E23" i="13" s="1"/>
  <c r="M21" i="13"/>
  <c r="L21" i="13"/>
  <c r="K21" i="13"/>
  <c r="J21" i="13"/>
  <c r="O21" i="13"/>
  <c r="M20" i="13"/>
  <c r="L20" i="13"/>
  <c r="K20" i="13"/>
  <c r="J20" i="13"/>
  <c r="O20" i="13"/>
  <c r="M19" i="13"/>
  <c r="L19" i="13"/>
  <c r="K19" i="13"/>
  <c r="J19" i="13"/>
  <c r="O19" i="13"/>
  <c r="M17" i="13"/>
  <c r="L17" i="13"/>
  <c r="K17" i="13"/>
  <c r="J17" i="13"/>
  <c r="H17" i="13"/>
  <c r="O17" i="13" s="1"/>
  <c r="E17" i="13"/>
  <c r="D17" i="13"/>
  <c r="M16" i="13"/>
  <c r="L16" i="13"/>
  <c r="K16" i="13"/>
  <c r="J16" i="13"/>
  <c r="H16" i="13"/>
  <c r="I16" i="13" s="1"/>
  <c r="D16" i="13"/>
  <c r="M15" i="13"/>
  <c r="L15" i="13"/>
  <c r="K15" i="13"/>
  <c r="J15" i="13"/>
  <c r="H15" i="13"/>
  <c r="I15" i="13" s="1"/>
  <c r="D15" i="13"/>
  <c r="O15" i="13" s="1"/>
  <c r="M14" i="13"/>
  <c r="L14" i="13"/>
  <c r="K14" i="13"/>
  <c r="J14" i="13"/>
  <c r="H14" i="13"/>
  <c r="I14" i="13" s="1"/>
  <c r="D14" i="13"/>
  <c r="E14" i="13" s="1"/>
  <c r="M13" i="13"/>
  <c r="L13" i="13"/>
  <c r="K13" i="13"/>
  <c r="J13" i="13"/>
  <c r="H13" i="13"/>
  <c r="O13" i="13" s="1"/>
  <c r="M12" i="13"/>
  <c r="L12" i="13"/>
  <c r="K12" i="13"/>
  <c r="J12" i="13"/>
  <c r="H12" i="13"/>
  <c r="O12" i="13" s="1"/>
  <c r="M42" i="12"/>
  <c r="L42" i="12"/>
  <c r="K42" i="12"/>
  <c r="J42" i="12"/>
  <c r="H42" i="12"/>
  <c r="D42" i="12"/>
  <c r="E42" i="12" s="1"/>
  <c r="M41" i="12"/>
  <c r="L41" i="12"/>
  <c r="K41" i="12"/>
  <c r="J41" i="12"/>
  <c r="H41" i="12"/>
  <c r="I41" i="12" s="1"/>
  <c r="D41" i="12"/>
  <c r="E41" i="12" s="1"/>
  <c r="M40" i="12"/>
  <c r="L40" i="12"/>
  <c r="K40" i="12"/>
  <c r="J40" i="12"/>
  <c r="H40" i="12"/>
  <c r="I40" i="12" s="1"/>
  <c r="D40" i="12"/>
  <c r="E40" i="12" s="1"/>
  <c r="M38" i="12"/>
  <c r="L38" i="12"/>
  <c r="K38" i="12"/>
  <c r="J38" i="12"/>
  <c r="H38" i="12"/>
  <c r="I38" i="12" s="1"/>
  <c r="D38" i="12"/>
  <c r="N38" i="12" s="1"/>
  <c r="M37" i="12"/>
  <c r="L37" i="12"/>
  <c r="K37" i="12"/>
  <c r="J37" i="12"/>
  <c r="H37" i="12"/>
  <c r="O37" i="12" s="1"/>
  <c r="D37" i="12"/>
  <c r="E37" i="12" s="1"/>
  <c r="M35" i="12"/>
  <c r="L35" i="12"/>
  <c r="K35" i="12"/>
  <c r="J35" i="12"/>
  <c r="H35" i="12"/>
  <c r="I35" i="12" s="1"/>
  <c r="D35" i="12"/>
  <c r="N35" i="12" s="1"/>
  <c r="M34" i="12"/>
  <c r="L34" i="12"/>
  <c r="K34" i="12"/>
  <c r="J34" i="12"/>
  <c r="H34" i="12"/>
  <c r="I34" i="12" s="1"/>
  <c r="D34" i="12"/>
  <c r="E34" i="12" s="1"/>
  <c r="M33" i="12"/>
  <c r="L33" i="12"/>
  <c r="K33" i="12"/>
  <c r="J33" i="12"/>
  <c r="H33" i="12"/>
  <c r="I33" i="12" s="1"/>
  <c r="D33" i="12"/>
  <c r="E33" i="12" s="1"/>
  <c r="M32" i="12"/>
  <c r="L32" i="12"/>
  <c r="K32" i="12"/>
  <c r="J32" i="12"/>
  <c r="H32" i="12"/>
  <c r="O32" i="12" s="1"/>
  <c r="D32" i="12"/>
  <c r="E32" i="12" s="1"/>
  <c r="M31" i="12"/>
  <c r="L31" i="12"/>
  <c r="K31" i="12"/>
  <c r="J31" i="12"/>
  <c r="H31" i="12"/>
  <c r="I31" i="12" s="1"/>
  <c r="D31" i="12"/>
  <c r="N31" i="12" s="1"/>
  <c r="M29" i="12"/>
  <c r="L29" i="12"/>
  <c r="K29" i="12"/>
  <c r="J29" i="12"/>
  <c r="H29" i="12"/>
  <c r="I29" i="12" s="1"/>
  <c r="D29" i="12"/>
  <c r="E29" i="12" s="1"/>
  <c r="M28" i="12"/>
  <c r="L28" i="12"/>
  <c r="K28" i="12"/>
  <c r="J28" i="12"/>
  <c r="H28" i="12"/>
  <c r="I28" i="12" s="1"/>
  <c r="D28" i="12"/>
  <c r="E28" i="12" s="1"/>
  <c r="M27" i="12"/>
  <c r="L27" i="12"/>
  <c r="K27" i="12"/>
  <c r="J27" i="12"/>
  <c r="H27" i="12"/>
  <c r="O27" i="12" s="1"/>
  <c r="D27" i="12"/>
  <c r="E27" i="12" s="1"/>
  <c r="M26" i="12"/>
  <c r="L26" i="12"/>
  <c r="K26" i="12"/>
  <c r="J26" i="12"/>
  <c r="H26" i="12"/>
  <c r="I26" i="12" s="1"/>
  <c r="D26" i="12"/>
  <c r="E26" i="12" s="1"/>
  <c r="M25" i="12"/>
  <c r="L25" i="12"/>
  <c r="K25" i="12"/>
  <c r="J25" i="12"/>
  <c r="H25" i="12"/>
  <c r="I25" i="12" s="1"/>
  <c r="D25" i="12"/>
  <c r="E25" i="12" s="1"/>
  <c r="M24" i="12"/>
  <c r="L24" i="12"/>
  <c r="K24" i="12"/>
  <c r="J24" i="12"/>
  <c r="H24" i="12"/>
  <c r="I24" i="12" s="1"/>
  <c r="D24" i="12"/>
  <c r="N24" i="12" s="1"/>
  <c r="M23" i="12"/>
  <c r="L23" i="12"/>
  <c r="K23" i="12"/>
  <c r="J23" i="12"/>
  <c r="H23" i="12"/>
  <c r="O23" i="12" s="1"/>
  <c r="D23" i="12"/>
  <c r="E23" i="12" s="1"/>
  <c r="N21" i="12"/>
  <c r="M21" i="12"/>
  <c r="L21" i="12"/>
  <c r="K21" i="12"/>
  <c r="J21" i="12"/>
  <c r="H21" i="12"/>
  <c r="I21" i="12" s="1"/>
  <c r="E21" i="12"/>
  <c r="M20" i="12"/>
  <c r="L20" i="12"/>
  <c r="K20" i="12"/>
  <c r="J20" i="12"/>
  <c r="H20" i="12"/>
  <c r="I20" i="12" s="1"/>
  <c r="E20" i="12"/>
  <c r="N19" i="12"/>
  <c r="M19" i="12"/>
  <c r="L19" i="12"/>
  <c r="K19" i="12"/>
  <c r="J19" i="12"/>
  <c r="H19" i="12"/>
  <c r="I19" i="12" s="1"/>
  <c r="E19" i="12"/>
  <c r="M18" i="12"/>
  <c r="L18" i="12"/>
  <c r="K18" i="12"/>
  <c r="J18" i="12"/>
  <c r="H18" i="12"/>
  <c r="I18" i="12" s="1"/>
  <c r="E18" i="12"/>
  <c r="M17" i="12"/>
  <c r="L17" i="12"/>
  <c r="K17" i="12"/>
  <c r="J17" i="12"/>
  <c r="H17" i="12"/>
  <c r="I17" i="12" s="1"/>
  <c r="E17" i="12"/>
  <c r="O15" i="12"/>
  <c r="M15" i="12"/>
  <c r="L15" i="12"/>
  <c r="K15" i="12"/>
  <c r="J15" i="12"/>
  <c r="H15" i="12"/>
  <c r="N15" i="12" s="1"/>
  <c r="E15" i="12"/>
  <c r="M14" i="12"/>
  <c r="L14" i="12"/>
  <c r="K14" i="12"/>
  <c r="J14" i="12"/>
  <c r="H14" i="12"/>
  <c r="O14" i="12" s="1"/>
  <c r="E14" i="12"/>
  <c r="O12" i="12"/>
  <c r="N12" i="12"/>
  <c r="M12" i="12"/>
  <c r="L12" i="12"/>
  <c r="K12" i="12"/>
  <c r="J12" i="12"/>
  <c r="I12" i="12"/>
  <c r="H12" i="12"/>
  <c r="E12" i="12"/>
  <c r="K34" i="11"/>
  <c r="J34" i="11"/>
  <c r="I34" i="11"/>
  <c r="H34" i="11"/>
  <c r="D34" i="11"/>
  <c r="K33" i="11"/>
  <c r="J33" i="11"/>
  <c r="I33" i="11"/>
  <c r="H33" i="11"/>
  <c r="D33" i="11"/>
  <c r="K32" i="11"/>
  <c r="J32" i="11"/>
  <c r="I32" i="11"/>
  <c r="H32" i="11"/>
  <c r="M32" i="11"/>
  <c r="D32" i="11"/>
  <c r="K31" i="11"/>
  <c r="J31" i="11"/>
  <c r="I31" i="11"/>
  <c r="H31" i="11"/>
  <c r="D31" i="11"/>
  <c r="K30" i="11"/>
  <c r="J30" i="11"/>
  <c r="I30" i="11"/>
  <c r="H30" i="11"/>
  <c r="D30" i="11"/>
  <c r="K29" i="11"/>
  <c r="J29" i="11"/>
  <c r="I29" i="11"/>
  <c r="H29" i="11"/>
  <c r="D29" i="11"/>
  <c r="K28" i="11"/>
  <c r="J28" i="11"/>
  <c r="I28" i="11"/>
  <c r="H28" i="11"/>
  <c r="M28" i="11"/>
  <c r="D28" i="11"/>
  <c r="K27" i="11"/>
  <c r="J27" i="11"/>
  <c r="I27" i="11"/>
  <c r="H27" i="11"/>
  <c r="D27" i="11"/>
  <c r="K26" i="11"/>
  <c r="J26" i="11"/>
  <c r="I26" i="11"/>
  <c r="H26" i="11"/>
  <c r="D26" i="11"/>
  <c r="K25" i="11"/>
  <c r="J25" i="11"/>
  <c r="I25" i="11"/>
  <c r="H25" i="11"/>
  <c r="D25" i="11"/>
  <c r="K24" i="11"/>
  <c r="J24" i="11"/>
  <c r="I24" i="11"/>
  <c r="H24" i="11"/>
  <c r="M24" i="11"/>
  <c r="D24" i="11"/>
  <c r="K23" i="11"/>
  <c r="J23" i="11"/>
  <c r="I23" i="11"/>
  <c r="H23" i="11"/>
  <c r="D23" i="11"/>
  <c r="K22" i="11"/>
  <c r="J22" i="11"/>
  <c r="I22" i="11"/>
  <c r="H22" i="11"/>
  <c r="D22" i="11"/>
  <c r="K21" i="11"/>
  <c r="J21" i="11"/>
  <c r="I21" i="11"/>
  <c r="H21" i="11"/>
  <c r="D21" i="11"/>
  <c r="K20" i="11"/>
  <c r="J20" i="11"/>
  <c r="I20" i="11"/>
  <c r="H20" i="11"/>
  <c r="M20" i="11"/>
  <c r="D20" i="11"/>
  <c r="K19" i="11"/>
  <c r="J19" i="11"/>
  <c r="I19" i="11"/>
  <c r="H19" i="11"/>
  <c r="D19" i="11"/>
  <c r="K18" i="11"/>
  <c r="J18" i="11"/>
  <c r="I18" i="11"/>
  <c r="H18" i="11"/>
  <c r="D18" i="11"/>
  <c r="K17" i="11"/>
  <c r="J17" i="11"/>
  <c r="I17" i="11"/>
  <c r="H17" i="11"/>
  <c r="D17" i="11"/>
  <c r="K16" i="11"/>
  <c r="J16" i="11"/>
  <c r="I16" i="11"/>
  <c r="H16" i="11"/>
  <c r="M16" i="11"/>
  <c r="D16" i="11"/>
  <c r="K15" i="11"/>
  <c r="J15" i="11"/>
  <c r="I15" i="11"/>
  <c r="H15" i="11"/>
  <c r="D15" i="11"/>
  <c r="K14" i="11"/>
  <c r="J14" i="11"/>
  <c r="I14" i="11"/>
  <c r="H14" i="11"/>
  <c r="D14" i="11"/>
  <c r="K13" i="11"/>
  <c r="J13" i="11"/>
  <c r="I13" i="11"/>
  <c r="H13" i="11"/>
  <c r="D13" i="11"/>
  <c r="K12" i="11"/>
  <c r="J12" i="11"/>
  <c r="I12" i="11"/>
  <c r="H12" i="11"/>
  <c r="M12" i="11"/>
  <c r="D12" i="11"/>
  <c r="K45" i="10"/>
  <c r="J45" i="10"/>
  <c r="I45" i="10"/>
  <c r="H45" i="10"/>
  <c r="D45" i="10"/>
  <c r="K44" i="10"/>
  <c r="J44" i="10"/>
  <c r="I44" i="10"/>
  <c r="H44" i="10"/>
  <c r="D44" i="10"/>
  <c r="K43" i="10"/>
  <c r="J43" i="10"/>
  <c r="I43" i="10"/>
  <c r="H43" i="10"/>
  <c r="D43" i="10"/>
  <c r="K42" i="10"/>
  <c r="J42" i="10"/>
  <c r="I42" i="10"/>
  <c r="H42" i="10"/>
  <c r="D42" i="10"/>
  <c r="K40" i="10"/>
  <c r="J40" i="10"/>
  <c r="I40" i="10"/>
  <c r="H40" i="10"/>
  <c r="D40" i="10"/>
  <c r="K39" i="10"/>
  <c r="J39" i="10"/>
  <c r="I39" i="10"/>
  <c r="H39" i="10"/>
  <c r="D39" i="10"/>
  <c r="K38" i="10"/>
  <c r="J38" i="10"/>
  <c r="I38" i="10"/>
  <c r="H38" i="10"/>
  <c r="D38" i="10"/>
  <c r="K37" i="10"/>
  <c r="J37" i="10"/>
  <c r="I37" i="10"/>
  <c r="H37" i="10"/>
  <c r="D37" i="10"/>
  <c r="K36" i="10"/>
  <c r="J36" i="10"/>
  <c r="I36" i="10"/>
  <c r="H36" i="10"/>
  <c r="D36" i="10"/>
  <c r="K35" i="10"/>
  <c r="J35" i="10"/>
  <c r="I35" i="10"/>
  <c r="H35" i="10"/>
  <c r="D35" i="10"/>
  <c r="K34" i="10"/>
  <c r="J34" i="10"/>
  <c r="I34" i="10"/>
  <c r="H34" i="10"/>
  <c r="D34" i="10"/>
  <c r="K33" i="10"/>
  <c r="J33" i="10"/>
  <c r="I33" i="10"/>
  <c r="H33" i="10"/>
  <c r="D33" i="10"/>
  <c r="K32" i="10"/>
  <c r="J32" i="10"/>
  <c r="I32" i="10"/>
  <c r="H32" i="10"/>
  <c r="D32" i="10"/>
  <c r="K31" i="10"/>
  <c r="J31" i="10"/>
  <c r="I31" i="10"/>
  <c r="H31" i="10"/>
  <c r="D31" i="10"/>
  <c r="K30" i="10"/>
  <c r="J30" i="10"/>
  <c r="I30" i="10"/>
  <c r="H30" i="10"/>
  <c r="D30" i="10"/>
  <c r="K29" i="10"/>
  <c r="J29" i="10"/>
  <c r="I29" i="10"/>
  <c r="H29" i="10"/>
  <c r="D29" i="10"/>
  <c r="K28" i="10"/>
  <c r="J28" i="10"/>
  <c r="I28" i="10"/>
  <c r="H28" i="10"/>
  <c r="D28" i="10"/>
  <c r="K27" i="10"/>
  <c r="J27" i="10"/>
  <c r="I27" i="10"/>
  <c r="H27" i="10"/>
  <c r="D27" i="10"/>
  <c r="K25" i="10"/>
  <c r="J25" i="10"/>
  <c r="I25" i="10"/>
  <c r="H25" i="10"/>
  <c r="D25" i="10"/>
  <c r="K24" i="10"/>
  <c r="J24" i="10"/>
  <c r="I24" i="10"/>
  <c r="H24" i="10"/>
  <c r="D24" i="10"/>
  <c r="K22" i="10"/>
  <c r="J22" i="10"/>
  <c r="I22" i="10"/>
  <c r="H22" i="10"/>
  <c r="M22" i="10"/>
  <c r="K21" i="10"/>
  <c r="J21" i="10"/>
  <c r="I21" i="10"/>
  <c r="H21" i="10"/>
  <c r="L21" i="10"/>
  <c r="K20" i="10"/>
  <c r="J20" i="10"/>
  <c r="I20" i="10"/>
  <c r="H20" i="10"/>
  <c r="L20" i="10"/>
  <c r="K18" i="10"/>
  <c r="J18" i="10"/>
  <c r="I18" i="10"/>
  <c r="H18" i="10"/>
  <c r="M18" i="10"/>
  <c r="D18" i="10"/>
  <c r="K17" i="10"/>
  <c r="J17" i="10"/>
  <c r="I17" i="10"/>
  <c r="H17" i="10"/>
  <c r="M17" i="10"/>
  <c r="D17" i="10"/>
  <c r="K16" i="10"/>
  <c r="J16" i="10"/>
  <c r="I16" i="10"/>
  <c r="H16" i="10"/>
  <c r="M16" i="10"/>
  <c r="D16" i="10"/>
  <c r="K15" i="10"/>
  <c r="J15" i="10"/>
  <c r="I15" i="10"/>
  <c r="H15" i="10"/>
  <c r="D15" i="10"/>
  <c r="K14" i="10"/>
  <c r="J14" i="10"/>
  <c r="I14" i="10"/>
  <c r="H14" i="10"/>
  <c r="M14" i="10"/>
  <c r="K13" i="10"/>
  <c r="J13" i="10"/>
  <c r="I13" i="10"/>
  <c r="H13" i="10"/>
  <c r="L13" i="10"/>
  <c r="K42" i="9"/>
  <c r="J42" i="9"/>
  <c r="I42" i="9"/>
  <c r="H42" i="9"/>
  <c r="D42" i="9"/>
  <c r="K41" i="9"/>
  <c r="J41" i="9"/>
  <c r="I41" i="9"/>
  <c r="H41" i="9"/>
  <c r="M41" i="9"/>
  <c r="D41" i="9"/>
  <c r="K40" i="9"/>
  <c r="J40" i="9"/>
  <c r="I40" i="9"/>
  <c r="H40" i="9"/>
  <c r="M40" i="9"/>
  <c r="D40" i="9"/>
  <c r="K38" i="9"/>
  <c r="J38" i="9"/>
  <c r="I38" i="9"/>
  <c r="H38" i="9"/>
  <c r="M38" i="9"/>
  <c r="D38" i="9"/>
  <c r="K37" i="9"/>
  <c r="J37" i="9"/>
  <c r="I37" i="9"/>
  <c r="H37" i="9"/>
  <c r="D37" i="9"/>
  <c r="K35" i="9"/>
  <c r="J35" i="9"/>
  <c r="I35" i="9"/>
  <c r="H35" i="9"/>
  <c r="M35" i="9"/>
  <c r="D35" i="9"/>
  <c r="K34" i="9"/>
  <c r="J34" i="9"/>
  <c r="I34" i="9"/>
  <c r="H34" i="9"/>
  <c r="M34" i="9"/>
  <c r="D34" i="9"/>
  <c r="K33" i="9"/>
  <c r="J33" i="9"/>
  <c r="I33" i="9"/>
  <c r="H33" i="9"/>
  <c r="D33" i="9"/>
  <c r="K32" i="9"/>
  <c r="J32" i="9"/>
  <c r="I32" i="9"/>
  <c r="H32" i="9"/>
  <c r="D32" i="9"/>
  <c r="K31" i="9"/>
  <c r="J31" i="9"/>
  <c r="I31" i="9"/>
  <c r="H31" i="9"/>
  <c r="M31" i="9"/>
  <c r="D31" i="9"/>
  <c r="K29" i="9"/>
  <c r="J29" i="9"/>
  <c r="I29" i="9"/>
  <c r="H29" i="9"/>
  <c r="D29" i="9"/>
  <c r="M29" i="9" s="1"/>
  <c r="K28" i="9"/>
  <c r="J28" i="9"/>
  <c r="I28" i="9"/>
  <c r="H28" i="9"/>
  <c r="D28" i="9"/>
  <c r="L28" i="9" s="1"/>
  <c r="M27" i="9"/>
  <c r="K27" i="9"/>
  <c r="J27" i="9"/>
  <c r="I27" i="9"/>
  <c r="H27" i="9"/>
  <c r="D27" i="9"/>
  <c r="L27" i="9" s="1"/>
  <c r="L26" i="9"/>
  <c r="K26" i="9"/>
  <c r="J26" i="9"/>
  <c r="I26" i="9"/>
  <c r="H26" i="9"/>
  <c r="D26" i="9"/>
  <c r="M26" i="9" s="1"/>
  <c r="K25" i="9"/>
  <c r="J25" i="9"/>
  <c r="I25" i="9"/>
  <c r="H25" i="9"/>
  <c r="D25" i="9"/>
  <c r="M25" i="9" s="1"/>
  <c r="M24" i="9"/>
  <c r="K24" i="9"/>
  <c r="J24" i="9"/>
  <c r="I24" i="9"/>
  <c r="H24" i="9"/>
  <c r="D24" i="9"/>
  <c r="L24" i="9" s="1"/>
  <c r="L23" i="9"/>
  <c r="K23" i="9"/>
  <c r="J23" i="9"/>
  <c r="I23" i="9"/>
  <c r="H23" i="9"/>
  <c r="D23" i="9"/>
  <c r="M23" i="9" s="1"/>
  <c r="K21" i="9"/>
  <c r="J21" i="9"/>
  <c r="I21" i="9"/>
  <c r="H21" i="9"/>
  <c r="M21" i="9"/>
  <c r="K20" i="9"/>
  <c r="J20" i="9"/>
  <c r="I20" i="9"/>
  <c r="H20" i="9"/>
  <c r="M20" i="9"/>
  <c r="K19" i="9"/>
  <c r="J19" i="9"/>
  <c r="I19" i="9"/>
  <c r="H19" i="9"/>
  <c r="L19" i="9"/>
  <c r="K18" i="9"/>
  <c r="J18" i="9"/>
  <c r="I18" i="9"/>
  <c r="H18" i="9"/>
  <c r="L18" i="9"/>
  <c r="M17" i="9"/>
  <c r="L17" i="9"/>
  <c r="K17" i="9"/>
  <c r="J17" i="9"/>
  <c r="I17" i="9"/>
  <c r="H17" i="9"/>
  <c r="M15" i="9"/>
  <c r="L15" i="9"/>
  <c r="K15" i="9"/>
  <c r="J15" i="9"/>
  <c r="I15" i="9"/>
  <c r="H15" i="9"/>
  <c r="K14" i="9"/>
  <c r="J14" i="9"/>
  <c r="I14" i="9"/>
  <c r="H14" i="9"/>
  <c r="M14" i="9"/>
  <c r="K12" i="9"/>
  <c r="J12" i="9"/>
  <c r="I12" i="9"/>
  <c r="H12" i="9"/>
  <c r="M12" i="9"/>
  <c r="K33" i="8"/>
  <c r="J33" i="8"/>
  <c r="I33" i="8"/>
  <c r="H33" i="8"/>
  <c r="G33" i="8"/>
  <c r="M33" i="8" s="1"/>
  <c r="D33" i="8"/>
  <c r="K32" i="8"/>
  <c r="J32" i="8"/>
  <c r="I32" i="8"/>
  <c r="H32" i="8"/>
  <c r="G32" i="8"/>
  <c r="D32" i="8"/>
  <c r="K31" i="8"/>
  <c r="J31" i="8"/>
  <c r="I31" i="8"/>
  <c r="H31" i="8"/>
  <c r="G31" i="8"/>
  <c r="D31" i="8"/>
  <c r="K30" i="8"/>
  <c r="J30" i="8"/>
  <c r="I30" i="8"/>
  <c r="H30" i="8"/>
  <c r="G30" i="8"/>
  <c r="D30" i="8"/>
  <c r="K29" i="8"/>
  <c r="J29" i="8"/>
  <c r="I29" i="8"/>
  <c r="H29" i="8"/>
  <c r="G29" i="8"/>
  <c r="M29" i="8" s="1"/>
  <c r="D29" i="8"/>
  <c r="K28" i="8"/>
  <c r="J28" i="8"/>
  <c r="I28" i="8"/>
  <c r="H28" i="8"/>
  <c r="G28" i="8"/>
  <c r="M28" i="8" s="1"/>
  <c r="D28" i="8"/>
  <c r="K27" i="8"/>
  <c r="J27" i="8"/>
  <c r="I27" i="8"/>
  <c r="H27" i="8"/>
  <c r="G27" i="8"/>
  <c r="D27" i="8"/>
  <c r="K26" i="8"/>
  <c r="J26" i="8"/>
  <c r="I26" i="8"/>
  <c r="H26" i="8"/>
  <c r="G26" i="8"/>
  <c r="D26" i="8"/>
  <c r="K25" i="8"/>
  <c r="J25" i="8"/>
  <c r="I25" i="8"/>
  <c r="H25" i="8"/>
  <c r="G25" i="8"/>
  <c r="M25" i="8" s="1"/>
  <c r="D25" i="8"/>
  <c r="K24" i="8"/>
  <c r="J24" i="8"/>
  <c r="I24" i="8"/>
  <c r="H24" i="8"/>
  <c r="G24" i="8"/>
  <c r="M24" i="8" s="1"/>
  <c r="D24" i="8"/>
  <c r="K23" i="8"/>
  <c r="J23" i="8"/>
  <c r="I23" i="8"/>
  <c r="H23" i="8"/>
  <c r="G23" i="8"/>
  <c r="D23" i="8"/>
  <c r="K22" i="8"/>
  <c r="J22" i="8"/>
  <c r="I22" i="8"/>
  <c r="H22" i="8"/>
  <c r="G22" i="8"/>
  <c r="D22" i="8"/>
  <c r="K21" i="8"/>
  <c r="J21" i="8"/>
  <c r="I21" i="8"/>
  <c r="H21" i="8"/>
  <c r="G21" i="8"/>
  <c r="M21" i="8" s="1"/>
  <c r="D21" i="8"/>
  <c r="K20" i="8"/>
  <c r="J20" i="8"/>
  <c r="I20" i="8"/>
  <c r="H20" i="8"/>
  <c r="G20" i="8"/>
  <c r="M20" i="8" s="1"/>
  <c r="D20" i="8"/>
  <c r="K19" i="8"/>
  <c r="J19" i="8"/>
  <c r="I19" i="8"/>
  <c r="H19" i="8"/>
  <c r="G19" i="8"/>
  <c r="D19" i="8"/>
  <c r="K18" i="8"/>
  <c r="J18" i="8"/>
  <c r="I18" i="8"/>
  <c r="H18" i="8"/>
  <c r="G18" i="8"/>
  <c r="D18" i="8"/>
  <c r="K17" i="8"/>
  <c r="J17" i="8"/>
  <c r="I17" i="8"/>
  <c r="H17" i="8"/>
  <c r="G17" i="8"/>
  <c r="M17" i="8" s="1"/>
  <c r="D17" i="8"/>
  <c r="K16" i="8"/>
  <c r="J16" i="8"/>
  <c r="I16" i="8"/>
  <c r="H16" i="8"/>
  <c r="G16" i="8"/>
  <c r="M16" i="8" s="1"/>
  <c r="D16" i="8"/>
  <c r="K15" i="8"/>
  <c r="J15" i="8"/>
  <c r="I15" i="8"/>
  <c r="H15" i="8"/>
  <c r="G15" i="8"/>
  <c r="M15" i="8" s="1"/>
  <c r="D15" i="8"/>
  <c r="K14" i="8"/>
  <c r="J14" i="8"/>
  <c r="I14" i="8"/>
  <c r="H14" i="8"/>
  <c r="G14" i="8"/>
  <c r="D14" i="8"/>
  <c r="K13" i="8"/>
  <c r="J13" i="8"/>
  <c r="I13" i="8"/>
  <c r="H13" i="8"/>
  <c r="G13" i="8"/>
  <c r="M13" i="8" s="1"/>
  <c r="D13" i="8"/>
  <c r="K12" i="8"/>
  <c r="J12" i="8"/>
  <c r="I12" i="8"/>
  <c r="H12" i="8"/>
  <c r="G12" i="8"/>
  <c r="M12" i="8" s="1"/>
  <c r="D12" i="8"/>
  <c r="K11" i="8"/>
  <c r="J11" i="8"/>
  <c r="I11" i="8"/>
  <c r="H11" i="8"/>
  <c r="G11" i="8"/>
  <c r="M11" i="8" s="1"/>
  <c r="D11" i="8"/>
  <c r="K53" i="7"/>
  <c r="J53" i="7"/>
  <c r="I53" i="7"/>
  <c r="H53" i="7"/>
  <c r="G53" i="7"/>
  <c r="D53" i="7"/>
  <c r="K52" i="7"/>
  <c r="J52" i="7"/>
  <c r="I52" i="7"/>
  <c r="H52" i="7"/>
  <c r="G52" i="7"/>
  <c r="M52" i="7" s="1"/>
  <c r="D52" i="7"/>
  <c r="K51" i="7"/>
  <c r="J51" i="7"/>
  <c r="I51" i="7"/>
  <c r="H51" i="7"/>
  <c r="G51" i="7"/>
  <c r="M51" i="7" s="1"/>
  <c r="D51" i="7"/>
  <c r="K50" i="7"/>
  <c r="J50" i="7"/>
  <c r="I50" i="7"/>
  <c r="H50" i="7"/>
  <c r="G50" i="7"/>
  <c r="M50" i="7" s="1"/>
  <c r="D50" i="7"/>
  <c r="K48" i="7"/>
  <c r="J48" i="7"/>
  <c r="I48" i="7"/>
  <c r="H48" i="7"/>
  <c r="G48" i="7"/>
  <c r="D48" i="7"/>
  <c r="K47" i="7"/>
  <c r="J47" i="7"/>
  <c r="I47" i="7"/>
  <c r="H47" i="7"/>
  <c r="G47" i="7"/>
  <c r="M47" i="7" s="1"/>
  <c r="D47" i="7"/>
  <c r="K46" i="7"/>
  <c r="J46" i="7"/>
  <c r="I46" i="7"/>
  <c r="H46" i="7"/>
  <c r="G46" i="7"/>
  <c r="M46" i="7" s="1"/>
  <c r="D46" i="7"/>
  <c r="K45" i="7"/>
  <c r="J45" i="7"/>
  <c r="I45" i="7"/>
  <c r="H45" i="7"/>
  <c r="G45" i="7"/>
  <c r="M45" i="7" s="1"/>
  <c r="D45" i="7"/>
  <c r="K44" i="7"/>
  <c r="J44" i="7"/>
  <c r="I44" i="7"/>
  <c r="H44" i="7"/>
  <c r="G44" i="7"/>
  <c r="D44" i="7"/>
  <c r="K43" i="7"/>
  <c r="J43" i="7"/>
  <c r="I43" i="7"/>
  <c r="H43" i="7"/>
  <c r="G43" i="7"/>
  <c r="M43" i="7" s="1"/>
  <c r="D43" i="7"/>
  <c r="K42" i="7"/>
  <c r="J42" i="7"/>
  <c r="I42" i="7"/>
  <c r="H42" i="7"/>
  <c r="G42" i="7"/>
  <c r="M42" i="7" s="1"/>
  <c r="D42" i="7"/>
  <c r="K40" i="7"/>
  <c r="J40" i="7"/>
  <c r="I40" i="7"/>
  <c r="H40" i="7"/>
  <c r="G40" i="7"/>
  <c r="M40" i="7" s="1"/>
  <c r="D40" i="7"/>
  <c r="K39" i="7"/>
  <c r="J39" i="7"/>
  <c r="I39" i="7"/>
  <c r="H39" i="7"/>
  <c r="G39" i="7"/>
  <c r="D39" i="7"/>
  <c r="K38" i="7"/>
  <c r="J38" i="7"/>
  <c r="I38" i="7"/>
  <c r="H38" i="7"/>
  <c r="G38" i="7"/>
  <c r="M38" i="7" s="1"/>
  <c r="D38" i="7"/>
  <c r="K37" i="7"/>
  <c r="J37" i="7"/>
  <c r="I37" i="7"/>
  <c r="H37" i="7"/>
  <c r="G37" i="7"/>
  <c r="M37" i="7" s="1"/>
  <c r="D37" i="7"/>
  <c r="K36" i="7"/>
  <c r="J36" i="7"/>
  <c r="I36" i="7"/>
  <c r="H36" i="7"/>
  <c r="G36" i="7"/>
  <c r="M36" i="7" s="1"/>
  <c r="D36" i="7"/>
  <c r="K35" i="7"/>
  <c r="J35" i="7"/>
  <c r="I35" i="7"/>
  <c r="H35" i="7"/>
  <c r="G35" i="7"/>
  <c r="D35" i="7"/>
  <c r="K34" i="7"/>
  <c r="J34" i="7"/>
  <c r="I34" i="7"/>
  <c r="H34" i="7"/>
  <c r="G34" i="7"/>
  <c r="M34" i="7" s="1"/>
  <c r="D34" i="7"/>
  <c r="K33" i="7"/>
  <c r="J33" i="7"/>
  <c r="I33" i="7"/>
  <c r="H33" i="7"/>
  <c r="G33" i="7"/>
  <c r="M33" i="7" s="1"/>
  <c r="D33" i="7"/>
  <c r="K32" i="7"/>
  <c r="J32" i="7"/>
  <c r="I32" i="7"/>
  <c r="H32" i="7"/>
  <c r="G32" i="7"/>
  <c r="M32" i="7" s="1"/>
  <c r="D32" i="7"/>
  <c r="K31" i="7"/>
  <c r="J31" i="7"/>
  <c r="I31" i="7"/>
  <c r="H31" i="7"/>
  <c r="G31" i="7"/>
  <c r="D31" i="7"/>
  <c r="K30" i="7"/>
  <c r="J30" i="7"/>
  <c r="I30" i="7"/>
  <c r="H30" i="7"/>
  <c r="G30" i="7"/>
  <c r="M30" i="7" s="1"/>
  <c r="D30" i="7"/>
  <c r="K29" i="7"/>
  <c r="J29" i="7"/>
  <c r="I29" i="7"/>
  <c r="H29" i="7"/>
  <c r="G29" i="7"/>
  <c r="M29" i="7" s="1"/>
  <c r="D29" i="7"/>
  <c r="K28" i="7"/>
  <c r="J28" i="7"/>
  <c r="I28" i="7"/>
  <c r="H28" i="7"/>
  <c r="G28" i="7"/>
  <c r="M28" i="7" s="1"/>
  <c r="D28" i="7"/>
  <c r="K27" i="7"/>
  <c r="J27" i="7"/>
  <c r="I27" i="7"/>
  <c r="H27" i="7"/>
  <c r="G27" i="7"/>
  <c r="D27" i="7"/>
  <c r="K25" i="7"/>
  <c r="J25" i="7"/>
  <c r="I25" i="7"/>
  <c r="H25" i="7"/>
  <c r="G25" i="7"/>
  <c r="M25" i="7" s="1"/>
  <c r="D25" i="7"/>
  <c r="K24" i="7"/>
  <c r="J24" i="7"/>
  <c r="I24" i="7"/>
  <c r="H24" i="7"/>
  <c r="G24" i="7"/>
  <c r="M24" i="7" s="1"/>
  <c r="D24" i="7"/>
  <c r="K22" i="7"/>
  <c r="J22" i="7"/>
  <c r="I22" i="7"/>
  <c r="H22" i="7"/>
  <c r="M22" i="7"/>
  <c r="K21" i="7"/>
  <c r="J21" i="7"/>
  <c r="I21" i="7"/>
  <c r="H21" i="7"/>
  <c r="L21" i="7"/>
  <c r="K20" i="7"/>
  <c r="J20" i="7"/>
  <c r="I20" i="7"/>
  <c r="H20" i="7"/>
  <c r="M18" i="7"/>
  <c r="K18" i="7"/>
  <c r="J18" i="7"/>
  <c r="I18" i="7"/>
  <c r="H18" i="7"/>
  <c r="G18" i="7"/>
  <c r="L18" i="7" s="1"/>
  <c r="D18" i="7"/>
  <c r="M17" i="7"/>
  <c r="K17" i="7"/>
  <c r="J17" i="7"/>
  <c r="I17" i="7"/>
  <c r="H17" i="7"/>
  <c r="G17" i="7"/>
  <c r="L17" i="7" s="1"/>
  <c r="D17" i="7"/>
  <c r="M16" i="7"/>
  <c r="K16" i="7"/>
  <c r="J16" i="7"/>
  <c r="I16" i="7"/>
  <c r="H16" i="7"/>
  <c r="G16" i="7"/>
  <c r="L16" i="7" s="1"/>
  <c r="D16" i="7"/>
  <c r="M15" i="7"/>
  <c r="K15" i="7"/>
  <c r="J15" i="7"/>
  <c r="I15" i="7"/>
  <c r="H15" i="7"/>
  <c r="G15" i="7"/>
  <c r="L15" i="7" s="1"/>
  <c r="D15" i="7"/>
  <c r="M14" i="7"/>
  <c r="K14" i="7"/>
  <c r="J14" i="7"/>
  <c r="I14" i="7"/>
  <c r="H14" i="7"/>
  <c r="G14" i="7"/>
  <c r="L14" i="7" s="1"/>
  <c r="D14" i="7"/>
  <c r="M13" i="7"/>
  <c r="K13" i="7"/>
  <c r="J13" i="7"/>
  <c r="I13" i="7"/>
  <c r="H13" i="7"/>
  <c r="G13" i="7"/>
  <c r="L13" i="7" s="1"/>
  <c r="D13" i="7"/>
  <c r="K41" i="6"/>
  <c r="J41" i="6"/>
  <c r="I41" i="6"/>
  <c r="H41" i="6"/>
  <c r="G41" i="6"/>
  <c r="M41" i="6" s="1"/>
  <c r="D41" i="6"/>
  <c r="K40" i="6"/>
  <c r="J40" i="6"/>
  <c r="I40" i="6"/>
  <c r="H40" i="6"/>
  <c r="G40" i="6"/>
  <c r="D40" i="6"/>
  <c r="K39" i="6"/>
  <c r="J39" i="6"/>
  <c r="I39" i="6"/>
  <c r="H39" i="6"/>
  <c r="G39" i="6"/>
  <c r="M39" i="6" s="1"/>
  <c r="D39" i="6"/>
  <c r="K37" i="6"/>
  <c r="J37" i="6"/>
  <c r="I37" i="6"/>
  <c r="H37" i="6"/>
  <c r="G37" i="6"/>
  <c r="M37" i="6" s="1"/>
  <c r="D37" i="6"/>
  <c r="K36" i="6"/>
  <c r="J36" i="6"/>
  <c r="I36" i="6"/>
  <c r="H36" i="6"/>
  <c r="G36" i="6"/>
  <c r="M36" i="6" s="1"/>
  <c r="D36" i="6"/>
  <c r="K34" i="6"/>
  <c r="J34" i="6"/>
  <c r="I34" i="6"/>
  <c r="H34" i="6"/>
  <c r="G34" i="6"/>
  <c r="D34" i="6"/>
  <c r="K33" i="6"/>
  <c r="J33" i="6"/>
  <c r="I33" i="6"/>
  <c r="H33" i="6"/>
  <c r="G33" i="6"/>
  <c r="M33" i="6" s="1"/>
  <c r="D33" i="6"/>
  <c r="K32" i="6"/>
  <c r="J32" i="6"/>
  <c r="I32" i="6"/>
  <c r="H32" i="6"/>
  <c r="G32" i="6"/>
  <c r="M32" i="6" s="1"/>
  <c r="D32" i="6"/>
  <c r="K31" i="6"/>
  <c r="J31" i="6"/>
  <c r="I31" i="6"/>
  <c r="H31" i="6"/>
  <c r="G31" i="6"/>
  <c r="M31" i="6" s="1"/>
  <c r="D31" i="6"/>
  <c r="K30" i="6"/>
  <c r="J30" i="6"/>
  <c r="I30" i="6"/>
  <c r="H30" i="6"/>
  <c r="G30" i="6"/>
  <c r="D30" i="6"/>
  <c r="K28" i="6"/>
  <c r="J28" i="6"/>
  <c r="I28" i="6"/>
  <c r="H28" i="6"/>
  <c r="G28" i="6"/>
  <c r="M28" i="6" s="1"/>
  <c r="D28" i="6"/>
  <c r="K27" i="6"/>
  <c r="J27" i="6"/>
  <c r="I27" i="6"/>
  <c r="H27" i="6"/>
  <c r="G27" i="6"/>
  <c r="M27" i="6" s="1"/>
  <c r="D27" i="6"/>
  <c r="K26" i="6"/>
  <c r="J26" i="6"/>
  <c r="I26" i="6"/>
  <c r="H26" i="6"/>
  <c r="G26" i="6"/>
  <c r="M26" i="6" s="1"/>
  <c r="D26" i="6"/>
  <c r="K25" i="6"/>
  <c r="J25" i="6"/>
  <c r="I25" i="6"/>
  <c r="H25" i="6"/>
  <c r="G25" i="6"/>
  <c r="D25" i="6"/>
  <c r="K24" i="6"/>
  <c r="J24" i="6"/>
  <c r="I24" i="6"/>
  <c r="H24" i="6"/>
  <c r="G24" i="6"/>
  <c r="M24" i="6" s="1"/>
  <c r="D24" i="6"/>
  <c r="K23" i="6"/>
  <c r="J23" i="6"/>
  <c r="I23" i="6"/>
  <c r="H23" i="6"/>
  <c r="G23" i="6"/>
  <c r="M23" i="6" s="1"/>
  <c r="D23" i="6"/>
  <c r="K22" i="6"/>
  <c r="J22" i="6"/>
  <c r="I22" i="6"/>
  <c r="H22" i="6"/>
  <c r="G22" i="6"/>
  <c r="M22" i="6" s="1"/>
  <c r="D22" i="6"/>
  <c r="K20" i="6"/>
  <c r="J20" i="6"/>
  <c r="I20" i="6"/>
  <c r="H20" i="6"/>
  <c r="G20" i="6"/>
  <c r="M20" i="6" s="1"/>
  <c r="K19" i="6"/>
  <c r="J19" i="6"/>
  <c r="I19" i="6"/>
  <c r="H19" i="6"/>
  <c r="G19" i="6"/>
  <c r="L19" i="6" s="1"/>
  <c r="K18" i="6"/>
  <c r="J18" i="6"/>
  <c r="I18" i="6"/>
  <c r="H18" i="6"/>
  <c r="G18" i="6"/>
  <c r="M18" i="6" s="1"/>
  <c r="M17" i="6"/>
  <c r="K17" i="6"/>
  <c r="J17" i="6"/>
  <c r="I17" i="6"/>
  <c r="H17" i="6"/>
  <c r="G17" i="6"/>
  <c r="L17" i="6" s="1"/>
  <c r="M16" i="6"/>
  <c r="L16" i="6"/>
  <c r="K16" i="6"/>
  <c r="J16" i="6"/>
  <c r="I16" i="6"/>
  <c r="H16" i="6"/>
  <c r="G16" i="6"/>
  <c r="K14" i="6"/>
  <c r="J14" i="6"/>
  <c r="I14" i="6"/>
  <c r="H14" i="6"/>
  <c r="G14" i="6"/>
  <c r="M14" i="6" s="1"/>
  <c r="D14" i="6"/>
  <c r="K13" i="6"/>
  <c r="J13" i="6"/>
  <c r="I13" i="6"/>
  <c r="H13" i="6"/>
  <c r="G13" i="6"/>
  <c r="L13" i="6" s="1"/>
  <c r="D13" i="6"/>
  <c r="K11" i="6"/>
  <c r="J11" i="6"/>
  <c r="I11" i="6"/>
  <c r="H11" i="6"/>
  <c r="G11" i="6"/>
  <c r="M11" i="6" s="1"/>
  <c r="G60" i="5"/>
  <c r="D60" i="5"/>
  <c r="G59" i="5"/>
  <c r="D59" i="5"/>
  <c r="G58" i="5"/>
  <c r="D58" i="5"/>
  <c r="G57" i="5"/>
  <c r="D57" i="5"/>
  <c r="G56" i="5"/>
  <c r="D56" i="5"/>
  <c r="G55" i="5"/>
  <c r="D55" i="5"/>
  <c r="G54" i="5"/>
  <c r="D54" i="5"/>
  <c r="J52" i="5"/>
  <c r="K52" i="5" s="1"/>
  <c r="G52" i="5"/>
  <c r="D52" i="5"/>
  <c r="J51" i="5"/>
  <c r="K51" i="5" s="1"/>
  <c r="G51" i="5"/>
  <c r="D51" i="5"/>
  <c r="J50" i="5"/>
  <c r="K50" i="5" s="1"/>
  <c r="G50" i="5"/>
  <c r="D50" i="5"/>
  <c r="J49" i="5"/>
  <c r="K49" i="5" s="1"/>
  <c r="G49" i="5"/>
  <c r="D49" i="5"/>
  <c r="J48" i="5"/>
  <c r="K48" i="5" s="1"/>
  <c r="G48" i="5"/>
  <c r="D48" i="5"/>
  <c r="J47" i="5"/>
  <c r="K47" i="5" s="1"/>
  <c r="G47" i="5"/>
  <c r="D47" i="5"/>
  <c r="J46" i="5"/>
  <c r="K46" i="5" s="1"/>
  <c r="G46" i="5"/>
  <c r="D46" i="5"/>
  <c r="J45" i="5"/>
  <c r="K45" i="5" s="1"/>
  <c r="G45" i="5"/>
  <c r="D45" i="5"/>
  <c r="J44" i="5"/>
  <c r="K44" i="5" s="1"/>
  <c r="G44" i="5"/>
  <c r="D44" i="5"/>
  <c r="J43" i="5"/>
  <c r="K43" i="5" s="1"/>
  <c r="G43" i="5"/>
  <c r="D43" i="5"/>
  <c r="J42" i="5"/>
  <c r="K42" i="5" s="1"/>
  <c r="G42" i="5"/>
  <c r="D42" i="5"/>
  <c r="J41" i="5"/>
  <c r="K41" i="5" s="1"/>
  <c r="G41" i="5"/>
  <c r="D41" i="5"/>
  <c r="J40" i="5"/>
  <c r="K40" i="5" s="1"/>
  <c r="G40" i="5"/>
  <c r="D40" i="5"/>
  <c r="J39" i="5"/>
  <c r="K39" i="5" s="1"/>
  <c r="G39" i="5"/>
  <c r="D39" i="5"/>
  <c r="J37" i="5"/>
  <c r="K37" i="5" s="1"/>
  <c r="G37" i="5"/>
  <c r="D37" i="5"/>
  <c r="J36" i="5"/>
  <c r="K36" i="5" s="1"/>
  <c r="G36" i="5"/>
  <c r="D36" i="5"/>
  <c r="J34" i="5"/>
  <c r="K34" i="5" s="1"/>
  <c r="G34" i="5"/>
  <c r="D34" i="5"/>
  <c r="J33" i="5"/>
  <c r="K33" i="5" s="1"/>
  <c r="G33" i="5"/>
  <c r="D33" i="5"/>
  <c r="J32" i="5"/>
  <c r="K32" i="5" s="1"/>
  <c r="G32" i="5"/>
  <c r="D32" i="5"/>
  <c r="J31" i="5"/>
  <c r="K31" i="5" s="1"/>
  <c r="G31" i="5"/>
  <c r="D31" i="5"/>
  <c r="J29" i="5"/>
  <c r="K29" i="5" s="1"/>
  <c r="G29" i="5"/>
  <c r="D29" i="5"/>
  <c r="J28" i="5"/>
  <c r="K28" i="5" s="1"/>
  <c r="G28" i="5"/>
  <c r="D28" i="5"/>
  <c r="J27" i="5"/>
  <c r="K27" i="5" s="1"/>
  <c r="G27" i="5"/>
  <c r="D27" i="5"/>
  <c r="J26" i="5"/>
  <c r="K26" i="5" s="1"/>
  <c r="G26" i="5"/>
  <c r="D26" i="5"/>
  <c r="J24" i="5"/>
  <c r="K24" i="5" s="1"/>
  <c r="G24" i="5"/>
  <c r="D24" i="5"/>
  <c r="J23" i="5"/>
  <c r="K23" i="5" s="1"/>
  <c r="G23" i="5"/>
  <c r="D23" i="5"/>
  <c r="J21" i="5"/>
  <c r="K21" i="5" s="1"/>
  <c r="G21" i="5"/>
  <c r="D21" i="5"/>
  <c r="J20" i="5"/>
  <c r="K20" i="5" s="1"/>
  <c r="G20" i="5"/>
  <c r="D20" i="5"/>
  <c r="J19" i="5"/>
  <c r="K19" i="5" s="1"/>
  <c r="G19" i="5"/>
  <c r="D19" i="5"/>
  <c r="J18" i="5"/>
  <c r="K18" i="5" s="1"/>
  <c r="G18" i="5"/>
  <c r="D18" i="5"/>
  <c r="J17" i="5"/>
  <c r="K17" i="5" s="1"/>
  <c r="G17" i="5"/>
  <c r="D17" i="5"/>
  <c r="J16" i="5"/>
  <c r="K16" i="5" s="1"/>
  <c r="G16" i="5"/>
  <c r="D16" i="5"/>
  <c r="J15" i="5"/>
  <c r="K15" i="5" s="1"/>
  <c r="G15" i="5"/>
  <c r="D15" i="5"/>
  <c r="J14" i="5"/>
  <c r="K14" i="5" s="1"/>
  <c r="G14" i="5"/>
  <c r="D14" i="5"/>
  <c r="J13" i="5"/>
  <c r="K13" i="5" s="1"/>
  <c r="G13" i="5"/>
  <c r="D13" i="5"/>
  <c r="J12" i="5"/>
  <c r="K12" i="5" s="1"/>
  <c r="G12" i="5"/>
  <c r="D12" i="5"/>
  <c r="J11" i="5"/>
  <c r="K11" i="5" s="1"/>
  <c r="G11" i="5"/>
  <c r="D11" i="5"/>
  <c r="J9" i="5"/>
  <c r="K9" i="5" s="1"/>
  <c r="G9" i="5"/>
  <c r="D9" i="5"/>
  <c r="J70" i="4"/>
  <c r="K70" i="4" s="1"/>
  <c r="G70" i="4"/>
  <c r="D70" i="4"/>
  <c r="J69" i="4"/>
  <c r="K69" i="4" s="1"/>
  <c r="G69" i="4"/>
  <c r="D69" i="4"/>
  <c r="J68" i="4"/>
  <c r="K68" i="4" s="1"/>
  <c r="G68" i="4"/>
  <c r="D68" i="4"/>
  <c r="J67" i="4"/>
  <c r="K67" i="4" s="1"/>
  <c r="G67" i="4"/>
  <c r="D67" i="4"/>
  <c r="J65" i="4"/>
  <c r="K65" i="4" s="1"/>
  <c r="D65" i="4"/>
  <c r="J64" i="4"/>
  <c r="K64" i="4" s="1"/>
  <c r="D64" i="4"/>
  <c r="J63" i="4"/>
  <c r="K63" i="4" s="1"/>
  <c r="D63" i="4"/>
  <c r="J62" i="4"/>
  <c r="K62" i="4" s="1"/>
  <c r="D62" i="4"/>
  <c r="J61" i="4"/>
  <c r="K61" i="4" s="1"/>
  <c r="D61" i="4"/>
  <c r="J60" i="4"/>
  <c r="K60" i="4" s="1"/>
  <c r="D60" i="4"/>
  <c r="J59" i="4"/>
  <c r="K59" i="4" s="1"/>
  <c r="D59" i="4"/>
  <c r="J57" i="4"/>
  <c r="K57" i="4" s="1"/>
  <c r="G57" i="4"/>
  <c r="D57" i="4"/>
  <c r="J56" i="4"/>
  <c r="K56" i="4" s="1"/>
  <c r="G56" i="4"/>
  <c r="D56" i="4"/>
  <c r="J55" i="4"/>
  <c r="K55" i="4" s="1"/>
  <c r="G55" i="4"/>
  <c r="D55" i="4"/>
  <c r="J54" i="4"/>
  <c r="K54" i="4" s="1"/>
  <c r="G54" i="4"/>
  <c r="D54" i="4"/>
  <c r="J53" i="4"/>
  <c r="K53" i="4" s="1"/>
  <c r="G53" i="4"/>
  <c r="D53" i="4"/>
  <c r="J52" i="4"/>
  <c r="K52" i="4" s="1"/>
  <c r="G52" i="4"/>
  <c r="D52" i="4"/>
  <c r="J51" i="4"/>
  <c r="K51" i="4" s="1"/>
  <c r="G51" i="4"/>
  <c r="D51" i="4"/>
  <c r="J50" i="4"/>
  <c r="K50" i="4" s="1"/>
  <c r="G50" i="4"/>
  <c r="D50" i="4"/>
  <c r="J49" i="4"/>
  <c r="K49" i="4" s="1"/>
  <c r="G49" i="4"/>
  <c r="D49" i="4"/>
  <c r="J48" i="4"/>
  <c r="K48" i="4" s="1"/>
  <c r="G48" i="4"/>
  <c r="D48" i="4"/>
  <c r="J47" i="4"/>
  <c r="K47" i="4" s="1"/>
  <c r="G47" i="4"/>
  <c r="D47" i="4"/>
  <c r="J46" i="4"/>
  <c r="K46" i="4" s="1"/>
  <c r="G46" i="4"/>
  <c r="D46" i="4"/>
  <c r="J45" i="4"/>
  <c r="K45" i="4" s="1"/>
  <c r="G45" i="4"/>
  <c r="D45" i="4"/>
  <c r="J44" i="4"/>
  <c r="K44" i="4" s="1"/>
  <c r="G44" i="4"/>
  <c r="D44" i="4"/>
  <c r="J42" i="4"/>
  <c r="K42" i="4" s="1"/>
  <c r="G42" i="4"/>
  <c r="D42" i="4"/>
  <c r="J41" i="4"/>
  <c r="K41" i="4" s="1"/>
  <c r="G41" i="4"/>
  <c r="D41" i="4"/>
  <c r="J39" i="4"/>
  <c r="K39" i="4" s="1"/>
  <c r="G39" i="4"/>
  <c r="D39" i="4"/>
  <c r="J38" i="4"/>
  <c r="K38" i="4" s="1"/>
  <c r="G38" i="4"/>
  <c r="D38" i="4"/>
  <c r="J37" i="4"/>
  <c r="K37" i="4" s="1"/>
  <c r="G37" i="4"/>
  <c r="D37" i="4"/>
  <c r="J35" i="4"/>
  <c r="K35" i="4" s="1"/>
  <c r="G35" i="4"/>
  <c r="D35" i="4"/>
  <c r="J34" i="4"/>
  <c r="K34" i="4" s="1"/>
  <c r="G34" i="4"/>
  <c r="D34" i="4"/>
  <c r="J32" i="4"/>
  <c r="K32" i="4" s="1"/>
  <c r="G32" i="4"/>
  <c r="D32" i="4"/>
  <c r="J31" i="4"/>
  <c r="K31" i="4" s="1"/>
  <c r="G31" i="4"/>
  <c r="D31" i="4"/>
  <c r="J30" i="4"/>
  <c r="K30" i="4" s="1"/>
  <c r="G30" i="4"/>
  <c r="D30" i="4"/>
  <c r="J29" i="4"/>
  <c r="K29" i="4" s="1"/>
  <c r="G29" i="4"/>
  <c r="D29" i="4"/>
  <c r="J28" i="4"/>
  <c r="K28" i="4" s="1"/>
  <c r="G28" i="4"/>
  <c r="D28" i="4"/>
  <c r="J26" i="4"/>
  <c r="K26" i="4" s="1"/>
  <c r="G26" i="4"/>
  <c r="D26" i="4"/>
  <c r="J25" i="4"/>
  <c r="K25" i="4" s="1"/>
  <c r="G25" i="4"/>
  <c r="D25" i="4"/>
  <c r="J24" i="4"/>
  <c r="K24" i="4" s="1"/>
  <c r="G24" i="4"/>
  <c r="D24" i="4"/>
  <c r="J23" i="4"/>
  <c r="K23" i="4" s="1"/>
  <c r="G23" i="4"/>
  <c r="D23" i="4"/>
  <c r="J22" i="4"/>
  <c r="K22" i="4" s="1"/>
  <c r="G22" i="4"/>
  <c r="D22" i="4"/>
  <c r="J21" i="4"/>
  <c r="K21" i="4" s="1"/>
  <c r="G21" i="4"/>
  <c r="D21" i="4"/>
  <c r="J20" i="4"/>
  <c r="K20" i="4" s="1"/>
  <c r="G20" i="4"/>
  <c r="D20" i="4"/>
  <c r="J18" i="4"/>
  <c r="K18" i="4" s="1"/>
  <c r="G18" i="4"/>
  <c r="D18" i="4"/>
  <c r="J17" i="4"/>
  <c r="K17" i="4" s="1"/>
  <c r="G17" i="4"/>
  <c r="D17" i="4"/>
  <c r="J16" i="4"/>
  <c r="K16" i="4" s="1"/>
  <c r="G16" i="4"/>
  <c r="D16" i="4"/>
  <c r="J15" i="4"/>
  <c r="K15" i="4" s="1"/>
  <c r="G15" i="4"/>
  <c r="D15" i="4"/>
  <c r="J14" i="4"/>
  <c r="K14" i="4" s="1"/>
  <c r="G14" i="4"/>
  <c r="D14" i="4"/>
  <c r="J12" i="4"/>
  <c r="K12" i="4" s="1"/>
  <c r="G12" i="4"/>
  <c r="D12" i="4"/>
  <c r="J11" i="4"/>
  <c r="K11" i="4" s="1"/>
  <c r="G11" i="4"/>
  <c r="D11" i="4"/>
  <c r="J9" i="4"/>
  <c r="K9" i="4" s="1"/>
  <c r="G9" i="4"/>
  <c r="D9" i="4"/>
  <c r="J31" i="3"/>
  <c r="K31" i="3" s="1"/>
  <c r="G31" i="3"/>
  <c r="D31" i="3"/>
  <c r="J30" i="3"/>
  <c r="K30" i="3" s="1"/>
  <c r="G30" i="3"/>
  <c r="D30" i="3"/>
  <c r="J29" i="3"/>
  <c r="K29" i="3" s="1"/>
  <c r="G29" i="3"/>
  <c r="D29" i="3"/>
  <c r="J28" i="3"/>
  <c r="K28" i="3" s="1"/>
  <c r="G28" i="3"/>
  <c r="D28" i="3"/>
  <c r="J27" i="3"/>
  <c r="K27" i="3" s="1"/>
  <c r="G27" i="3"/>
  <c r="D27" i="3"/>
  <c r="J26" i="3"/>
  <c r="K26" i="3" s="1"/>
  <c r="G26" i="3"/>
  <c r="D26" i="3"/>
  <c r="J25" i="3"/>
  <c r="K25" i="3" s="1"/>
  <c r="G25" i="3"/>
  <c r="D25" i="3"/>
  <c r="J24" i="3"/>
  <c r="K24" i="3" s="1"/>
  <c r="G24" i="3"/>
  <c r="D24" i="3"/>
  <c r="J23" i="3"/>
  <c r="K23" i="3" s="1"/>
  <c r="G23" i="3"/>
  <c r="D23" i="3"/>
  <c r="J22" i="3"/>
  <c r="K22" i="3" s="1"/>
  <c r="G22" i="3"/>
  <c r="D22" i="3"/>
  <c r="J21" i="3"/>
  <c r="K21" i="3" s="1"/>
  <c r="G21" i="3"/>
  <c r="D21" i="3"/>
  <c r="J20" i="3"/>
  <c r="K20" i="3" s="1"/>
  <c r="G20" i="3"/>
  <c r="D20" i="3"/>
  <c r="J19" i="3"/>
  <c r="K19" i="3" s="1"/>
  <c r="G19" i="3"/>
  <c r="D19" i="3"/>
  <c r="J18" i="3"/>
  <c r="K18" i="3" s="1"/>
  <c r="G18" i="3"/>
  <c r="D18" i="3"/>
  <c r="J17" i="3"/>
  <c r="K17" i="3" s="1"/>
  <c r="G17" i="3"/>
  <c r="D17" i="3"/>
  <c r="J16" i="3"/>
  <c r="K16" i="3" s="1"/>
  <c r="G16" i="3"/>
  <c r="D16" i="3"/>
  <c r="J15" i="3"/>
  <c r="K15" i="3" s="1"/>
  <c r="G15" i="3"/>
  <c r="D15" i="3"/>
  <c r="J14" i="3"/>
  <c r="K14" i="3" s="1"/>
  <c r="G14" i="3"/>
  <c r="D14" i="3"/>
  <c r="J13" i="3"/>
  <c r="K13" i="3" s="1"/>
  <c r="G13" i="3"/>
  <c r="D13" i="3"/>
  <c r="J12" i="3"/>
  <c r="K12" i="3" s="1"/>
  <c r="G12" i="3"/>
  <c r="D12" i="3"/>
  <c r="J11" i="3"/>
  <c r="K11" i="3" s="1"/>
  <c r="G11" i="3"/>
  <c r="D11" i="3"/>
  <c r="J10" i="3"/>
  <c r="K10" i="3" s="1"/>
  <c r="G10" i="3"/>
  <c r="D10" i="3"/>
  <c r="J9" i="3"/>
  <c r="K9" i="3" s="1"/>
  <c r="G9" i="3"/>
  <c r="D9" i="3"/>
  <c r="J50" i="2"/>
  <c r="K50" i="2" s="1"/>
  <c r="G50" i="2"/>
  <c r="D50" i="2"/>
  <c r="J49" i="2"/>
  <c r="K49" i="2" s="1"/>
  <c r="G49" i="2"/>
  <c r="D49" i="2"/>
  <c r="J48" i="2"/>
  <c r="K48" i="2" s="1"/>
  <c r="G48" i="2"/>
  <c r="D48" i="2"/>
  <c r="J47" i="2"/>
  <c r="K47" i="2" s="1"/>
  <c r="G47" i="2"/>
  <c r="D47" i="2"/>
  <c r="J45" i="2"/>
  <c r="K45" i="2" s="1"/>
  <c r="D45" i="2"/>
  <c r="J44" i="2"/>
  <c r="K44" i="2" s="1"/>
  <c r="D44" i="2"/>
  <c r="J43" i="2"/>
  <c r="K43" i="2" s="1"/>
  <c r="D43" i="2"/>
  <c r="J42" i="2"/>
  <c r="K42" i="2" s="1"/>
  <c r="D42" i="2"/>
  <c r="J41" i="2"/>
  <c r="K41" i="2" s="1"/>
  <c r="D41" i="2"/>
  <c r="J40" i="2"/>
  <c r="K40" i="2" s="1"/>
  <c r="D40" i="2"/>
  <c r="J39" i="2"/>
  <c r="K39" i="2" s="1"/>
  <c r="D39" i="2"/>
  <c r="J37" i="2"/>
  <c r="K37" i="2" s="1"/>
  <c r="G37" i="2"/>
  <c r="D37" i="2"/>
  <c r="J36" i="2"/>
  <c r="K36" i="2" s="1"/>
  <c r="G36" i="2"/>
  <c r="D36" i="2"/>
  <c r="J35" i="2"/>
  <c r="K35" i="2" s="1"/>
  <c r="G35" i="2"/>
  <c r="D35" i="2"/>
  <c r="J34" i="2"/>
  <c r="K34" i="2" s="1"/>
  <c r="G34" i="2"/>
  <c r="D34" i="2"/>
  <c r="J33" i="2"/>
  <c r="K33" i="2" s="1"/>
  <c r="G33" i="2"/>
  <c r="D33" i="2"/>
  <c r="J32" i="2"/>
  <c r="K32" i="2" s="1"/>
  <c r="G32" i="2"/>
  <c r="D32" i="2"/>
  <c r="J31" i="2"/>
  <c r="K31" i="2" s="1"/>
  <c r="G31" i="2"/>
  <c r="D31" i="2"/>
  <c r="J30" i="2"/>
  <c r="K30" i="2" s="1"/>
  <c r="G30" i="2"/>
  <c r="D30" i="2"/>
  <c r="J29" i="2"/>
  <c r="K29" i="2" s="1"/>
  <c r="G29" i="2"/>
  <c r="D29" i="2"/>
  <c r="J28" i="2"/>
  <c r="K28" i="2" s="1"/>
  <c r="G28" i="2"/>
  <c r="D28" i="2"/>
  <c r="J27" i="2"/>
  <c r="K27" i="2" s="1"/>
  <c r="G27" i="2"/>
  <c r="D27" i="2"/>
  <c r="J26" i="2"/>
  <c r="K26" i="2" s="1"/>
  <c r="G26" i="2"/>
  <c r="D26" i="2"/>
  <c r="J25" i="2"/>
  <c r="K25" i="2" s="1"/>
  <c r="G25" i="2"/>
  <c r="D25" i="2"/>
  <c r="J24" i="2"/>
  <c r="K24" i="2" s="1"/>
  <c r="G24" i="2"/>
  <c r="D24" i="2"/>
  <c r="J22" i="2"/>
  <c r="K22" i="2" s="1"/>
  <c r="G22" i="2"/>
  <c r="D22" i="2"/>
  <c r="J21" i="2"/>
  <c r="K21" i="2" s="1"/>
  <c r="G21" i="2"/>
  <c r="D21" i="2"/>
  <c r="J19" i="2"/>
  <c r="K19" i="2" s="1"/>
  <c r="G19" i="2"/>
  <c r="D19" i="2"/>
  <c r="J18" i="2"/>
  <c r="K18" i="2" s="1"/>
  <c r="G18" i="2"/>
  <c r="D18" i="2"/>
  <c r="J17" i="2"/>
  <c r="K17" i="2" s="1"/>
  <c r="G17" i="2"/>
  <c r="D17" i="2"/>
  <c r="J15" i="2"/>
  <c r="K15" i="2" s="1"/>
  <c r="G15" i="2"/>
  <c r="D15" i="2"/>
  <c r="J14" i="2"/>
  <c r="K14" i="2" s="1"/>
  <c r="G14" i="2"/>
  <c r="D14" i="2"/>
  <c r="J13" i="2"/>
  <c r="K13" i="2" s="1"/>
  <c r="G13" i="2"/>
  <c r="D13" i="2"/>
  <c r="J12" i="2"/>
  <c r="K12" i="2" s="1"/>
  <c r="G12" i="2"/>
  <c r="D12" i="2"/>
  <c r="J11" i="2"/>
  <c r="K11" i="2" s="1"/>
  <c r="G11" i="2"/>
  <c r="D11" i="2"/>
  <c r="J10" i="2"/>
  <c r="K10" i="2" s="1"/>
  <c r="G10" i="2"/>
  <c r="D10" i="2"/>
  <c r="J39" i="1"/>
  <c r="K39" i="1" s="1"/>
  <c r="G39" i="1"/>
  <c r="D39" i="1"/>
  <c r="J38" i="1"/>
  <c r="K38" i="1" s="1"/>
  <c r="G38" i="1"/>
  <c r="D38" i="1"/>
  <c r="K37" i="1"/>
  <c r="J37" i="1"/>
  <c r="G37" i="1"/>
  <c r="D37" i="1"/>
  <c r="K35" i="1"/>
  <c r="J35" i="1"/>
  <c r="G35" i="1"/>
  <c r="D35" i="1"/>
  <c r="K34" i="1"/>
  <c r="J34" i="1"/>
  <c r="G34" i="1"/>
  <c r="D34" i="1"/>
  <c r="K32" i="1"/>
  <c r="J32" i="1"/>
  <c r="D32" i="1"/>
  <c r="K31" i="1"/>
  <c r="J31" i="1"/>
  <c r="D31" i="1"/>
  <c r="K30" i="1"/>
  <c r="J30" i="1"/>
  <c r="D30" i="1"/>
  <c r="K29" i="1"/>
  <c r="J29" i="1"/>
  <c r="D29" i="1"/>
  <c r="K28" i="1"/>
  <c r="J28" i="1"/>
  <c r="D28" i="1"/>
  <c r="K26" i="1"/>
  <c r="J26" i="1"/>
  <c r="D26" i="1"/>
  <c r="J25" i="1"/>
  <c r="K25" i="1" s="1"/>
  <c r="D25" i="1"/>
  <c r="J24" i="1"/>
  <c r="K24" i="1" s="1"/>
  <c r="D24" i="1"/>
  <c r="J23" i="1"/>
  <c r="K23" i="1" s="1"/>
  <c r="D23" i="1"/>
  <c r="J22" i="1"/>
  <c r="K22" i="1" s="1"/>
  <c r="D22" i="1"/>
  <c r="J21" i="1"/>
  <c r="K21" i="1" s="1"/>
  <c r="D21" i="1"/>
  <c r="J20" i="1"/>
  <c r="K20" i="1" s="1"/>
  <c r="D20" i="1"/>
  <c r="J18" i="1"/>
  <c r="K18" i="1" s="1"/>
  <c r="G18" i="1"/>
  <c r="D18" i="1"/>
  <c r="J17" i="1"/>
  <c r="K17" i="1" s="1"/>
  <c r="G17" i="1"/>
  <c r="D17" i="1"/>
  <c r="K16" i="1"/>
  <c r="J16" i="1"/>
  <c r="G16" i="1"/>
  <c r="D16" i="1"/>
  <c r="J15" i="1"/>
  <c r="K15" i="1" s="1"/>
  <c r="G15" i="1"/>
  <c r="D15" i="1"/>
  <c r="J14" i="1"/>
  <c r="K14" i="1" s="1"/>
  <c r="G14" i="1"/>
  <c r="D14" i="1"/>
  <c r="J12" i="1"/>
  <c r="K12" i="1" s="1"/>
  <c r="G12" i="1"/>
  <c r="D12" i="1"/>
  <c r="K11" i="1"/>
  <c r="J11" i="1"/>
  <c r="G11" i="1"/>
  <c r="D11" i="1"/>
  <c r="J9" i="1"/>
  <c r="K9" i="1" s="1"/>
  <c r="D9" i="1"/>
  <c r="M31" i="8" l="1"/>
  <c r="M27" i="8"/>
  <c r="M19" i="8"/>
  <c r="M23" i="8"/>
  <c r="M30" i="8"/>
  <c r="M18" i="9"/>
  <c r="L21" i="9"/>
  <c r="N17" i="12"/>
  <c r="O44" i="13"/>
  <c r="M25" i="10"/>
  <c r="M30" i="10"/>
  <c r="M34" i="10"/>
  <c r="M38" i="10"/>
  <c r="M43" i="10"/>
  <c r="O17" i="12"/>
  <c r="N18" i="12"/>
  <c r="N20" i="12"/>
  <c r="O43" i="13"/>
  <c r="O18" i="12"/>
  <c r="O20" i="12"/>
  <c r="N41" i="12"/>
  <c r="O34" i="14"/>
  <c r="L11" i="6"/>
  <c r="L14" i="6"/>
  <c r="L14" i="9"/>
  <c r="M13" i="6"/>
  <c r="M25" i="6"/>
  <c r="M30" i="6"/>
  <c r="M34" i="6"/>
  <c r="M40" i="6"/>
  <c r="M20" i="7"/>
  <c r="M27" i="7"/>
  <c r="M31" i="7"/>
  <c r="M35" i="7"/>
  <c r="M39" i="7"/>
  <c r="M44" i="7"/>
  <c r="M48" i="7"/>
  <c r="M53" i="7"/>
  <c r="M14" i="8"/>
  <c r="M18" i="8"/>
  <c r="M22" i="8"/>
  <c r="M26" i="8"/>
  <c r="M32" i="8"/>
  <c r="L12" i="9"/>
  <c r="L25" i="9"/>
  <c r="M32" i="9"/>
  <c r="M37" i="9"/>
  <c r="M42" i="9"/>
  <c r="M15" i="10"/>
  <c r="O42" i="12"/>
  <c r="O23" i="13"/>
  <c r="O29" i="14"/>
  <c r="O16" i="14"/>
  <c r="O20" i="14"/>
  <c r="O32" i="14"/>
  <c r="M14" i="11"/>
  <c r="M18" i="11"/>
  <c r="M22" i="11"/>
  <c r="M26" i="11"/>
  <c r="M30" i="11"/>
  <c r="M34" i="11"/>
  <c r="N16" i="13"/>
  <c r="O26" i="13"/>
  <c r="E32" i="14"/>
  <c r="N15" i="14"/>
  <c r="N19" i="14"/>
  <c r="N23" i="14"/>
  <c r="N27" i="14"/>
  <c r="N31" i="14"/>
  <c r="I14" i="14"/>
  <c r="O15" i="14"/>
  <c r="I18" i="14"/>
  <c r="O19" i="14"/>
  <c r="I22" i="14"/>
  <c r="O23" i="14"/>
  <c r="I26" i="14"/>
  <c r="O27" i="14"/>
  <c r="I30" i="14"/>
  <c r="O31" i="14"/>
  <c r="I34" i="14"/>
  <c r="N16" i="14"/>
  <c r="O12" i="14"/>
  <c r="E16" i="14"/>
  <c r="E20" i="14"/>
  <c r="E24" i="14"/>
  <c r="O28" i="14"/>
  <c r="N13" i="14"/>
  <c r="N12" i="14"/>
  <c r="N24" i="14"/>
  <c r="N28" i="14"/>
  <c r="N32" i="14"/>
  <c r="N21" i="14"/>
  <c r="N25" i="14"/>
  <c r="N29" i="14"/>
  <c r="O21" i="14"/>
  <c r="O33" i="14"/>
  <c r="N14" i="14"/>
  <c r="N18" i="14"/>
  <c r="N22" i="14"/>
  <c r="N26" i="14"/>
  <c r="N30" i="14"/>
  <c r="N34" i="14"/>
  <c r="N17" i="14"/>
  <c r="N33" i="14"/>
  <c r="E13" i="14"/>
  <c r="E17" i="14"/>
  <c r="E25" i="14"/>
  <c r="E29" i="14"/>
  <c r="O33" i="13"/>
  <c r="N15" i="13"/>
  <c r="E15" i="13"/>
  <c r="I23" i="13"/>
  <c r="O37" i="13"/>
  <c r="E42" i="13"/>
  <c r="N14" i="13"/>
  <c r="N23" i="13"/>
  <c r="N28" i="13"/>
  <c r="N32" i="13"/>
  <c r="N36" i="13"/>
  <c r="N41" i="13"/>
  <c r="I12" i="13"/>
  <c r="I13" i="13"/>
  <c r="O14" i="13"/>
  <c r="I17" i="13"/>
  <c r="I27" i="13"/>
  <c r="O28" i="13"/>
  <c r="I31" i="13"/>
  <c r="O32" i="13"/>
  <c r="I35" i="13"/>
  <c r="O36" i="13"/>
  <c r="I39" i="13"/>
  <c r="O41" i="13"/>
  <c r="I44" i="13"/>
  <c r="O29" i="13"/>
  <c r="E33" i="13"/>
  <c r="N30" i="13"/>
  <c r="N34" i="13"/>
  <c r="N43" i="13"/>
  <c r="E16" i="13"/>
  <c r="O16" i="13"/>
  <c r="E26" i="13"/>
  <c r="E30" i="13"/>
  <c r="E34" i="13"/>
  <c r="E38" i="13"/>
  <c r="O38" i="13"/>
  <c r="E43" i="13"/>
  <c r="N29" i="13"/>
  <c r="N37" i="13"/>
  <c r="O24" i="13"/>
  <c r="O42" i="13"/>
  <c r="N12" i="13"/>
  <c r="N13" i="13"/>
  <c r="N17" i="13"/>
  <c r="N21" i="13"/>
  <c r="N27" i="13"/>
  <c r="N31" i="13"/>
  <c r="N35" i="13"/>
  <c r="N39" i="13"/>
  <c r="N44" i="13"/>
  <c r="N24" i="13"/>
  <c r="N33" i="13"/>
  <c r="O28" i="12"/>
  <c r="I32" i="12"/>
  <c r="O33" i="12"/>
  <c r="E38" i="12"/>
  <c r="O38" i="12"/>
  <c r="I15" i="12"/>
  <c r="N25" i="12"/>
  <c r="N29" i="12"/>
  <c r="N34" i="12"/>
  <c r="N40" i="12"/>
  <c r="O19" i="12"/>
  <c r="O25" i="12"/>
  <c r="O29" i="12"/>
  <c r="O34" i="12"/>
  <c r="O40" i="12"/>
  <c r="N28" i="12"/>
  <c r="N33" i="12"/>
  <c r="E24" i="12"/>
  <c r="I27" i="12"/>
  <c r="N26" i="12"/>
  <c r="O21" i="12"/>
  <c r="O26" i="12"/>
  <c r="E31" i="12"/>
  <c r="O31" i="12"/>
  <c r="E35" i="12"/>
  <c r="O35" i="12"/>
  <c r="O41" i="12"/>
  <c r="O24" i="12"/>
  <c r="I37" i="12"/>
  <c r="N14" i="12"/>
  <c r="N23" i="12"/>
  <c r="N27" i="12"/>
  <c r="N32" i="12"/>
  <c r="N37" i="12"/>
  <c r="N42" i="12"/>
  <c r="I14" i="12"/>
  <c r="I23" i="12"/>
  <c r="I42" i="12"/>
  <c r="M15" i="11"/>
  <c r="M19" i="11"/>
  <c r="M23" i="11"/>
  <c r="M27" i="11"/>
  <c r="M31" i="11"/>
  <c r="M13" i="11"/>
  <c r="M17" i="11"/>
  <c r="M21" i="11"/>
  <c r="M25" i="11"/>
  <c r="M29" i="11"/>
  <c r="M33" i="11"/>
  <c r="L12" i="11"/>
  <c r="L13" i="11"/>
  <c r="L14" i="11"/>
  <c r="L15" i="11"/>
  <c r="L16" i="11"/>
  <c r="L17" i="11"/>
  <c r="L18" i="11"/>
  <c r="L19" i="11"/>
  <c r="L20" i="11"/>
  <c r="L21" i="11"/>
  <c r="L22" i="11"/>
  <c r="L23" i="11"/>
  <c r="L24" i="11"/>
  <c r="L25" i="11"/>
  <c r="L26" i="11"/>
  <c r="L27" i="11"/>
  <c r="L28" i="11"/>
  <c r="L29" i="11"/>
  <c r="L30" i="11"/>
  <c r="L31" i="11"/>
  <c r="L32" i="11"/>
  <c r="L34" i="11"/>
  <c r="L33" i="11"/>
  <c r="M13" i="10"/>
  <c r="M24" i="10"/>
  <c r="M29" i="10"/>
  <c r="M33" i="10"/>
  <c r="M37" i="10"/>
  <c r="M42" i="10"/>
  <c r="M20" i="10"/>
  <c r="M27" i="10"/>
  <c r="M31" i="10"/>
  <c r="M35" i="10"/>
  <c r="M39" i="10"/>
  <c r="M44" i="10"/>
  <c r="L14" i="10"/>
  <c r="L15" i="10"/>
  <c r="L16" i="10"/>
  <c r="L17" i="10"/>
  <c r="L18" i="10"/>
  <c r="M28" i="10"/>
  <c r="M32" i="10"/>
  <c r="M36" i="10"/>
  <c r="M40" i="10"/>
  <c r="M45" i="10"/>
  <c r="M21" i="10"/>
  <c r="L22" i="10"/>
  <c r="L24" i="10"/>
  <c r="L25" i="10"/>
  <c r="L27" i="10"/>
  <c r="L28" i="10"/>
  <c r="L29" i="10"/>
  <c r="L30" i="10"/>
  <c r="L31" i="10"/>
  <c r="L32" i="10"/>
  <c r="L33" i="10"/>
  <c r="L34" i="10"/>
  <c r="L35" i="10"/>
  <c r="L36" i="10"/>
  <c r="L37" i="10"/>
  <c r="L38" i="10"/>
  <c r="L39" i="10"/>
  <c r="L40" i="10"/>
  <c r="L42" i="10"/>
  <c r="L43" i="10"/>
  <c r="L44" i="10"/>
  <c r="L45" i="10"/>
  <c r="M19" i="9"/>
  <c r="M28" i="9"/>
  <c r="L20" i="9"/>
  <c r="L29" i="9"/>
  <c r="L31" i="9"/>
  <c r="L32" i="9"/>
  <c r="L33" i="9"/>
  <c r="L34" i="9"/>
  <c r="L35" i="9"/>
  <c r="L37" i="9"/>
  <c r="L38" i="9"/>
  <c r="L40" i="9"/>
  <c r="L41" i="9"/>
  <c r="L42" i="9"/>
  <c r="L11" i="8"/>
  <c r="L12" i="8"/>
  <c r="L13" i="8"/>
  <c r="L14" i="8"/>
  <c r="L15" i="8"/>
  <c r="L16" i="8"/>
  <c r="L17" i="8"/>
  <c r="L18" i="8"/>
  <c r="L19" i="8"/>
  <c r="L20" i="8"/>
  <c r="L21" i="8"/>
  <c r="L22" i="8"/>
  <c r="L23" i="8"/>
  <c r="L24" i="8"/>
  <c r="L25" i="8"/>
  <c r="L26" i="8"/>
  <c r="L27" i="8"/>
  <c r="L28" i="8"/>
  <c r="L29" i="8"/>
  <c r="L30" i="8"/>
  <c r="L31" i="8"/>
  <c r="L32" i="8"/>
  <c r="L33" i="8"/>
  <c r="M21" i="7"/>
  <c r="L22" i="7"/>
  <c r="L24" i="7"/>
  <c r="L25" i="7"/>
  <c r="L27" i="7"/>
  <c r="L28" i="7"/>
  <c r="L29" i="7"/>
  <c r="L30" i="7"/>
  <c r="L31" i="7"/>
  <c r="L32" i="7"/>
  <c r="L33" i="7"/>
  <c r="L34" i="7"/>
  <c r="L35" i="7"/>
  <c r="L36" i="7"/>
  <c r="L37" i="7"/>
  <c r="L38" i="7"/>
  <c r="L39" i="7"/>
  <c r="L40" i="7"/>
  <c r="L42" i="7"/>
  <c r="L43" i="7"/>
  <c r="L44" i="7"/>
  <c r="L45" i="7"/>
  <c r="L46" i="7"/>
  <c r="L47" i="7"/>
  <c r="L48" i="7"/>
  <c r="L50" i="7"/>
  <c r="L51" i="7"/>
  <c r="L52" i="7"/>
  <c r="L53" i="7"/>
  <c r="L18" i="6"/>
  <c r="M19" i="6"/>
  <c r="L20" i="6"/>
  <c r="L22" i="6"/>
  <c r="L23" i="6"/>
  <c r="L24" i="6"/>
  <c r="L25" i="6"/>
  <c r="L26" i="6"/>
  <c r="L27" i="6"/>
  <c r="L28" i="6"/>
  <c r="L30" i="6"/>
  <c r="L31" i="6"/>
  <c r="L32" i="6"/>
  <c r="L33" i="6"/>
  <c r="L34" i="6"/>
  <c r="L36" i="6"/>
  <c r="L37" i="6"/>
  <c r="L39" i="6"/>
  <c r="L40" i="6"/>
  <c r="L41" i="6"/>
</calcChain>
</file>

<file path=xl/sharedStrings.xml><?xml version="1.0" encoding="utf-8"?>
<sst xmlns="http://schemas.openxmlformats.org/spreadsheetml/2006/main" count="968" uniqueCount="270">
  <si>
    <t>Ingreso laboral promedio (a)</t>
  </si>
  <si>
    <t>Ingreso laboral promedio por hora (a)</t>
  </si>
  <si>
    <t>Número de Personas (cifras en miles y %)</t>
  </si>
  <si>
    <t>Hombres
(Miles)</t>
  </si>
  <si>
    <t>Mujeres
(Miles)</t>
  </si>
  <si>
    <t>Brecha (%)
(H-M)</t>
  </si>
  <si>
    <t>Total
(Miles)</t>
  </si>
  <si>
    <t>Porcentaje de mujeres (%)</t>
  </si>
  <si>
    <t>Total (b)</t>
  </si>
  <si>
    <t xml:space="preserve">A) Dominio Geográfico </t>
  </si>
  <si>
    <t>Urbano (cabeceras)</t>
  </si>
  <si>
    <t>Rural (Centros Poblados y Rural Disperso)</t>
  </si>
  <si>
    <t>B) Grupos etarios</t>
  </si>
  <si>
    <t>15 a 24 años </t>
  </si>
  <si>
    <t>25 a 34 años</t>
  </si>
  <si>
    <t>35 a 44 años</t>
  </si>
  <si>
    <t>45 a 54 más</t>
  </si>
  <si>
    <t>55 o más</t>
  </si>
  <si>
    <t>C) Nivel Educativo  ( c )</t>
  </si>
  <si>
    <t>Ninguno</t>
  </si>
  <si>
    <t>Primaria</t>
  </si>
  <si>
    <t>Secundaria</t>
  </si>
  <si>
    <t>Media</t>
  </si>
  <si>
    <t>Técnica y tecnológica</t>
  </si>
  <si>
    <t>Profesional</t>
  </si>
  <si>
    <t>Posgrado</t>
  </si>
  <si>
    <t>Union libre  (e)</t>
  </si>
  <si>
    <t>Casado/a</t>
  </si>
  <si>
    <t>Separado/a o Divorciado/a</t>
  </si>
  <si>
    <t>Viudo/a</t>
  </si>
  <si>
    <t>Sotlero/a</t>
  </si>
  <si>
    <t>E) Presencia de NNA (f)</t>
  </si>
  <si>
    <t xml:space="preserve">Sin menores de 18 años </t>
  </si>
  <si>
    <t xml:space="preserve">Con menores de 18 años </t>
  </si>
  <si>
    <t>F)Autorreconocimiento étnico (g)</t>
  </si>
  <si>
    <t>Negro (a), mulato (a) (afrodescendiente), afrocolombiano(a)</t>
  </si>
  <si>
    <t>Autorreconocimiento indígena</t>
  </si>
  <si>
    <t>Sin autorreconocimiento étnico</t>
  </si>
  <si>
    <t>a) El ingreso laboral promedio e ingreso laboral promedio por hora se presentan en miles de pesos. Por efecto del redondeo en miles, los totales pueden diferir ligeramente.</t>
  </si>
  <si>
    <t>b)  Para la estimación se tiene en cuenta las posiciones ocupacionales: obrero/a o empleado/a de empresa particular, obrero/a o empleado/a del gobierno, empleado/a doméstico/a, trabajador/a por cuenta propia, patrón/a o empleador/a, jornalero/a o peón/a y otro. Por tanto, no se incluyen las posiciones de trabajador/a familiar sin remuneración y trabajador/a sin remuneración en empresas o negocios de otros hogares, por construcción no reciben ingresos laborales.</t>
  </si>
  <si>
    <t>c) Las categorías de educación son elaboradas a partir de la Clasificación Internacional Normalizada de la Educación adaptada para Colombia (CINE –2011 A.C.). Esta es un sistema de referencia internacional que configura un marco estandarizado para las estadísticas educativas. Por efecto de redondeo y la no inclusión de la categoría “No informa / no determinado”, la suma de las contribuciones puede diferir del total.</t>
  </si>
  <si>
    <t>f) Indica si hay presencia de menores de edad en el hogar</t>
  </si>
  <si>
    <r>
      <rPr>
        <b/>
        <sz val="10"/>
        <color theme="1"/>
        <rFont val="Segoe UI"/>
      </rPr>
      <t xml:space="preserve">Fuente: </t>
    </r>
    <r>
      <rPr>
        <sz val="10"/>
        <color theme="1"/>
        <rFont val="Segoe UI"/>
      </rPr>
      <t>Gran Encuesta Integrada de Hogares (GEIH)</t>
    </r>
  </si>
  <si>
    <r>
      <rPr>
        <b/>
        <sz val="10"/>
        <color theme="1"/>
        <rFont val="Segoe UI"/>
      </rPr>
      <t>Notas:</t>
    </r>
    <r>
      <rPr>
        <sz val="10"/>
        <color theme="1"/>
        <rFont val="Segoe UI"/>
      </rPr>
      <t xml:space="preserve"> datos expandidos con proyecciones de población, elaboradas con base en los resultados del Censo 2005. Resultados en miles. Por efecto del redondeo en miles, los totales pueden diferir ligeramente. 
Los ingresos laborales son construidos agregado los ingresos individuales imputados de primera actividad, segunda actividad y en especie. </t>
    </r>
  </si>
  <si>
    <r>
      <t>g) Solo se incluyen las agrupaciones de autorreconocimiento para las cuales se tiene representatividad poblacional.  Debido al cambio en el operativo de recolección de la GEIH por la pandemia del COVID-19, no se incluyen los meses de enero a julio de 2020 para esta variable</t>
    </r>
    <r>
      <rPr>
        <b/>
        <sz val="10"/>
        <color theme="1"/>
        <rFont val="Segoe UI"/>
      </rPr>
      <t>.</t>
    </r>
  </si>
  <si>
    <r>
      <t xml:space="preserve">C) Nivel Educativo </t>
    </r>
    <r>
      <rPr>
        <b/>
        <sz val="8"/>
        <color theme="1"/>
        <rFont val="Segoe UI"/>
      </rPr>
      <t>(c)</t>
    </r>
  </si>
  <si>
    <r>
      <t xml:space="preserve">D) Estado Civil  </t>
    </r>
    <r>
      <rPr>
        <b/>
        <sz val="8"/>
        <color theme="1"/>
        <rFont val="Segoe UI"/>
      </rPr>
      <t>(d)</t>
    </r>
  </si>
  <si>
    <r>
      <t xml:space="preserve">Union libre  </t>
    </r>
    <r>
      <rPr>
        <sz val="8"/>
        <rFont val="Segoe UI"/>
      </rPr>
      <t>(e)</t>
    </r>
  </si>
  <si>
    <r>
      <t xml:space="preserve">Union libre </t>
    </r>
    <r>
      <rPr>
        <sz val="8"/>
        <rFont val="Segoe UI"/>
      </rPr>
      <t>(e)</t>
    </r>
  </si>
  <si>
    <r>
      <t xml:space="preserve">E) Presencia de NNA </t>
    </r>
    <r>
      <rPr>
        <b/>
        <sz val="8"/>
        <rFont val="Segoe UI"/>
      </rPr>
      <t>(f)</t>
    </r>
  </si>
  <si>
    <r>
      <t xml:space="preserve">F)Autorreconocimiento étnico </t>
    </r>
    <r>
      <rPr>
        <b/>
        <sz val="8"/>
        <color theme="1"/>
        <rFont val="Segoe UI"/>
      </rPr>
      <t>(g)</t>
    </r>
  </si>
  <si>
    <r>
      <t xml:space="preserve">Total </t>
    </r>
    <r>
      <rPr>
        <sz val="8"/>
        <color theme="1"/>
        <rFont val="Segoe UI"/>
      </rPr>
      <t>(b)</t>
    </r>
  </si>
  <si>
    <r>
      <t>Ingreso laboral promedio</t>
    </r>
    <r>
      <rPr>
        <b/>
        <sz val="8"/>
        <color rgb="FF000000"/>
        <rFont val="Segoe UI"/>
      </rPr>
      <t xml:space="preserve"> (a)</t>
    </r>
  </si>
  <si>
    <r>
      <t>Ingreso laboral promedio por hora</t>
    </r>
    <r>
      <rPr>
        <b/>
        <sz val="8"/>
        <color rgb="FF000000"/>
        <rFont val="Segoe UI"/>
      </rPr>
      <t xml:space="preserve"> (a)</t>
    </r>
  </si>
  <si>
    <t>Cuadro 1. Brecha salarial de género para la población ocupada con ingresos laborales
Según ingreso laboral promedio e ingreso laboral promedio por hora y características poblacionales seleccionadas
Total nacional - 2020
Tabla 2 del documento "Brecha salarial de género en Colombia -2020"</t>
  </si>
  <si>
    <t>Tipo de relación laboral </t>
  </si>
  <si>
    <t>Asalariados/as (b)</t>
  </si>
  <si>
    <t>Independientes (c)</t>
  </si>
  <si>
    <t>Empleado/a doméstico/a</t>
  </si>
  <si>
    <t>Trabajador por cuenta propia</t>
  </si>
  <si>
    <t>Asalariados/as ( d)</t>
  </si>
  <si>
    <t>Independientes (e)</t>
  </si>
  <si>
    <t>Número de horas de trabajo remunerado semanales </t>
  </si>
  <si>
    <t>Menos de 20 horas semanales </t>
  </si>
  <si>
    <t>Entre 20 y 39 horas semanales </t>
  </si>
  <si>
    <t>40 o más horas semanales </t>
  </si>
  <si>
    <t xml:space="preserve">Formalidad  (f) </t>
  </si>
  <si>
    <t>Formal </t>
  </si>
  <si>
    <t>Informal </t>
  </si>
  <si>
    <t>Ramas de actividad  (g)</t>
  </si>
  <si>
    <t>Agricultura, ganadería, caza, silvicultura y pesca</t>
  </si>
  <si>
    <t>Explotación de minas y canteras</t>
  </si>
  <si>
    <t>Industrias manufactureras</t>
  </si>
  <si>
    <t>Suministro de electricidad gas, agua y gestión de desechos</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</si>
  <si>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</si>
  <si>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</si>
  <si>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</si>
  <si>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</si>
  <si>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</si>
  <si>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</si>
  <si>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</si>
  <si>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</si>
  <si>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</si>
  <si>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</si>
  <si>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Percentiles de ingreso (h)</t>
  </si>
  <si>
    <t>Percentil 05</t>
  </si>
  <si>
    <t>-</t>
  </si>
  <si>
    <t>Percentil 10</t>
  </si>
  <si>
    <t>Percentil 25</t>
  </si>
  <si>
    <t>Percentil 50</t>
  </si>
  <si>
    <t>Percentil 75</t>
  </si>
  <si>
    <t>Percentil 95</t>
  </si>
  <si>
    <t>Percentil 99</t>
  </si>
  <si>
    <t>Clases Sociales  (i)</t>
  </si>
  <si>
    <t xml:space="preserve">Pobre </t>
  </si>
  <si>
    <t xml:space="preserve">Vulnerable </t>
  </si>
  <si>
    <t xml:space="preserve">Media </t>
  </si>
  <si>
    <t xml:space="preserve">Alta </t>
  </si>
  <si>
    <t>Cuadro 2. Brecha salarial de género para la población ocupada y con ingresos laborales
Según ingreso laboral mensual promedio, ingreso laboral promedio por hora y características seleccionadas de la situación laboral
Total nacional - 2020
Tabla 4 del documento "Brecha salarial de género en Colombia -2020"</t>
  </si>
  <si>
    <t xml:space="preserve">a) Los ingresos laborales son construidos agregado los ingresos individuales imputados de primera actividad, segunda actividad y en especie. </t>
  </si>
  <si>
    <t>b) Asalariados/as incluye: obrero/a o empleado/a de empresa particular, obrero/a o empleado/a del gobierno, empleado/a doméstico/a y jornalero/a o peón/a.</t>
  </si>
  <si>
    <t>c) Independiente incluye: trabajador/a por cuenta propia, patrón/a o empleador/a y otro.</t>
  </si>
  <si>
    <t>d) Se incluye: obrero/a o empleado/a de empresa particular, obrero/a o empleado/a del gobierno y jornalero/a o peón/a.</t>
  </si>
  <si>
    <t>e) Se incluye: patrón/a o empleador/a y otro.</t>
  </si>
  <si>
    <t>f) La definición adoptada por el DANE para la medición del empleo informal, en línea con la Organización Internacional del Trabajo (OIT) y a las recomendaciones del Grupo de Expertos sobre Estadísticas del Sector Informal (grupo de Delhi) convocado por Naciones Unidas, considera informal a las personas ocupadas en empresas que ocupen en total 5 personas o menos, excluyendo trabajadores/as independientes que se dedican a su oficio y los empleados/as del gobierno. Adicionalmente, para las 23 ciudades y A.M. y los periodos marzo y abril 2020 se realiza una imputación de informales usando Bosques Aleatorios (Random Forests), empleando como insumo para el aprendizaje información de los ocupados según la GEIH desde enero de 2019 hasta noviembre de 2020, así como el marcador de emparejamiento entre PILA y GEIH. El cálculo se hace únicamente para las 23 ciudades.</t>
  </si>
  <si>
    <t>g) Elaboradas a partir de la clasificación CIIU Rev. 4. No se incluye la categoría "No Informa"</t>
  </si>
  <si>
    <t xml:space="preserve">h) Los percentiles se calculan de manera separada para mujeres y para hombres. Los percentiles se calculan ordenando los valores de ingresos laborales de menor a mayor y luego encontrando el valor umbral que corresponde al porcentaje correspondiente de la distribución de ingresos. Por tanto, el valor del percentil 05 corresponde indica que el 5% de las mujeres de menores ingresos laborales o, en otras palabras, en el caso del valor del percentil 25, este corresponde al ingreso máximo representativo del 25% de menores ingresos laborales para cada sexo. Los valores del percentil 50 corresponden a la mediana de ingresos laborales de hombres y de mujeres. En este caso no se presenta ingreso laboral promedio por hora, pues el valor del percentil no es un promedio, por lo cual no se considera metodológicamente correcto dividirlo en el número de horas trabajo promedio. </t>
  </si>
  <si>
    <t>i) La clasificación de los hogares en clases sociales se hace mediante la comparación del ingreso transformado con los límites definidos por la metodología de López-Calva y Ortiz-Juárez (2011), combinada con la actualización metodológica de las líneas de pobreza. Teniendo esto en cuenta, se clasifican de la siguiente manera: a) Si el ingreso per cápita mensual de la Unidad de Gasto (sin transformar) es menor a la línea de pobreza, el hogar, y todas las personas que lo conforman, es pobre, b) Si el ingreso per cápita mensual de la Unidad de Gasto es mayor o igual a la línea de pobreza y el ingreso de la Unidad de Gasto transformado es a lo sumo 13 USD per cápita al día (PPA 2011), el hogar es vulnerable, c)  Si el ingreso de la Unidad de Gasto transformado es mayor a 13 USD per cápita al día (PPA 2011) y a lo sumo 70 USD per cápita al día (PPA 2011), el hogar es de clase media, d)  Si el ingreso de la Unidad de Gasto transformado es mayor a 70 USD per cápita al día (PPA 2011), el hogar es de clase alta.</t>
  </si>
  <si>
    <r>
      <t xml:space="preserve">Fuente: </t>
    </r>
    <r>
      <rPr>
        <sz val="10"/>
        <color theme="1"/>
        <rFont val="Segoe UI"/>
      </rPr>
      <t>Gran Encuesta Integrada de Hogares (GEIH)</t>
    </r>
  </si>
  <si>
    <r>
      <rPr>
        <b/>
        <sz val="10"/>
        <color theme="1"/>
        <rFont val="Segoe UI"/>
      </rPr>
      <t>Notas:</t>
    </r>
    <r>
      <rPr>
        <sz val="10"/>
        <color theme="1"/>
        <rFont val="Segoe UI"/>
      </rPr>
      <t xml:space="preserve">  datos expandidos con proyecciones de población, elaboradas con base en los resultados del censo 2005. Datos de población en miles. Por efecto del redondeo en miles, los totales pueden diferir ligeramente. El ingreso laboral promedio e ingreso laboral promedio por hora se presentan en miles de pesos. Por efecto del redondeo en miles, los totales pueden diferir ligeramente</t>
    </r>
  </si>
  <si>
    <t xml:space="preserve">Ciudades </t>
  </si>
  <si>
    <t>Ingreso laboral promedio</t>
  </si>
  <si>
    <t>Ingreso laboral promedio por hora</t>
  </si>
  <si>
    <t>Armenia</t>
  </si>
  <si>
    <t>Barranquilla</t>
  </si>
  <si>
    <t>Bogotá</t>
  </si>
  <si>
    <t>Bucaramanga</t>
  </si>
  <si>
    <t>Cali</t>
  </si>
  <si>
    <t>Cartagena</t>
  </si>
  <si>
    <t>Cúcuta</t>
  </si>
  <si>
    <t>Florencia</t>
  </si>
  <si>
    <t>Ibagué</t>
  </si>
  <si>
    <t>Manizales</t>
  </si>
  <si>
    <t>Medellín</t>
  </si>
  <si>
    <t>Montería</t>
  </si>
  <si>
    <t>Neiva</t>
  </si>
  <si>
    <t>Pasto</t>
  </si>
  <si>
    <t>Pereira</t>
  </si>
  <si>
    <t>Popayán</t>
  </si>
  <si>
    <t>Quibdó</t>
  </si>
  <si>
    <t>Riohacha</t>
  </si>
  <si>
    <t>Santa Marta</t>
  </si>
  <si>
    <t>Sincelejo</t>
  </si>
  <si>
    <t>Tunja</t>
  </si>
  <si>
    <t>Valledupar</t>
  </si>
  <si>
    <t>Villavicencio</t>
  </si>
  <si>
    <t>Cuadro 3. Brecha entre hombres y mujeres en la media de ingresos laborales 23 ciudades y sus áreas metropolitanas
2020 - Cifras en miles
Tabla 5 del documento "Brecha salarial de género en Colombia -2020"</t>
  </si>
  <si>
    <t>Cuadro 4. Brecha salarial de género en las personas asalariadas acotadas (trabajadores de empresas particulares o gobierno, a tiempo completo)
Según ingreso laboral promedio, ingreso laboral promedio por hora y características poblacionales y de situación laboral seleccionadas
Total Nacional - 2020
Tabla 7 del documento "Brecha salarial de género en Colombia -2020"</t>
  </si>
  <si>
    <r>
      <t xml:space="preserve">C) Nivel Educativo </t>
    </r>
    <r>
      <rPr>
        <b/>
        <sz val="8"/>
        <color theme="1"/>
        <rFont val="Segoe UI"/>
      </rPr>
      <t xml:space="preserve"> (c)</t>
    </r>
  </si>
  <si>
    <r>
      <t xml:space="preserve">Ingreso laboral promedio </t>
    </r>
    <r>
      <rPr>
        <b/>
        <sz val="8"/>
        <color rgb="FF000000"/>
        <rFont val="Segoe UI"/>
      </rPr>
      <t>(a)</t>
    </r>
  </si>
  <si>
    <r>
      <t xml:space="preserve">Ingreso laboral promedio por hora </t>
    </r>
    <r>
      <rPr>
        <b/>
        <sz val="8"/>
        <color rgb="FF000000"/>
        <rFont val="Segoe UI"/>
      </rPr>
      <t>(a)</t>
    </r>
  </si>
  <si>
    <r>
      <t>Formalidad </t>
    </r>
    <r>
      <rPr>
        <b/>
        <sz val="8"/>
        <color theme="1"/>
        <rFont val="Segoe UI"/>
      </rPr>
      <t>(h)</t>
    </r>
  </si>
  <si>
    <r>
      <t xml:space="preserve">Ramas de actividad </t>
    </r>
    <r>
      <rPr>
        <b/>
        <sz val="8"/>
        <color theme="1"/>
        <rFont val="Segoe UI"/>
      </rPr>
      <t>(i)</t>
    </r>
  </si>
  <si>
    <r>
      <t xml:space="preserve">Percentiles de ingreso </t>
    </r>
    <r>
      <rPr>
        <b/>
        <sz val="8"/>
        <color theme="1"/>
        <rFont val="Segoe UI"/>
      </rPr>
      <t>(j)</t>
    </r>
  </si>
  <si>
    <r>
      <t xml:space="preserve">Clases Sociales </t>
    </r>
    <r>
      <rPr>
        <b/>
        <sz val="8"/>
        <color theme="1"/>
        <rFont val="Segoe UI"/>
      </rPr>
      <t>(k)</t>
    </r>
  </si>
  <si>
    <t xml:space="preserve">b)  Para la estimación se tiene en cuenta las posiciones ocupacionales: obrero/a o empleado/a de empresa particular, obrero/a o empleado/a del gobierno.  </t>
  </si>
  <si>
    <t>g) Solo se incluyen las agrupaciones de autorreconocimiento para las cuales se tiene representatividad poblacional.  Debido al cambio en el operativo de recolección de la GEIH por la pandemia del COVID-19, no fue posible obtener información en los meses de enero a julio 2020.</t>
  </si>
  <si>
    <t>h) La definición adoptada por el DANE para la medición del empleo informal, en línea con la Organización Internacional del Trabajo (OIT) y a las recomendaciones del Grupo de Expertos sobre Estadísticas del Sector Informal (grupo de Delhi) convocado por Naciones Unidas, considera informal a las personas ocupadas en empresas que ocupen en total 5 personas o menos, excluyendo trabajadores/as independientes que se dedican a su oficio y los empleados/as del gobierno. Adicionalmente, para las 23 ciudades y A.M. y los periodos marzo y abril 2020 se realiza una imputación de informales usando Bosques Aleatorios (Random Forests), empleando como insumo para el aprendizaje información de los ocupados según la GEIH desde enero de 2019 hasta noviembre de 2020, así como el marcador de emparejamiento entre PILA y GEIH. El cálculo se hace únicamente para las 23 ciudades.</t>
  </si>
  <si>
    <t>i) Elaboradas a partir de la clasificación CIIU Rev. 4. No se incluye la categoría "No Informa"</t>
  </si>
  <si>
    <t>j) Los percentiles se calculan de manera separada para mujeres y para hombres. Los percentiles se calculan ordenando los valores de ingresos laborales de menor a mayor y luego encontrando el valor umbral que corresponde al porcentaje correspondiente de la distribución de ingresos. Por tanto, el valor del percentil 05 corresponde indica que el 5% de las mujeres de menores ingresos laborales o, en otras palabras, en el caso del valor del percentil 25, este corresponde al ingreso máximo representativo del 25% de menores ingresos laborales para cada sexo. Los valores del percentil 50 corresponden a la mediana de ingresos laborales de hombres y de mujeres. En este caso no se presenta ingreso laboral promedio por hora, pues el valor del percentil no es un promedio, por lo cual no se considera metodológicamente correcto dividirlo en el número de horas trabajo promedio.</t>
  </si>
  <si>
    <t>k) La clasificación de los hogares en clases sociales se hace mediante la comparación del ingreso transformado con los límites definidos por la metodología de López-Calva y Ortiz-Juárez (2011), combinada con la actualización metodológica de las líneas de pobreza. Teniendo esto en cuenta, se clasifican de la siguiente manera: a) Si el ingreso per cápita mensual de la Unidad de Gasto (sin transformar) es menor a la línea de pobreza, el hogar, y todas las personas que lo conforman, es pobre, b) Si el ingreso per cápita mensual de la Unidad de Gasto es mayor o igual a la línea de pobreza y el ingreso de la Unidad de Gasto transformado es a lo sumo 13 USD per cápita al día (PPA 2011), el hogar es vulnerable, c)  Si el ingreso de la Unidad de Gasto transformado es mayor a 13 USD per cápita al día (PPA 2011) y a lo sumo 70 USD per cápita al día (PPA 2011), el hogar es de clase media, d)  Si el ingreso de la Unidad de Gasto transformado es mayor a 70 USD per cápita al día (PPA 2011), el hogar es de clase alta.</t>
  </si>
  <si>
    <r>
      <rPr>
        <b/>
        <sz val="10"/>
        <color theme="1"/>
        <rFont val="Segoe UI"/>
      </rPr>
      <t>Notas:</t>
    </r>
    <r>
      <rPr>
        <sz val="10"/>
        <color theme="1"/>
        <rFont val="Segoe UI"/>
      </rPr>
      <t xml:space="preserve"> datos expandidos con proyecciones de población, elaboradas con base en los resultados del Censo 2005. Resultados en miles. Por efecto del redondeo en miles, los totales pueden diferir ligeramente. 
Los ingresos laborales son construidos agregado los ingresos individuales imputados de primera actividad </t>
    </r>
  </si>
  <si>
    <t>Ingreso laboral promedio anual mensualizado (a)</t>
  </si>
  <si>
    <t>Ingreso laboral promedio por día de cotización mensualizado (b)</t>
  </si>
  <si>
    <t>Número total de personas al año (cifras y %)</t>
  </si>
  <si>
    <t>Hombres
(miles)</t>
  </si>
  <si>
    <t>Mujeres
(miles)</t>
  </si>
  <si>
    <t>Brecha
(H-M)</t>
  </si>
  <si>
    <t>Total
(miles)</t>
  </si>
  <si>
    <t>Total</t>
  </si>
  <si>
    <t>Quinquenios de edad</t>
  </si>
  <si>
    <t>15-19</t>
  </si>
  <si>
    <t>20-24</t>
  </si>
  <si>
    <t>25-29</t>
  </si>
  <si>
    <t>30-34</t>
  </si>
  <si>
    <t>35-39</t>
  </si>
  <si>
    <t>40-44</t>
  </si>
  <si>
    <t>45-49</t>
  </si>
  <si>
    <t>50-54</t>
  </si>
  <si>
    <t>55-59</t>
  </si>
  <si>
    <t>60-64</t>
  </si>
  <si>
    <t>65+</t>
  </si>
  <si>
    <t>Novedades de suspensión</t>
  </si>
  <si>
    <t>Dependientes sin ningún tramo de suspensión en todo el año</t>
  </si>
  <si>
    <t>Dependientes con novedades de suspensión en algún tramo del año</t>
  </si>
  <si>
    <t xml:space="preserve">Número de meses trabajados </t>
  </si>
  <si>
    <t>1-3 meses</t>
  </si>
  <si>
    <t>4-6 meses</t>
  </si>
  <si>
    <t>7-11 meses</t>
  </si>
  <si>
    <t>Año completo</t>
  </si>
  <si>
    <t>Tamaños de empresas</t>
  </si>
  <si>
    <t>Hasta 10 trabajadores</t>
  </si>
  <si>
    <t>Entre 11 y 50</t>
  </si>
  <si>
    <t>Entre 51 y 200</t>
  </si>
  <si>
    <t>Más de 200 trabajadores</t>
  </si>
  <si>
    <t>Sector público o privado</t>
  </si>
  <si>
    <t>Sector privado</t>
  </si>
  <si>
    <t>Sector público</t>
  </si>
  <si>
    <t>Ramas de actividad</t>
  </si>
  <si>
    <t>Percentiles de ingreso</t>
  </si>
  <si>
    <t>Cuadro 5.  Brecha del ingreso laboral promedio según sexo
2020
Tabla 8 del documento "Brecha salarial de género en Colombia -2020"</t>
  </si>
  <si>
    <r>
      <t>Fuente:</t>
    </r>
    <r>
      <rPr>
        <sz val="12"/>
        <color rgb="FF000000"/>
        <rFont val="Calibri"/>
        <family val="2"/>
        <scheme val="minor"/>
      </rPr>
      <t xml:space="preserve"> RELAB </t>
    </r>
  </si>
  <si>
    <r>
      <t>Nota:</t>
    </r>
    <r>
      <rPr>
        <sz val="12"/>
        <color rgb="FF000000"/>
        <rFont val="Calibri"/>
        <family val="2"/>
        <scheme val="minor"/>
      </rPr>
      <t xml:space="preserve"> </t>
    </r>
  </si>
  <si>
    <r>
      <t>Notas:</t>
    </r>
    <r>
      <rPr>
        <sz val="12"/>
        <color rgb="FF000000"/>
        <rFont val="Calibri"/>
        <family val="2"/>
        <scheme val="minor"/>
      </rPr>
      <t xml:space="preserve"> </t>
    </r>
  </si>
  <si>
    <t>a) El primer panel corresponde al promedio de la suma de los ingresos laborales generados en RELAB por las personas en sus relaciones laborales dependientes con información disponible de ingresos a lo largo del 2020 dividido entre 12 meses.</t>
  </si>
  <si>
    <t>b) El segundo panel corresponde al promedio de los ingresos laborales por día de cotización mensualizados, multiplicado por 30 días, promedio para los meses con información disponible de ingresos en el 2020 de las personas.</t>
  </si>
  <si>
    <t>c) La población de referencia son hombres y mujeres con relaciones laborales dependientes en 2020 con cotización a seguridad social en el Sistema de Seguridad Social Integral con datos disponibles de ingresos laborales.</t>
  </si>
  <si>
    <t xml:space="preserve">d) La generación de la variable ingreso está basada en las rutinas de validación y agregación de registros administrativos. </t>
  </si>
  <si>
    <t>e) Las variable sexo y edad se obtiene del Registro Estadístico Base de Población con una cobertura del 99% en promedio actualizado a 16 de junio de 2021.</t>
  </si>
  <si>
    <t xml:space="preserve">f) La edad se calcula como la diferencia entre el 2020 y el año de nacimiento respectivo. </t>
  </si>
  <si>
    <t>g) El tamaño de la empresa corresponde al número de cotizantes ocupados promedio en un mes de 2020.</t>
  </si>
  <si>
    <t xml:space="preserve">h) La variable de sector económico proviene de la integración por aportante con el DEE (Directorio Estadístico de Empresas) actualizado a 14 de julio de 2021 con una cobertura del 99% sobre las relaciones laborales dependientes por mes. </t>
  </si>
  <si>
    <t xml:space="preserve">i) La identificación del sector público se basa en la integración de empresas RELAB con el Directorio Estadístico del Sector Público del DANE. </t>
  </si>
  <si>
    <t xml:space="preserve">j) Los resultados incluyen actualizaciones mensuales hasta doce meses desde el primer día del periodo de cotización diferente al subsistema de salud o hasta el último día del mes de agosto de 2021. </t>
  </si>
  <si>
    <t>Variación</t>
  </si>
  <si>
    <t>Hombres</t>
  </si>
  <si>
    <t>Mujeres</t>
  </si>
  <si>
    <t>Total 
(miles)</t>
  </si>
  <si>
    <t>Porcentual
(%)</t>
  </si>
  <si>
    <t>Cuadro 6. Variación en la brecha salarial de género para la población ocupada con ingresos laborales
Según ingreso laboral promedio  y características poblacionales seleccionadas
Total nacional 
2019-2020
Anexo 1 del documento "Brecha salarial de género en Colombia -2020"</t>
  </si>
  <si>
    <r>
      <t xml:space="preserve">C) Nivel Educativo  </t>
    </r>
    <r>
      <rPr>
        <b/>
        <sz val="8"/>
        <color theme="1"/>
        <rFont val="Segoe UI"/>
      </rPr>
      <t>(c)</t>
    </r>
  </si>
  <si>
    <r>
      <t xml:space="preserve">F)Autorreconocimiento étnico </t>
    </r>
    <r>
      <rPr>
        <b/>
        <sz val="8"/>
        <color theme="1"/>
        <rFont val="Segoe UI"/>
      </rPr>
      <t xml:space="preserve">(g) </t>
    </r>
  </si>
  <si>
    <r>
      <t>g) Solo se incluyen las agrupaciones de autorreconocimiento para las cuales se tiene representatividad poblacional.  Debido al cambio en el operativo de recolección de la GEIH por la pandemia del COVID-19, no se incluyen los meses de enero a julio de 2019 y 2020 para esta variable</t>
    </r>
    <r>
      <rPr>
        <b/>
        <sz val="10"/>
        <color theme="1"/>
        <rFont val="Segoe UI"/>
      </rPr>
      <t>.</t>
    </r>
  </si>
  <si>
    <t>Asalariados/as (a)</t>
  </si>
  <si>
    <t>Independientes (b)</t>
  </si>
  <si>
    <t>Asalariados/as ( c)</t>
  </si>
  <si>
    <t>Independientes (d)</t>
  </si>
  <si>
    <t xml:space="preserve">Formalidad  (e) </t>
  </si>
  <si>
    <t>Ramas de actividad  (f)</t>
  </si>
  <si>
    <t>Percentiles de ingreso ( g )</t>
  </si>
  <si>
    <t>Clases Sociales  (h)</t>
  </si>
  <si>
    <t>Cuadro 7. Variación en la brecha salarial de género para la población ocupada y con ingresos laborales
Según ingreso laboral mensual promedio, ingreso laboral promedio por hora y características seleccionadas de la situación laboral
Total nacional
2019-2020
Anexo 2 del documento "Brecha salarial de género en Colombia -2020"</t>
  </si>
  <si>
    <t>Cuadro 8. Variación en la brecha entre hombres y mujeres en la media de ingresos laborales 23 ciudades y sus áreas metropolitanas
2019- 2020 
Cifras en miles
Anexo 3 del documento "Brecha salarial de género en Colombia -2020"</t>
  </si>
  <si>
    <t>Cuadro 9. Variación en la brecha salarial de género para la población ocupada con ingresos laborales
Según ingreso laboral promedio por hora y características poblacionales seleccionadas
Total nacional 
2019-2020
Anexo 4 del documento "Brecha salarial de género en Colombia -2020"</t>
  </si>
  <si>
    <r>
      <t xml:space="preserve">D) Estado Civil  </t>
    </r>
    <r>
      <rPr>
        <b/>
        <sz val="10"/>
        <rFont val="Segoe UI"/>
      </rPr>
      <t>(d)</t>
    </r>
  </si>
  <si>
    <t>Asalariados/as (d)</t>
  </si>
  <si>
    <t xml:space="preserve"> </t>
  </si>
  <si>
    <t xml:space="preserve">  </t>
  </si>
  <si>
    <t>Clases Sociales (h)</t>
  </si>
  <si>
    <t>Cuadro 10. Variación en la brecha salarial de género para la población ocupada y con ingresos laborales
Según  ingreso laboral promedio por hora y características seleccionadas de la situación laboral
Total nacional
2019-2020
Anexo 5 del documento "Brecha salarial de género en Colombia -2020"</t>
  </si>
  <si>
    <t>h) La clasificación de los hogares en clases sociales se hace mediante la comparación del ingreso transformado con los límites definidos por la metodología de López-Calva y Ortiz-Juárez (2011), combinada con la actualización metodológica de las líneas de pobreza. Teniendo esto en cuenta, se clasifican de la siguiente manera: a) Si el ingreso per cápita mensual de la Unidad de Gasto (sin transformar) es menor a la línea de pobreza, el hogar, y todas las personas que lo conforman, es pobre, b) Si el ingreso per cápita mensual de la Unidad de Gasto es mayor o igual a la línea de pobreza y el ingreso de la Unidad de Gasto transformado es a lo sumo 13 USD per cápita al día (PPA 2011), el hogar es vulnerable, c)  Si el ingreso de la Unidad de Gasto transformado es mayor a 13 USD per cápita al día (PPA 2011) y a lo sumo 70 USD per cápita al día (PPA 2011), el hogar es de clase media, d)  Si el ingreso de la Unidad de Gasto transformado es mayor a 70 USD per cápita al día (PPA 2011), el hogar es de clase alta.</t>
  </si>
  <si>
    <t>Ciudades</t>
  </si>
  <si>
    <t>Cuadro 11. Variación en la brecha entre hombres y mujeres en la media  ingreso laboral promedio por hora en las 23 ciudades y sus áreas metropolitanas
2019- 2020 
Cifras en miles
Anexo 6 del documento "Brecha salarial de género en Colombia -2020"</t>
  </si>
  <si>
    <t xml:space="preserve">Total </t>
  </si>
  <si>
    <t>Cuadro 12. Variación poblacional para la población ocupada con ingresos laborales
Según ingreso laboral promedio  y características poblacionales seleccionadas
Total nacional 
2019-2020
Anexo 7 del documento "Brecha salarial de género en Colombia -2020"</t>
  </si>
  <si>
    <t>Clases Sociales  (g)</t>
  </si>
  <si>
    <t>Cuadro 13. Variación poblacional para la población ocupada y con ingresos laborales
Según ingreso laboral mensual promedio, ingreso laboral promedio por hora y características seleccionadas de la situación laboral
Total nacional
2019-2020
Anexo 8 del documento "Brecha salarial de género en Colombia -2020"</t>
  </si>
  <si>
    <t>a) Asalariados/as incluye: obrero/a o empleado/a de empresa particular, obrero/a o empleado/a del gobierno, empleado/a doméstico/a y jornalero/a o peón/a.</t>
  </si>
  <si>
    <t>b) Independiente incluye: trabajador/a por cuenta propia, patrón/a o empleador/a y otro.</t>
  </si>
  <si>
    <t>c) Se incluye: obrero/a o empleado/a de empresa particular, obrero/a o empleado/a del gobierno y jornalero/a o peón/a.</t>
  </si>
  <si>
    <t>d) Se incluye: patrón/a o empleador/a y otro.</t>
  </si>
  <si>
    <t>e) La definición adoptada por el DANE para la medición del empleo informal, en línea con la Organización Internacional del Trabajo (OIT) y a las recomendaciones del Grupo de Expertos sobre Estadísticas del Sector Informal (grupo de Delhi) convocado por Naciones Unidas, considera informal a las personas ocupadas en empresas que ocupen en total 5 personas o menos, excluyendo trabajadores/as independientes que se dedican a su oficio y los empleados/as del gobierno. Adicionalmente, para las 23 ciudades y A.M. y los periodos marzo y abril 2020 se realiza una imputación de informales usando Bosques Aleatorios (Random Forests), empleando como insumo para el aprendizaje información de los ocupados según la GEIH desde enero de 2019 hasta noviembre de 2020, así como el marcador de emparejamiento entre PILA y GEIH. El cálculo se hace únicamente para las 23 ciudades.</t>
  </si>
  <si>
    <t>f) Elaboradas a partir de la clasificación CIIU Rev. 4. No se incluye la categoría "No Informa"</t>
  </si>
  <si>
    <t>Cuadro 14. Variación poblacional en las 23 ciudades y sus áreas metropolitanas
2019- 2020 
Cifras en miles
Anexo 9 del documento "Brecha salarial de género en Colombia -2020"</t>
  </si>
  <si>
    <t>Brecha Salarial de Género</t>
  </si>
  <si>
    <r>
      <rPr>
        <b/>
        <sz val="10"/>
        <color theme="1"/>
        <rFont val="Segoe UI"/>
      </rPr>
      <t>Notas:</t>
    </r>
    <r>
      <rPr>
        <sz val="10"/>
        <color theme="1"/>
        <rFont val="Segoe UI"/>
      </rPr>
      <t xml:space="preserve">  datos expandidos con proyecciones de población, elaboradas con base en los resultados del Censo 2005. Datos de población en miles. Por efecto del redondeo en miles, los totales pueden diferir ligeramente. El ingreso laboral promedio e ingreso laboral promedio por hora se presentan en miles de pesos. Por efecto del redondeo en miles, los totales pueden diferir ligeramente</t>
    </r>
  </si>
  <si>
    <t>Soltero/a</t>
  </si>
  <si>
    <t>e) No está casado y vive en pareja hace menos de dos daños o más de dos años. Todos los estados civiles tienen en cuenta a la población mayor o igual de 18 años.</t>
  </si>
  <si>
    <t xml:space="preserve">e) No está casado y vive en pareja hace menos de dos daños o más de dos años. Todos los estados civiles tienen en cuenta a la población mayor o igual de 18 años.										</t>
  </si>
  <si>
    <r>
      <rPr>
        <b/>
        <sz val="10"/>
        <rFont val="Segoe UI"/>
      </rPr>
      <t xml:space="preserve">Fuente: </t>
    </r>
    <r>
      <rPr>
        <sz val="10"/>
        <rFont val="Segoe UI"/>
      </rPr>
      <t>Gran Encuesta Integrada de Hogares (GEIH)</t>
    </r>
  </si>
  <si>
    <r>
      <rPr>
        <b/>
        <sz val="10"/>
        <rFont val="Segoe UI"/>
      </rPr>
      <t>Notas:</t>
    </r>
    <r>
      <rPr>
        <sz val="10"/>
        <rFont val="Segoe UI"/>
      </rPr>
      <t xml:space="preserve"> datos expandidos con proyecciones de población, elaboradas con base en los resultados del Censo 2005. Resultados en miles. Por efecto del redondeo en miles, los totales pueden diferir ligeramente. 
Los ingresos laborales son construidos agregado los ingresos individuales imputados de primera actividad, segunda actividad y en especie. </t>
    </r>
  </si>
  <si>
    <r>
      <t>g) Solo se incluyen las agrupaciones de autorreconocimiento para las cuales se tiene representatividad poblacional.  Debido al cambio en el operativo de recolección de la GEIH por la pandemia del COVID-19, no se incluyen los meses de enero a julio de 2019 y 2020 para esta variable</t>
    </r>
    <r>
      <rPr>
        <b/>
        <sz val="10"/>
        <rFont val="Segoe UI"/>
      </rPr>
      <t>.</t>
    </r>
  </si>
  <si>
    <r>
      <t xml:space="preserve">Cuadro 1. Brecha salarial de género para la población ocupada con ingresos laborales
</t>
    </r>
    <r>
      <rPr>
        <sz val="12"/>
        <rFont val="Segoe UI"/>
        <family val="2"/>
      </rPr>
      <t>Según ingreso laboral promedio e ingreso laboral promedio por hora y características poblacionales seleccionadas
Total nacional - 2020
Tabla 2 del documento "Brecha salarial de género en Colombia -2020"</t>
    </r>
  </si>
  <si>
    <r>
      <t xml:space="preserve">Cuadro 2. Brecha salarial de género para la población ocupada y con ingresos laborales
</t>
    </r>
    <r>
      <rPr>
        <sz val="12"/>
        <rFont val="Segoe UI"/>
        <family val="2"/>
      </rPr>
      <t>Según ingreso laboral mensual promedio, ingreso laboral promedio por hora y características seleccionadas de la situación laboral
Total nacional - 2020
Tabla 4 del documento "Brecha salarial de género en Colombia -2020"</t>
    </r>
  </si>
  <si>
    <r>
      <t xml:space="preserve">Cuadro 3. Brecha entre hombres y mujeres en la media de ingresos laborales 23 ciudades y sus áreas metropolitanas
</t>
    </r>
    <r>
      <rPr>
        <sz val="12"/>
        <rFont val="Segoe UI"/>
        <family val="2"/>
      </rPr>
      <t>2020 - Cifras en miles
Tabla 5 del documento "Brecha salarial de género en Colombia -2020"</t>
    </r>
  </si>
  <si>
    <r>
      <t xml:space="preserve">Cuadro 4. Brecha salarial de género en las personas asalariadas acotadas (trabajadores de empresas particulares o gobierno, a tiempo completo)
</t>
    </r>
    <r>
      <rPr>
        <sz val="12"/>
        <rFont val="Segoe UI"/>
        <family val="2"/>
      </rPr>
      <t>Según ingreso laboral promedio, ingreso laboral promedio por hora y características poblacionales y de situación laboral seleccionadas
Total Nacional - 2020
Tabla 7 del documento "Brecha salarial de género en Colombia -2020"</t>
    </r>
  </si>
  <si>
    <r>
      <t xml:space="preserve">Cuadro 5.  Brecha del ingreso laboral promedio según sexo
</t>
    </r>
    <r>
      <rPr>
        <sz val="12"/>
        <rFont val="Segoe UI"/>
        <family val="2"/>
      </rPr>
      <t>2020
Tabla 8 del documento "Brecha salarial de género en Colombia -2020"</t>
    </r>
  </si>
  <si>
    <r>
      <t xml:space="preserve">Cuadro 6. Variación en la brecha salarial de género para la población ocupada con ingresos laborales
</t>
    </r>
    <r>
      <rPr>
        <sz val="12"/>
        <rFont val="Segoe UI"/>
        <family val="2"/>
      </rPr>
      <t>Según ingreso laboral promedio  y características poblacionales seleccionadas
Total nacional 
2019-2020
Anexo 1 del documento "Brecha salarial de género en Colombia -2020"</t>
    </r>
  </si>
  <si>
    <r>
      <t xml:space="preserve">Cuadro 7. Variación en la brecha salarial de género para la población ocupada y con ingresos laborales
</t>
    </r>
    <r>
      <rPr>
        <sz val="12"/>
        <rFont val="Segoe UI"/>
        <family val="2"/>
      </rPr>
      <t>Según ingreso laboral mensual promedio, ingreso laboral promedio por hora y características seleccionadas de la situación laboral
Total nacional
2019-2020
Anexo 2 del documento "Brecha salarial de género en Colombia -2020"</t>
    </r>
  </si>
  <si>
    <r>
      <t xml:space="preserve">Cuadro 8. Variación en la brecha entre hombres y mujeres en la media de ingresos laborales 23 ciudades y sus áreas metropolitanas
</t>
    </r>
    <r>
      <rPr>
        <sz val="12"/>
        <rFont val="Segoe UI"/>
        <family val="2"/>
      </rPr>
      <t>2019- 2020 
Cifras en miles
Anexo 3 del documento "Brecha salarial de género en Colombia -2020"</t>
    </r>
  </si>
  <si>
    <r>
      <t xml:space="preserve">Cuadro 9. Variación en la brecha salarial de género para la población ocupada con ingresos laborales
</t>
    </r>
    <r>
      <rPr>
        <sz val="12"/>
        <rFont val="Segoe UI"/>
        <family val="2"/>
      </rPr>
      <t>Según ingreso laboral promedio por hora y características poblacionales seleccionadas
Total nacional 
2019-2020
Anexo 4 del documento "Brecha salarial de género en Colombia -2020"</t>
    </r>
  </si>
  <si>
    <r>
      <t xml:space="preserve">Cuadro 10. Variación en la brecha salarial de género para la población ocupada y con ingresos laborales
</t>
    </r>
    <r>
      <rPr>
        <sz val="12"/>
        <rFont val="Segoe UI"/>
        <family val="2"/>
      </rPr>
      <t>Según  ingreso laboral promedio por hora y características seleccionadas de la situación laboral
Total nacional
2019-2020
Anexo 5 del documento "Brecha salarial de género en Colombia -2020"</t>
    </r>
  </si>
  <si>
    <r>
      <t xml:space="preserve">Cuadro 11. Variación en la brecha entre hombres y mujeres en la media  ingreso laboral promedio por hora en las 23 ciudades y sus áreas metropolitanas
</t>
    </r>
    <r>
      <rPr>
        <sz val="12"/>
        <rFont val="Segoe UI"/>
        <family val="2"/>
      </rPr>
      <t>2019- 2020 
Cifras en miles
Anexo 6 del documento "Brecha salarial de género en Colombia -2020"</t>
    </r>
  </si>
  <si>
    <r>
      <t xml:space="preserve">Cuadro 12. Variación poblacional para la población ocupada con ingresos laborales
</t>
    </r>
    <r>
      <rPr>
        <sz val="12"/>
        <rFont val="Segoe UI"/>
        <family val="2"/>
      </rPr>
      <t>Según ingreso laboral promedio  y características poblacionales seleccionadas
Total nacional 
2019-2020
Anexo 7 del documento "Brecha salarial de género en Colombia -2020"</t>
    </r>
  </si>
  <si>
    <r>
      <t xml:space="preserve">Cuadro 13. Variación poblacional para la población ocupada y con ingresos laborales
</t>
    </r>
    <r>
      <rPr>
        <sz val="12"/>
        <rFont val="Segoe UI"/>
        <family val="2"/>
      </rPr>
      <t>Según ingreso laboral mensual promedio, ingreso laboral promedio por hora y características seleccionadas de la situación laboral
Total nacional
2019-2020
Anexo 8 del documento "Brecha salarial de género en Colombia -2020"</t>
    </r>
  </si>
  <si>
    <r>
      <t xml:space="preserve">Cuadro 14. Variación poblacional en las 23 ciudades y sus áreas metropolitanas
</t>
    </r>
    <r>
      <rPr>
        <sz val="12"/>
        <rFont val="Segoe UI"/>
        <family val="2"/>
      </rPr>
      <t>2019- 2020 
Cifras en miles
Anexo 9 del documento "Brecha salarial de género en Colombia -2020"</t>
    </r>
  </si>
  <si>
    <t xml:space="preserve">d) Debido al cambio en el operativo de recolección de la GEIH por la pandemia del COVID-19, no se incluyen los meses de enero a julio de 2020 para esta variable. En esta desagregación  únicamente se incluyen las personas de 18 años y más. </t>
  </si>
  <si>
    <t xml:space="preserve">d) Debido al cambio en el operativo de recolección de la GEIH por la pandemia del COVID-19, no se incluyen los meses de enero a julio de 2019 y  2020 para esta variable. En esta desagregación  únicamente se incluyen las personas de 18 años y más. </t>
  </si>
  <si>
    <t xml:space="preserve">Cuadro 15.  Brecha del ingreso laboral promedio según sexo
2019			
Anexo 14 del documento "Brecha salarial de género en Colombia -2020"							</t>
  </si>
  <si>
    <r>
      <t xml:space="preserve">Cuadro 15.  Brecha del ingreso laboral promedio según sexo
</t>
    </r>
    <r>
      <rPr>
        <sz val="12"/>
        <rFont val="Segoe UI"/>
        <family val="2"/>
      </rPr>
      <t>2019			
Anexo 14 del documento "Brecha salarial de género en Colombia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</si>
</sst>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0.0"/>
  </numFmts>
  <fonts count="48" x14ac:knownFonts="1">
    <font>
      <sz val="12"/>
      <color theme="1"/>
      <name val="Calibri"/>
      <family val="2"/>
      <scheme val="minor"/>
    </font>
    <font>
      <sz val="12"/>
      <color theme="1"/>
      <name val="Calibri"/>
      <family val="2"/>
      <scheme val="minor"/>
    </font>
    <font>
      <b/>
      <sz val="10"/>
      <color theme="0"/>
      <name val="Segoe UI"/>
      <family val="2"/>
    </font>
    <font>
      <sz val="9"/>
      <color theme="1"/>
      <name val="Segoe UI"/>
      <family val="2"/>
    </font>
    <font>
      <b/>
      <sz val="9"/>
      <color rgb="FF000000"/>
      <name val="Segoe UI"/>
      <family val="2"/>
    </font>
    <font>
      <b/>
      <sz val="9"/>
      <color theme="1"/>
      <name val="Segoe UI"/>
      <family val="2"/>
    </font>
    <font>
      <b/>
      <sz val="9"/>
      <color theme="1"/>
      <name val="Calibri"/>
      <family val="2"/>
      <scheme val="minor"/>
    </font>
    <font>
      <sz val="9"/>
      <color theme="1"/>
      <name val="Segoe UI"/>
    </font>
    <font>
      <sz val="9"/>
      <name val="Segoe UI"/>
      <family val="2"/>
    </font>
    <font>
      <b/>
      <sz val="9"/>
      <name val="Calibri"/>
      <family val="2"/>
      <scheme val="minor"/>
    </font>
    <font>
      <sz val="9"/>
      <name val="Segoe UI"/>
    </font>
    <font>
      <b/>
      <sz val="9"/>
      <name val="Segoe UI"/>
      <family val="2"/>
    </font>
    <font>
      <b/>
      <sz val="9"/>
      <color theme="1"/>
      <name val="Segoe UI"/>
    </font>
    <font>
      <sz val="10"/>
      <color theme="1"/>
      <name val="Segoe UI"/>
      <family val="2"/>
    </font>
    <font>
      <b/>
      <sz val="10"/>
      <color rgb="FF000000"/>
      <name val="Segoe UI"/>
      <family val="2"/>
    </font>
    <font>
      <b/>
      <sz val="10"/>
      <color theme="1"/>
      <name val="Segoe UI"/>
      <family val="2"/>
    </font>
    <font>
      <b/>
      <sz val="10"/>
      <color theme="1"/>
      <name val="Calibri"/>
      <family val="2"/>
      <scheme val="minor"/>
    </font>
    <font>
      <sz val="10"/>
      <color theme="1"/>
      <name val="Segoe UI"/>
    </font>
    <font>
      <sz val="10"/>
      <name val="Segoe UI"/>
      <family val="2"/>
    </font>
    <font>
      <b/>
      <sz val="10"/>
      <color theme="1"/>
      <name val="Segoe UI"/>
    </font>
    <font>
      <sz val="10"/>
      <name val="Segoe UI"/>
    </font>
    <font>
      <b/>
      <sz val="10"/>
      <name val="Segoe UI"/>
      <family val="2"/>
    </font>
    <font>
      <b/>
      <sz val="10"/>
      <name val="Calibri"/>
      <family val="2"/>
      <scheme val="minor"/>
    </font>
    <font>
      <b/>
      <sz val="8"/>
      <color theme="1"/>
      <name val="Segoe UI"/>
    </font>
    <font>
      <sz val="8"/>
      <name val="Segoe UI"/>
    </font>
    <font>
      <b/>
      <sz val="8"/>
      <name val="Segoe UI"/>
    </font>
    <font>
      <sz val="8"/>
      <color theme="1"/>
      <name val="Segoe UI"/>
    </font>
    <font>
      <b/>
      <sz val="9"/>
      <color rgb="FF000000"/>
      <name val="Segoe UI"/>
    </font>
    <font>
      <b/>
      <sz val="8"/>
      <color rgb="FF000000"/>
      <name val="Segoe UI"/>
    </font>
    <font>
      <b/>
      <sz val="10"/>
      <color theme="0"/>
      <name val="Segoe UI"/>
    </font>
    <font>
      <b/>
      <sz val="10"/>
      <color rgb="FF000000"/>
      <name val="Segoe UI"/>
    </font>
    <font>
      <sz val="10"/>
      <color theme="1"/>
      <name val="Calibri"/>
      <family val="2"/>
      <scheme val="minor"/>
    </font>
    <font>
      <sz val="9"/>
      <color rgb="FF000000"/>
      <name val="Segoe UI"/>
    </font>
    <font>
      <sz val="10"/>
      <color rgb="FF000000"/>
      <name val="Segoe UI"/>
      <family val="2"/>
    </font>
    <font>
      <sz val="10"/>
      <color rgb="FF000000"/>
      <name val="Segoe UI"/>
    </font>
    <font>
      <b/>
      <sz val="12"/>
      <color rgb="FF000000"/>
      <name val="Calibri"/>
      <family val="2"/>
      <scheme val="minor"/>
    </font>
    <font>
      <sz val="12"/>
      <color rgb="FF000000"/>
      <name val="Calibri"/>
      <family val="2"/>
      <scheme val="minor"/>
    </font>
    <font>
      <b/>
      <sz val="10"/>
      <name val="Segoe UI"/>
    </font>
    <font>
      <sz val="10"/>
      <color theme="0"/>
      <name val="Calibri"/>
      <family val="2"/>
      <scheme val="minor"/>
    </font>
    <font>
      <u/>
      <sz val="12"/>
      <color theme="10"/>
      <name val="Calibri"/>
      <family val="2"/>
      <scheme val="minor"/>
    </font>
    <font>
      <sz val="10"/>
      <color rgb="FF000000"/>
      <name val="Segoe UI"/>
      <charset val="1"/>
    </font>
    <font>
      <sz val="12"/>
      <name val="Calibri"/>
      <family val="2"/>
      <scheme val="minor"/>
    </font>
    <font>
      <sz val="10"/>
      <name val="Segoe UI"/>
      <charset val="1"/>
    </font>
    <font>
      <b/>
      <sz val="14"/>
      <color theme="0"/>
      <name val="Segoe UI"/>
      <family val="2"/>
    </font>
    <font>
      <sz val="12"/>
      <color theme="1"/>
      <name val="Segoe UI"/>
      <family val="2"/>
    </font>
    <font>
      <b/>
      <sz val="11"/>
      <color rgb="FFC00000"/>
      <name val="Segoe UI"/>
      <family val="2"/>
    </font>
    <font>
      <u/>
      <sz val="12"/>
      <color theme="10"/>
      <name val="Segoe UI"/>
      <family val="2"/>
    </font>
    <font>
      <sz val="12"/>
      <name val="Segoe UI"/>
      <family val="2"/>
    </font>
  </fonts>
  <fills count="6">
    <fill>
      <patternFill patternType="none"/>
    </fill>
    <fill>
      <patternFill patternType="gray125"/>
    </fill>
    <fill>
      <patternFill patternType="solid">
        <fgColor rgb="FFD0005A"/>
        <bgColor indexed="64"/>
      </patternFill>
    </fill>
    <fill>
      <patternFill patternType="solid">
        <fgColor theme="0" tint="-4.9989318521683403E-2"/>
        <bgColor indexed="64"/>
      </patternFill>
    </fill>
    <fill>
      <patternFill patternType="solid">
        <fgColor theme="0"/>
        <bgColor indexed="64"/>
      </patternFill>
    </fill>
    <fill>
      <patternFill patternType="solid">
        <fgColor rgb="FFB6004B"/>
        <bgColor indexed="64"/>
      </patternFill>
    </fill>
  </fills>
  <borders count="16">
    <border>
      <left/>
      <right/>
      <top/>
      <bottom/>
      <diagonal/>
    </border>
    <border>
      <left style="thin">
        <color indexed="64"/>
      </left>
      <right style="thin">
        <color indexed="64"/>
      </right>
      <top style="thin">
        <color auto="1"/>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right/>
      <top/>
      <bottom style="thin">
        <color auto="1"/>
      </bottom>
      <diagonal/>
    </border>
    <border>
      <left style="thin">
        <color indexed="64"/>
      </left>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cellStyleXfs>
  <cellXfs count="443">
    <xf numFmtId="0" fontId="0" fillId="0" borderId="0" xfId="0"/>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6" xfId="0" applyFont="1" applyBorder="1" applyAlignment="1">
      <alignment vertical="center" wrapText="1"/>
    </xf>
    <xf numFmtId="0" fontId="0" fillId="0" borderId="0" xfId="0" applyAlignment="1">
      <alignment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0" borderId="6" xfId="0" applyFont="1" applyBorder="1" applyAlignment="1">
      <alignment vertical="center"/>
    </xf>
    <xf numFmtId="3" fontId="13" fillId="0" borderId="7" xfId="1" applyNumberFormat="1" applyFont="1" applyBorder="1" applyAlignment="1">
      <alignment horizontal="center" vertical="center"/>
    </xf>
    <xf numFmtId="3" fontId="13" fillId="0" borderId="0" xfId="1" applyNumberFormat="1" applyFont="1" applyBorder="1" applyAlignment="1">
      <alignment horizontal="center" vertical="center"/>
    </xf>
    <xf numFmtId="165" fontId="13" fillId="0" borderId="8" xfId="1" applyNumberFormat="1" applyFont="1" applyBorder="1" applyAlignment="1">
      <alignment horizontal="center" vertical="center"/>
    </xf>
    <xf numFmtId="166" fontId="13" fillId="0" borderId="8" xfId="2" applyNumberFormat="1" applyFont="1" applyBorder="1" applyAlignment="1">
      <alignment horizontal="center" vertical="center"/>
    </xf>
    <xf numFmtId="0" fontId="15" fillId="3" borderId="1" xfId="0" applyFont="1" applyFill="1" applyBorder="1" applyAlignment="1">
      <alignment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164" fontId="13" fillId="0" borderId="6" xfId="1" applyFont="1" applyBorder="1" applyAlignment="1">
      <alignment vertical="center"/>
    </xf>
    <xf numFmtId="3" fontId="13" fillId="3" borderId="9" xfId="1" applyNumberFormat="1" applyFont="1" applyFill="1" applyBorder="1" applyAlignment="1">
      <alignment horizontal="center" vertical="center"/>
    </xf>
    <xf numFmtId="3" fontId="13" fillId="3" borderId="10" xfId="1" applyNumberFormat="1" applyFont="1" applyFill="1" applyBorder="1" applyAlignment="1">
      <alignment horizontal="center" vertical="center"/>
    </xf>
    <xf numFmtId="0" fontId="17" fillId="0" borderId="6" xfId="0" applyFont="1" applyBorder="1" applyAlignment="1">
      <alignment vertical="center"/>
    </xf>
    <xf numFmtId="0" fontId="16" fillId="3" borderId="9" xfId="0" applyFont="1" applyFill="1" applyBorder="1" applyAlignment="1">
      <alignment vertical="center"/>
    </xf>
    <xf numFmtId="0" fontId="16" fillId="3" borderId="10" xfId="0" applyFont="1" applyFill="1" applyBorder="1" applyAlignment="1">
      <alignment vertical="center"/>
    </xf>
    <xf numFmtId="0" fontId="16" fillId="3" borderId="11" xfId="0" applyFont="1" applyFill="1" applyBorder="1" applyAlignment="1">
      <alignment vertical="center"/>
    </xf>
    <xf numFmtId="3" fontId="18" fillId="0" borderId="0" xfId="1" applyNumberFormat="1" applyFont="1" applyBorder="1" applyAlignment="1">
      <alignment horizontal="center" vertical="center"/>
    </xf>
    <xf numFmtId="0" fontId="20" fillId="0" borderId="6" xfId="0" applyFont="1" applyBorder="1" applyAlignment="1">
      <alignment vertical="center"/>
    </xf>
    <xf numFmtId="3" fontId="20" fillId="0" borderId="0" xfId="1" applyNumberFormat="1" applyFont="1" applyBorder="1" applyAlignment="1">
      <alignment horizontal="center" vertical="center"/>
    </xf>
    <xf numFmtId="165" fontId="20" fillId="0" borderId="8" xfId="1" applyNumberFormat="1" applyFont="1" applyBorder="1" applyAlignment="1">
      <alignment horizontal="center" vertical="center"/>
    </xf>
    <xf numFmtId="166" fontId="20" fillId="0" borderId="8" xfId="2" applyNumberFormat="1" applyFont="1" applyBorder="1" applyAlignment="1">
      <alignment horizontal="center" vertical="center"/>
    </xf>
    <xf numFmtId="0" fontId="21" fillId="3" borderId="1" xfId="0" applyFont="1" applyFill="1" applyBorder="1" applyAlignment="1">
      <alignment vertical="center"/>
    </xf>
    <xf numFmtId="0" fontId="22" fillId="3" borderId="9" xfId="0" applyFont="1" applyFill="1" applyBorder="1" applyAlignment="1">
      <alignment vertical="center"/>
    </xf>
    <xf numFmtId="0" fontId="22" fillId="3" borderId="10" xfId="0" applyFont="1" applyFill="1" applyBorder="1" applyAlignment="1">
      <alignment vertical="center"/>
    </xf>
    <xf numFmtId="0" fontId="22" fillId="3" borderId="11" xfId="0" applyFont="1" applyFill="1" applyBorder="1" applyAlignment="1">
      <alignment vertical="center"/>
    </xf>
    <xf numFmtId="0" fontId="20" fillId="0" borderId="5" xfId="0" applyFont="1" applyBorder="1" applyAlignment="1">
      <alignment vertical="center"/>
    </xf>
    <xf numFmtId="165" fontId="20" fillId="0" borderId="12" xfId="1" applyNumberFormat="1" applyFont="1" applyBorder="1" applyAlignment="1">
      <alignment horizontal="center" vertical="center"/>
    </xf>
    <xf numFmtId="3" fontId="20" fillId="0" borderId="13" xfId="1" applyNumberFormat="1" applyFont="1" applyBorder="1" applyAlignment="1">
      <alignment horizontal="center" vertical="center"/>
    </xf>
    <xf numFmtId="166" fontId="20" fillId="0" borderId="12" xfId="2" applyNumberFormat="1" applyFont="1" applyBorder="1" applyAlignment="1">
      <alignment horizontal="center" vertical="center"/>
    </xf>
    <xf numFmtId="0" fontId="17" fillId="0" borderId="6" xfId="0" applyFont="1" applyBorder="1" applyAlignment="1">
      <alignment vertical="center" wrapText="1"/>
    </xf>
    <xf numFmtId="0" fontId="17" fillId="0" borderId="5" xfId="0" applyFont="1" applyBorder="1" applyAlignment="1">
      <alignment vertical="center"/>
    </xf>
    <xf numFmtId="3" fontId="18" fillId="0" borderId="13" xfId="1" applyNumberFormat="1" applyFont="1" applyBorder="1" applyAlignment="1">
      <alignment horizontal="center" vertical="center"/>
    </xf>
    <xf numFmtId="165" fontId="13" fillId="0" borderId="12" xfId="1" applyNumberFormat="1" applyFont="1" applyBorder="1" applyAlignment="1">
      <alignment horizontal="center" vertical="center"/>
    </xf>
    <xf numFmtId="3" fontId="13" fillId="0" borderId="14" xfId="1" applyNumberFormat="1" applyFont="1" applyBorder="1" applyAlignment="1">
      <alignment horizontal="center" vertical="center"/>
    </xf>
    <xf numFmtId="3" fontId="13" fillId="0" borderId="13" xfId="1" applyNumberFormat="1" applyFont="1" applyBorder="1" applyAlignment="1">
      <alignment horizontal="center" vertical="center"/>
    </xf>
    <xf numFmtId="166" fontId="13" fillId="0" borderId="12" xfId="2" applyNumberFormat="1" applyFont="1" applyBorder="1" applyAlignment="1">
      <alignment horizontal="center" vertical="center"/>
    </xf>
    <xf numFmtId="164" fontId="13" fillId="0" borderId="5" xfId="1" applyFont="1" applyBorder="1" applyAlignment="1">
      <alignment vertical="center" wrapText="1"/>
    </xf>
    <xf numFmtId="3" fontId="13" fillId="0" borderId="7" xfId="1" applyNumberFormat="1" applyFont="1" applyBorder="1" applyAlignment="1">
      <alignment horizontal="center" vertical="center" wrapText="1"/>
    </xf>
    <xf numFmtId="3" fontId="13" fillId="0" borderId="0" xfId="1" applyNumberFormat="1" applyFont="1" applyBorder="1" applyAlignment="1">
      <alignment horizontal="center" vertical="center" wrapText="1"/>
    </xf>
    <xf numFmtId="165" fontId="13" fillId="0" borderId="8" xfId="1" applyNumberFormat="1" applyFont="1" applyBorder="1" applyAlignment="1">
      <alignment horizontal="center" vertical="center" wrapText="1"/>
    </xf>
    <xf numFmtId="165" fontId="13" fillId="0" borderId="0" xfId="1" applyNumberFormat="1" applyFont="1" applyBorder="1" applyAlignment="1">
      <alignment horizontal="center" vertical="center" wrapText="1"/>
    </xf>
    <xf numFmtId="166" fontId="13" fillId="0" borderId="8" xfId="2" applyNumberFormat="1" applyFont="1" applyBorder="1" applyAlignment="1">
      <alignment horizontal="center" vertical="center" wrapText="1"/>
    </xf>
    <xf numFmtId="0" fontId="17" fillId="0" borderId="0" xfId="0" applyFont="1"/>
    <xf numFmtId="0" fontId="5"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0" xfId="0" applyFont="1" applyFill="1" applyAlignment="1">
      <alignment vertical="center" wrapText="1"/>
    </xf>
    <xf numFmtId="0" fontId="6" fillId="3" borderId="8" xfId="0" applyFont="1" applyFill="1" applyBorder="1" applyAlignment="1">
      <alignment vertical="center" wrapText="1"/>
    </xf>
    <xf numFmtId="3" fontId="3" fillId="0" borderId="7" xfId="1" applyNumberFormat="1" applyFont="1" applyBorder="1" applyAlignment="1">
      <alignment horizontal="center" vertical="center" wrapText="1"/>
    </xf>
    <xf numFmtId="3" fontId="3" fillId="0" borderId="0" xfId="1" applyNumberFormat="1" applyFont="1" applyBorder="1" applyAlignment="1">
      <alignment horizontal="center" vertical="center" wrapText="1"/>
    </xf>
    <xf numFmtId="165" fontId="3" fillId="0" borderId="8" xfId="1" applyNumberFormat="1" applyFont="1" applyBorder="1" applyAlignment="1">
      <alignment horizontal="center" vertical="center" wrapText="1"/>
    </xf>
    <xf numFmtId="165" fontId="3" fillId="0" borderId="0" xfId="1" applyNumberFormat="1" applyFont="1" applyBorder="1" applyAlignment="1">
      <alignment horizontal="center" vertical="center" wrapText="1"/>
    </xf>
    <xf numFmtId="166" fontId="3" fillId="0" borderId="8" xfId="2" applyNumberFormat="1" applyFont="1" applyBorder="1" applyAlignment="1">
      <alignment horizontal="center" vertical="center" wrapText="1"/>
    </xf>
    <xf numFmtId="0" fontId="7" fillId="0" borderId="5" xfId="0" applyFont="1" applyBorder="1" applyAlignment="1">
      <alignment vertical="center" wrapText="1"/>
    </xf>
    <xf numFmtId="3" fontId="3" fillId="0" borderId="14" xfId="1" applyNumberFormat="1" applyFont="1" applyBorder="1" applyAlignment="1">
      <alignment horizontal="center" vertical="center" wrapText="1"/>
    </xf>
    <xf numFmtId="3" fontId="3" fillId="0" borderId="13" xfId="1" applyNumberFormat="1" applyFont="1" applyBorder="1" applyAlignment="1">
      <alignment horizontal="center" vertical="center" wrapText="1"/>
    </xf>
    <xf numFmtId="165" fontId="3" fillId="0" borderId="12" xfId="1" applyNumberFormat="1" applyFont="1" applyBorder="1" applyAlignment="1">
      <alignment horizontal="center" vertical="center" wrapText="1"/>
    </xf>
    <xf numFmtId="165" fontId="3" fillId="0" borderId="13" xfId="1" applyNumberFormat="1" applyFont="1" applyBorder="1" applyAlignment="1">
      <alignment horizontal="center" vertical="center" wrapText="1"/>
    </xf>
    <xf numFmtId="166" fontId="3" fillId="0" borderId="12" xfId="2" applyNumberFormat="1" applyFont="1" applyBorder="1" applyAlignment="1">
      <alignment horizontal="center" vertical="center" wrapText="1"/>
    </xf>
    <xf numFmtId="0" fontId="5" fillId="3" borderId="1"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6" fillId="3" borderId="11" xfId="0" applyFont="1" applyFill="1" applyBorder="1" applyAlignment="1">
      <alignment vertical="center" wrapText="1"/>
    </xf>
    <xf numFmtId="3" fontId="3" fillId="0" borderId="7" xfId="1" applyNumberFormat="1" applyFont="1" applyFill="1" applyBorder="1" applyAlignment="1">
      <alignment horizontal="center" vertical="center" wrapText="1"/>
    </xf>
    <xf numFmtId="3" fontId="3" fillId="0" borderId="0"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7" fillId="0" borderId="12" xfId="1" applyNumberFormat="1" applyFont="1" applyFill="1" applyBorder="1" applyAlignment="1">
      <alignment horizontal="center" vertical="center" wrapText="1"/>
    </xf>
    <xf numFmtId="0" fontId="12" fillId="3" borderId="1" xfId="0" applyFont="1" applyFill="1" applyBorder="1" applyAlignment="1">
      <alignment vertical="center" wrapText="1"/>
    </xf>
    <xf numFmtId="3" fontId="8" fillId="0" borderId="0" xfId="1" applyNumberFormat="1" applyFont="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3" fontId="17" fillId="0" borderId="7" xfId="1" applyNumberFormat="1" applyFont="1" applyBorder="1" applyAlignment="1">
      <alignment horizontal="center" vertical="center"/>
    </xf>
    <xf numFmtId="3" fontId="17" fillId="0" borderId="0" xfId="1" applyNumberFormat="1" applyFont="1" applyBorder="1" applyAlignment="1">
      <alignment horizontal="center" vertical="center"/>
    </xf>
    <xf numFmtId="165" fontId="17" fillId="0" borderId="8" xfId="1" applyNumberFormat="1" applyFont="1" applyBorder="1" applyAlignment="1">
      <alignment horizontal="center" vertical="center"/>
    </xf>
    <xf numFmtId="165" fontId="17" fillId="0" borderId="0" xfId="1" applyNumberFormat="1" applyFont="1" applyBorder="1" applyAlignment="1">
      <alignment horizontal="center" vertical="center"/>
    </xf>
    <xf numFmtId="166" fontId="17" fillId="0" borderId="8" xfId="2" applyNumberFormat="1" applyFont="1" applyBorder="1" applyAlignment="1">
      <alignment horizontal="center" vertical="center"/>
    </xf>
    <xf numFmtId="3" fontId="17" fillId="0" borderId="14" xfId="1" applyNumberFormat="1" applyFont="1" applyBorder="1" applyAlignment="1">
      <alignment horizontal="center" vertical="center"/>
    </xf>
    <xf numFmtId="3" fontId="17" fillId="0" borderId="13" xfId="1" applyNumberFormat="1" applyFont="1" applyBorder="1" applyAlignment="1">
      <alignment horizontal="center" vertical="center"/>
    </xf>
    <xf numFmtId="165" fontId="17" fillId="0" borderId="12" xfId="1" applyNumberFormat="1" applyFont="1" applyBorder="1" applyAlignment="1">
      <alignment horizontal="center" vertical="center"/>
    </xf>
    <xf numFmtId="165" fontId="17" fillId="0" borderId="13" xfId="1" applyNumberFormat="1" applyFont="1" applyBorder="1" applyAlignment="1">
      <alignment horizontal="center" vertical="center"/>
    </xf>
    <xf numFmtId="166" fontId="17" fillId="0" borderId="12" xfId="2" applyNumberFormat="1" applyFont="1" applyBorder="1" applyAlignment="1">
      <alignment horizontal="center" vertical="center"/>
    </xf>
    <xf numFmtId="0" fontId="15" fillId="3" borderId="6" xfId="0" applyFont="1" applyFill="1" applyBorder="1" applyAlignment="1">
      <alignment vertical="center" wrapText="1"/>
    </xf>
    <xf numFmtId="0" fontId="16" fillId="3" borderId="7" xfId="0" applyFont="1" applyFill="1" applyBorder="1" applyAlignment="1">
      <alignment vertical="center" wrapText="1"/>
    </xf>
    <xf numFmtId="0" fontId="16" fillId="3" borderId="0" xfId="0" applyFont="1" applyFill="1" applyAlignment="1">
      <alignment vertical="center" wrapText="1"/>
    </xf>
    <xf numFmtId="0" fontId="16" fillId="3" borderId="8" xfId="0" applyFont="1" applyFill="1" applyBorder="1" applyAlignment="1">
      <alignment vertical="center" wrapText="1"/>
    </xf>
    <xf numFmtId="0" fontId="17" fillId="0" borderId="5" xfId="0" applyFont="1" applyBorder="1" applyAlignment="1">
      <alignment vertical="center" wrapText="1"/>
    </xf>
    <xf numFmtId="3" fontId="13" fillId="0" borderId="14" xfId="1" applyNumberFormat="1" applyFont="1" applyBorder="1" applyAlignment="1">
      <alignment horizontal="center" vertical="center" wrapText="1"/>
    </xf>
    <xf numFmtId="3" fontId="13" fillId="0" borderId="13" xfId="1" applyNumberFormat="1" applyFont="1" applyBorder="1" applyAlignment="1">
      <alignment horizontal="center" vertical="center" wrapText="1"/>
    </xf>
    <xf numFmtId="165" fontId="13" fillId="0" borderId="12" xfId="1" applyNumberFormat="1" applyFont="1" applyBorder="1" applyAlignment="1">
      <alignment horizontal="center" vertical="center" wrapText="1"/>
    </xf>
    <xf numFmtId="165" fontId="13" fillId="0" borderId="13" xfId="1" applyNumberFormat="1" applyFont="1" applyBorder="1" applyAlignment="1">
      <alignment horizontal="center" vertical="center" wrapText="1"/>
    </xf>
    <xf numFmtId="166" fontId="13" fillId="0" borderId="12" xfId="2" applyNumberFormat="1" applyFont="1" applyBorder="1" applyAlignment="1">
      <alignment horizontal="center" vertical="center" wrapText="1"/>
    </xf>
    <xf numFmtId="0" fontId="15" fillId="3" borderId="1" xfId="0" applyFont="1" applyFill="1" applyBorder="1" applyAlignment="1">
      <alignment vertical="center" wrapText="1"/>
    </xf>
    <xf numFmtId="0" fontId="16" fillId="3" borderId="9" xfId="0" applyFont="1" applyFill="1" applyBorder="1" applyAlignment="1">
      <alignment vertical="center" wrapText="1"/>
    </xf>
    <xf numFmtId="0" fontId="16" fillId="3" borderId="10" xfId="0" applyFont="1" applyFill="1" applyBorder="1" applyAlignment="1">
      <alignment vertical="center" wrapText="1"/>
    </xf>
    <xf numFmtId="0" fontId="16" fillId="3" borderId="11" xfId="0" applyFont="1" applyFill="1" applyBorder="1" applyAlignment="1">
      <alignment vertical="center" wrapText="1"/>
    </xf>
    <xf numFmtId="165" fontId="16" fillId="3" borderId="9" xfId="0" applyNumberFormat="1" applyFont="1" applyFill="1" applyBorder="1" applyAlignment="1">
      <alignment vertical="center" wrapText="1"/>
    </xf>
    <xf numFmtId="165" fontId="16" fillId="3" borderId="10" xfId="0" applyNumberFormat="1" applyFont="1" applyFill="1" applyBorder="1" applyAlignment="1">
      <alignment vertical="center" wrapText="1"/>
    </xf>
    <xf numFmtId="3" fontId="13" fillId="0" borderId="0" xfId="1" applyNumberFormat="1" applyFont="1" applyFill="1" applyBorder="1" applyAlignment="1">
      <alignment horizontal="center" vertical="center" wrapText="1"/>
    </xf>
    <xf numFmtId="3" fontId="13" fillId="0" borderId="13" xfId="1" applyNumberFormat="1" applyFont="1" applyFill="1" applyBorder="1" applyAlignment="1">
      <alignment horizontal="center" vertical="center" wrapText="1"/>
    </xf>
    <xf numFmtId="0" fontId="19" fillId="3" borderId="1" xfId="0" applyFont="1" applyFill="1" applyBorder="1" applyAlignment="1">
      <alignment vertical="center" wrapText="1"/>
    </xf>
    <xf numFmtId="165" fontId="17" fillId="0" borderId="8" xfId="1" applyNumberFormat="1" applyFont="1" applyBorder="1" applyAlignment="1">
      <alignment horizontal="center" vertical="center" wrapText="1"/>
    </xf>
    <xf numFmtId="3" fontId="18" fillId="0" borderId="0" xfId="1" applyNumberFormat="1" applyFont="1" applyBorder="1" applyAlignment="1">
      <alignment horizontal="center" vertical="center" wrapText="1"/>
    </xf>
    <xf numFmtId="166" fontId="18" fillId="0" borderId="8" xfId="2" applyNumberFormat="1" applyFont="1" applyBorder="1" applyAlignment="1">
      <alignment horizontal="center" vertical="center" wrapText="1"/>
    </xf>
    <xf numFmtId="165" fontId="17" fillId="0" borderId="12" xfId="1" applyNumberFormat="1" applyFont="1" applyBorder="1" applyAlignment="1">
      <alignment horizontal="center" vertical="center" wrapText="1"/>
    </xf>
    <xf numFmtId="0" fontId="13" fillId="0" borderId="15" xfId="0" applyFont="1" applyBorder="1" applyAlignment="1">
      <alignment vertical="center" wrapText="1"/>
    </xf>
    <xf numFmtId="3" fontId="13" fillId="0" borderId="3" xfId="1" applyNumberFormat="1" applyFont="1" applyBorder="1" applyAlignment="1">
      <alignment horizontal="center" vertical="center" wrapText="1"/>
    </xf>
    <xf numFmtId="165" fontId="13" fillId="0" borderId="4" xfId="1" applyNumberFormat="1" applyFont="1" applyBorder="1" applyAlignment="1">
      <alignment horizontal="center" vertical="center" wrapText="1"/>
    </xf>
    <xf numFmtId="165" fontId="13" fillId="0" borderId="3" xfId="1" applyNumberFormat="1" applyFont="1" applyBorder="1" applyAlignment="1">
      <alignment horizontal="center" vertical="center" wrapText="1"/>
    </xf>
    <xf numFmtId="166" fontId="13" fillId="0" borderId="4" xfId="2" applyNumberFormat="1" applyFont="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165" fontId="16" fillId="3" borderId="9" xfId="0" applyNumberFormat="1" applyFont="1" applyFill="1" applyBorder="1" applyAlignment="1">
      <alignment horizontal="center" vertical="center" wrapText="1"/>
    </xf>
    <xf numFmtId="165" fontId="16" fillId="3" borderId="10" xfId="0" applyNumberFormat="1" applyFont="1" applyFill="1" applyBorder="1" applyAlignment="1">
      <alignment horizontal="center" vertical="center" wrapText="1"/>
    </xf>
    <xf numFmtId="164" fontId="13" fillId="0" borderId="6" xfId="1" applyFont="1" applyBorder="1" applyAlignment="1">
      <alignment vertical="center" wrapText="1"/>
    </xf>
    <xf numFmtId="165" fontId="18" fillId="0" borderId="8" xfId="1" applyNumberFormat="1" applyFont="1" applyBorder="1" applyAlignment="1">
      <alignment horizontal="center" vertical="center" wrapText="1"/>
    </xf>
    <xf numFmtId="165" fontId="18" fillId="0" borderId="12" xfId="1" applyNumberFormat="1" applyFont="1" applyBorder="1" applyAlignment="1">
      <alignment horizontal="center" vertical="center" wrapText="1"/>
    </xf>
    <xf numFmtId="3" fontId="18" fillId="0" borderId="13" xfId="1" applyNumberFormat="1" applyFont="1" applyBorder="1" applyAlignment="1">
      <alignment horizontal="center" vertical="center" wrapText="1"/>
    </xf>
    <xf numFmtId="165" fontId="13" fillId="4" borderId="8" xfId="1" applyNumberFormat="1" applyFont="1" applyFill="1" applyBorder="1" applyAlignment="1">
      <alignment horizontal="center" vertical="center" wrapText="1"/>
    </xf>
    <xf numFmtId="0" fontId="17" fillId="0" borderId="5" xfId="0" applyFont="1" applyBorder="1" applyAlignment="1">
      <alignment wrapText="1"/>
    </xf>
    <xf numFmtId="165" fontId="13" fillId="4" borderId="12" xfId="1" applyNumberFormat="1" applyFont="1" applyFill="1" applyBorder="1" applyAlignment="1">
      <alignment horizontal="center" vertical="center" wrapText="1"/>
    </xf>
    <xf numFmtId="0" fontId="20" fillId="0" borderId="6" xfId="0" applyFont="1" applyBorder="1" applyAlignment="1">
      <alignment vertical="center" wrapText="1"/>
    </xf>
    <xf numFmtId="3" fontId="20" fillId="0" borderId="7" xfId="1" applyNumberFormat="1" applyFont="1" applyBorder="1" applyAlignment="1">
      <alignment horizontal="center" vertical="center" wrapText="1"/>
    </xf>
    <xf numFmtId="3" fontId="20" fillId="0" borderId="0" xfId="1" applyNumberFormat="1" applyFont="1" applyBorder="1" applyAlignment="1">
      <alignment horizontal="center" vertical="center" wrapText="1"/>
    </xf>
    <xf numFmtId="165" fontId="20" fillId="0" borderId="8" xfId="1" applyNumberFormat="1" applyFont="1" applyBorder="1" applyAlignment="1">
      <alignment horizontal="center" vertical="center" wrapText="1"/>
    </xf>
    <xf numFmtId="165" fontId="20" fillId="0" borderId="7" xfId="1" applyNumberFormat="1" applyFont="1" applyBorder="1" applyAlignment="1">
      <alignment horizontal="center" vertical="center" wrapText="1"/>
    </xf>
    <xf numFmtId="165" fontId="20" fillId="0" borderId="0" xfId="1" applyNumberFormat="1" applyFont="1" applyBorder="1" applyAlignment="1">
      <alignment horizontal="center" vertical="center" wrapText="1"/>
    </xf>
    <xf numFmtId="166" fontId="20" fillId="0" borderId="8" xfId="2" applyNumberFormat="1" applyFont="1" applyBorder="1" applyAlignment="1">
      <alignment horizontal="center" vertical="center" wrapText="1"/>
    </xf>
    <xf numFmtId="0" fontId="20" fillId="0" borderId="5" xfId="0" applyFont="1" applyBorder="1" applyAlignment="1">
      <alignment vertical="center" wrapText="1"/>
    </xf>
    <xf numFmtId="0" fontId="31" fillId="0" borderId="0" xfId="0" applyFont="1" applyBorder="1"/>
    <xf numFmtId="166" fontId="32" fillId="0" borderId="8" xfId="2" applyNumberFormat="1" applyFont="1" applyBorder="1" applyAlignment="1">
      <alignment horizontal="center" vertical="center" wrapText="1"/>
    </xf>
    <xf numFmtId="166" fontId="32" fillId="0" borderId="12" xfId="2" applyNumberFormat="1" applyFont="1" applyBorder="1" applyAlignment="1">
      <alignment horizontal="center" vertical="center" wrapText="1"/>
    </xf>
    <xf numFmtId="166" fontId="32" fillId="0" borderId="8" xfId="2" applyNumberFormat="1" applyFont="1" applyFill="1" applyBorder="1" applyAlignment="1">
      <alignment horizontal="center" vertical="center" wrapText="1"/>
    </xf>
    <xf numFmtId="166" fontId="32" fillId="0" borderId="12" xfId="2" applyNumberFormat="1" applyFont="1" applyFill="1" applyBorder="1" applyAlignment="1">
      <alignment horizontal="center" vertical="center" wrapText="1"/>
    </xf>
    <xf numFmtId="0" fontId="3" fillId="0" borderId="6" xfId="0" applyFont="1" applyBorder="1" applyAlignment="1">
      <alignment vertical="center" wrapText="1"/>
    </xf>
    <xf numFmtId="3" fontId="7" fillId="0" borderId="13" xfId="1"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0" xfId="1" applyNumberFormat="1" applyFont="1" applyFill="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13" xfId="1"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15"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166" fontId="33" fillId="0" borderId="4" xfId="2" applyNumberFormat="1" applyFont="1" applyBorder="1" applyAlignment="1">
      <alignment horizontal="center" vertical="center" wrapText="1"/>
    </xf>
    <xf numFmtId="3" fontId="33" fillId="0" borderId="3" xfId="0" applyNumberFormat="1" applyFont="1" applyBorder="1" applyAlignment="1">
      <alignment horizontal="center" vertical="center" wrapText="1"/>
    </xf>
    <xf numFmtId="3" fontId="13" fillId="3" borderId="9" xfId="1" applyNumberFormat="1" applyFont="1" applyFill="1" applyBorder="1" applyAlignment="1">
      <alignment horizontal="center" vertical="center" wrapText="1"/>
    </xf>
    <xf numFmtId="3" fontId="13" fillId="3" borderId="10" xfId="1" applyNumberFormat="1" applyFont="1" applyFill="1" applyBorder="1" applyAlignment="1">
      <alignment horizontal="center" vertical="center" wrapText="1"/>
    </xf>
    <xf numFmtId="165" fontId="13" fillId="3" borderId="11" xfId="1" applyNumberFormat="1" applyFont="1" applyFill="1" applyBorder="1" applyAlignment="1">
      <alignment horizontal="center" vertical="center" wrapText="1"/>
    </xf>
    <xf numFmtId="166" fontId="13" fillId="3" borderId="11" xfId="2" applyNumberFormat="1" applyFont="1" applyFill="1" applyBorder="1" applyAlignment="1">
      <alignment horizontal="center" vertical="center" wrapText="1"/>
    </xf>
    <xf numFmtId="0" fontId="13" fillId="0" borderId="6" xfId="0" applyFont="1" applyBorder="1" applyAlignment="1">
      <alignment vertical="center" wrapText="1"/>
    </xf>
    <xf numFmtId="3" fontId="13" fillId="0" borderId="7" xfId="0" applyNumberFormat="1" applyFont="1" applyBorder="1" applyAlignment="1">
      <alignment horizontal="center" vertical="center" wrapText="1"/>
    </xf>
    <xf numFmtId="3" fontId="13" fillId="0" borderId="0" xfId="0" applyNumberFormat="1" applyFont="1" applyAlignment="1">
      <alignment horizontal="center" vertical="center" wrapText="1"/>
    </xf>
    <xf numFmtId="166" fontId="33" fillId="0" borderId="8" xfId="2" applyNumberFormat="1" applyFont="1" applyBorder="1" applyAlignment="1">
      <alignment horizontal="center" vertical="center" wrapText="1"/>
    </xf>
    <xf numFmtId="166" fontId="34" fillId="0" borderId="8" xfId="2" applyNumberFormat="1" applyFont="1" applyBorder="1" applyAlignment="1">
      <alignment horizontal="center" vertical="center" wrapText="1"/>
    </xf>
    <xf numFmtId="0" fontId="13" fillId="0" borderId="5" xfId="0" applyFont="1" applyBorder="1" applyAlignment="1">
      <alignment vertical="center" wrapText="1"/>
    </xf>
    <xf numFmtId="3" fontId="13" fillId="0" borderId="14" xfId="0" applyNumberFormat="1" applyFont="1" applyBorder="1" applyAlignment="1">
      <alignment horizontal="center" vertical="center" wrapText="1"/>
    </xf>
    <xf numFmtId="3" fontId="13" fillId="0" borderId="13" xfId="0" applyNumberFormat="1" applyFont="1" applyBorder="1" applyAlignment="1">
      <alignment horizontal="center" vertical="center" wrapText="1"/>
    </xf>
    <xf numFmtId="166" fontId="33" fillId="0" borderId="12" xfId="2" applyNumberFormat="1" applyFont="1" applyBorder="1" applyAlignment="1">
      <alignment horizontal="center" vertical="center" wrapText="1"/>
    </xf>
    <xf numFmtId="166" fontId="34" fillId="0" borderId="12" xfId="2" applyNumberFormat="1" applyFont="1" applyBorder="1" applyAlignment="1">
      <alignment horizontal="center" vertical="center" wrapText="1"/>
    </xf>
    <xf numFmtId="166" fontId="16" fillId="3" borderId="11" xfId="0" applyNumberFormat="1" applyFont="1" applyFill="1" applyBorder="1" applyAlignment="1">
      <alignment vertical="center" wrapText="1"/>
    </xf>
    <xf numFmtId="3" fontId="17" fillId="0" borderId="13" xfId="1" applyNumberFormat="1" applyFont="1" applyBorder="1" applyAlignment="1">
      <alignment horizontal="center" vertical="center" wrapText="1"/>
    </xf>
    <xf numFmtId="3" fontId="17" fillId="0" borderId="7" xfId="0" applyNumberFormat="1" applyFont="1" applyBorder="1" applyAlignment="1">
      <alignment horizontal="center" vertical="center" wrapText="1"/>
    </xf>
    <xf numFmtId="3" fontId="17" fillId="0" borderId="0" xfId="0" applyNumberFormat="1" applyFont="1" applyAlignment="1">
      <alignment horizontal="center" vertical="center" wrapText="1"/>
    </xf>
    <xf numFmtId="3" fontId="17" fillId="0" borderId="0" xfId="1" applyNumberFormat="1" applyFont="1" applyFill="1" applyBorder="1" applyAlignment="1">
      <alignment horizontal="center" vertical="center" wrapText="1"/>
    </xf>
    <xf numFmtId="166" fontId="34" fillId="0" borderId="8" xfId="2" applyNumberFormat="1" applyFont="1" applyFill="1" applyBorder="1" applyAlignment="1">
      <alignment horizontal="center" vertical="center" wrapText="1"/>
    </xf>
    <xf numFmtId="3" fontId="17" fillId="0" borderId="14" xfId="0" applyNumberFormat="1" applyFont="1" applyBorder="1" applyAlignment="1">
      <alignment horizontal="center" vertical="center" wrapText="1"/>
    </xf>
    <xf numFmtId="3" fontId="17" fillId="0" borderId="13" xfId="0" applyNumberFormat="1" applyFont="1" applyBorder="1" applyAlignment="1">
      <alignment horizontal="center" vertical="center" wrapText="1"/>
    </xf>
    <xf numFmtId="3" fontId="17" fillId="0" borderId="13" xfId="1" applyNumberFormat="1" applyFont="1" applyFill="1" applyBorder="1" applyAlignment="1">
      <alignment horizontal="center" vertical="center" wrapText="1"/>
    </xf>
    <xf numFmtId="166" fontId="34" fillId="0" borderId="12" xfId="2" applyNumberFormat="1" applyFont="1" applyFill="1" applyBorder="1" applyAlignment="1">
      <alignment horizontal="center" vertical="center" wrapText="1"/>
    </xf>
    <xf numFmtId="0" fontId="35" fillId="0" borderId="0" xfId="0" applyFont="1"/>
    <xf numFmtId="166" fontId="3" fillId="0" borderId="0" xfId="2" applyNumberFormat="1" applyFont="1" applyBorder="1" applyAlignment="1">
      <alignment horizontal="center" vertic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164" fontId="3" fillId="0" borderId="6" xfId="1" applyFont="1" applyBorder="1" applyAlignment="1">
      <alignment vertical="center" wrapText="1"/>
    </xf>
    <xf numFmtId="164" fontId="3" fillId="0" borderId="5" xfId="1" applyFont="1" applyBorder="1" applyAlignment="1">
      <alignment vertical="center" wrapText="1"/>
    </xf>
    <xf numFmtId="0" fontId="6" fillId="3" borderId="9" xfId="0" applyFont="1" applyFill="1" applyBorder="1" applyAlignment="1">
      <alignment wrapText="1"/>
    </xf>
    <xf numFmtId="0" fontId="6" fillId="3" borderId="10" xfId="0" applyFont="1" applyFill="1" applyBorder="1" applyAlignment="1">
      <alignment wrapText="1"/>
    </xf>
    <xf numFmtId="0" fontId="6" fillId="3" borderId="11" xfId="0" applyFont="1" applyFill="1" applyBorder="1" applyAlignment="1">
      <alignment wrapText="1"/>
    </xf>
    <xf numFmtId="3" fontId="8" fillId="0" borderId="0" xfId="1" applyNumberFormat="1" applyFont="1" applyFill="1" applyBorder="1" applyAlignment="1">
      <alignment horizontal="center" vertical="center" wrapText="1"/>
    </xf>
    <xf numFmtId="165" fontId="10" fillId="0" borderId="8" xfId="1" applyNumberFormat="1" applyFont="1" applyBorder="1" applyAlignment="1">
      <alignment horizontal="center" vertical="center" wrapText="1"/>
    </xf>
    <xf numFmtId="3" fontId="7" fillId="0" borderId="7" xfId="1" applyNumberFormat="1" applyFont="1" applyBorder="1" applyAlignment="1">
      <alignment horizontal="center" vertical="center" wrapText="1"/>
    </xf>
    <xf numFmtId="166" fontId="7" fillId="0" borderId="0" xfId="2" applyNumberFormat="1" applyFont="1" applyBorder="1" applyAlignment="1">
      <alignment horizontal="center" vertical="center" wrapText="1"/>
    </xf>
    <xf numFmtId="3" fontId="7" fillId="0" borderId="0" xfId="1" applyNumberFormat="1" applyFont="1" applyBorder="1" applyAlignment="1">
      <alignment horizontal="center" vertical="center" wrapText="1"/>
    </xf>
    <xf numFmtId="165" fontId="7" fillId="0" borderId="0" xfId="1" applyNumberFormat="1" applyFont="1" applyBorder="1" applyAlignment="1">
      <alignment horizontal="center" vertical="center" wrapText="1"/>
    </xf>
    <xf numFmtId="166" fontId="7" fillId="0" borderId="8" xfId="2" applyNumberFormat="1" applyFont="1" applyBorder="1" applyAlignment="1">
      <alignment horizontal="center" vertical="center" wrapText="1"/>
    </xf>
    <xf numFmtId="0" fontId="7" fillId="0" borderId="5" xfId="0" applyFont="1" applyBorder="1" applyAlignment="1">
      <alignment wrapText="1"/>
    </xf>
    <xf numFmtId="165" fontId="10" fillId="0" borderId="12" xfId="1" applyNumberFormat="1" applyFont="1" applyBorder="1" applyAlignment="1">
      <alignment horizontal="center" vertical="center" wrapText="1"/>
    </xf>
    <xf numFmtId="3" fontId="8" fillId="0" borderId="13" xfId="1" applyNumberFormat="1" applyFont="1" applyBorder="1" applyAlignment="1">
      <alignment horizontal="center" vertical="center" wrapText="1"/>
    </xf>
    <xf numFmtId="3" fontId="7" fillId="0" borderId="14" xfId="1" applyNumberFormat="1" applyFont="1" applyBorder="1" applyAlignment="1">
      <alignment horizontal="center" vertical="center" wrapText="1"/>
    </xf>
    <xf numFmtId="166" fontId="7" fillId="0" borderId="13" xfId="2" applyNumberFormat="1" applyFont="1" applyBorder="1" applyAlignment="1">
      <alignment horizontal="center" vertical="center" wrapText="1"/>
    </xf>
    <xf numFmtId="165" fontId="7" fillId="0" borderId="13" xfId="1" applyNumberFormat="1" applyFont="1" applyBorder="1" applyAlignment="1">
      <alignment horizontal="center" vertical="center" wrapText="1"/>
    </xf>
    <xf numFmtId="166" fontId="7" fillId="0" borderId="12" xfId="2" applyNumberFormat="1" applyFont="1" applyBorder="1" applyAlignment="1">
      <alignment horizontal="center" vertical="center" wrapText="1"/>
    </xf>
    <xf numFmtId="0" fontId="10" fillId="0" borderId="6" xfId="0" applyFont="1" applyBorder="1" applyAlignment="1">
      <alignment vertical="center" wrapText="1"/>
    </xf>
    <xf numFmtId="3" fontId="10" fillId="0" borderId="0" xfId="1" applyNumberFormat="1" applyFont="1" applyBorder="1" applyAlignment="1">
      <alignment horizontal="center" vertical="center" wrapText="1"/>
    </xf>
    <xf numFmtId="3" fontId="10" fillId="0" borderId="7" xfId="1" applyNumberFormat="1" applyFont="1" applyBorder="1" applyAlignment="1">
      <alignment horizontal="center" vertical="center" wrapText="1"/>
    </xf>
    <xf numFmtId="166" fontId="10" fillId="0" borderId="0" xfId="2" applyNumberFormat="1" applyFont="1" applyBorder="1" applyAlignment="1">
      <alignment horizontal="center" vertical="center" wrapText="1"/>
    </xf>
    <xf numFmtId="165" fontId="10" fillId="0" borderId="0" xfId="1" applyNumberFormat="1" applyFont="1" applyBorder="1" applyAlignment="1">
      <alignment horizontal="center" vertical="center" wrapText="1"/>
    </xf>
    <xf numFmtId="166" fontId="10" fillId="0" borderId="8" xfId="2" applyNumberFormat="1" applyFont="1" applyBorder="1" applyAlignment="1">
      <alignment horizontal="center" vertical="center" wrapText="1"/>
    </xf>
    <xf numFmtId="0" fontId="11" fillId="3" borderId="1" xfId="0" applyFont="1" applyFill="1" applyBorder="1" applyAlignment="1">
      <alignment vertical="center" wrapText="1"/>
    </xf>
    <xf numFmtId="0" fontId="9" fillId="3" borderId="9" xfId="0" applyFont="1" applyFill="1" applyBorder="1" applyAlignment="1">
      <alignment wrapText="1"/>
    </xf>
    <xf numFmtId="0" fontId="9" fillId="3" borderId="10" xfId="0" applyFont="1" applyFill="1" applyBorder="1" applyAlignment="1">
      <alignment wrapText="1"/>
    </xf>
    <xf numFmtId="0" fontId="9" fillId="3" borderId="11" xfId="0" applyFont="1" applyFill="1" applyBorder="1" applyAlignment="1">
      <alignment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9" fillId="3" borderId="11" xfId="0" applyFont="1" applyFill="1" applyBorder="1" applyAlignment="1">
      <alignment vertical="center" wrapText="1"/>
    </xf>
    <xf numFmtId="0" fontId="10" fillId="0" borderId="5" xfId="0" applyFont="1" applyBorder="1" applyAlignment="1">
      <alignment vertical="center" wrapText="1"/>
    </xf>
    <xf numFmtId="166" fontId="3" fillId="0" borderId="13" xfId="2" applyNumberFormat="1" applyFont="1" applyBorder="1" applyAlignment="1">
      <alignment horizontal="center" vertical="center" wrapText="1"/>
    </xf>
    <xf numFmtId="165" fontId="8" fillId="0" borderId="8" xfId="1" applyNumberFormat="1" applyFont="1" applyBorder="1" applyAlignment="1">
      <alignment horizontal="center" vertical="center" wrapText="1"/>
    </xf>
    <xf numFmtId="3" fontId="17" fillId="0" borderId="7" xfId="1" applyNumberFormat="1" applyFont="1" applyBorder="1" applyAlignment="1">
      <alignment horizontal="center" vertical="center" wrapText="1"/>
    </xf>
    <xf numFmtId="3" fontId="17" fillId="0" borderId="0" xfId="1" applyNumberFormat="1" applyFont="1" applyBorder="1" applyAlignment="1">
      <alignment horizontal="center" vertical="center" wrapText="1"/>
    </xf>
    <xf numFmtId="166" fontId="17" fillId="0" borderId="0" xfId="2" applyNumberFormat="1" applyFont="1" applyBorder="1" applyAlignment="1">
      <alignment horizontal="center" vertical="center" wrapText="1"/>
    </xf>
    <xf numFmtId="165" fontId="17" fillId="0" borderId="0" xfId="1" applyNumberFormat="1" applyFont="1" applyBorder="1" applyAlignment="1">
      <alignment horizontal="center" vertical="center" wrapText="1"/>
    </xf>
    <xf numFmtId="166" fontId="17" fillId="0" borderId="8" xfId="2" applyNumberFormat="1" applyFont="1" applyBorder="1" applyAlignment="1">
      <alignment horizontal="center" vertical="center" wrapText="1"/>
    </xf>
    <xf numFmtId="3" fontId="17" fillId="0" borderId="14" xfId="1" applyNumberFormat="1" applyFont="1" applyBorder="1" applyAlignment="1">
      <alignment horizontal="center" vertical="center" wrapText="1"/>
    </xf>
    <xf numFmtId="166" fontId="17" fillId="0" borderId="13" xfId="2" applyNumberFormat="1" applyFont="1" applyBorder="1" applyAlignment="1">
      <alignment horizontal="center" vertical="center" wrapText="1"/>
    </xf>
    <xf numFmtId="165" fontId="17" fillId="0" borderId="13" xfId="1" applyNumberFormat="1" applyFont="1" applyBorder="1" applyAlignment="1">
      <alignment horizontal="center" vertical="center" wrapText="1"/>
    </xf>
    <xf numFmtId="166" fontId="17" fillId="0" borderId="12" xfId="2" applyNumberFormat="1" applyFont="1" applyBorder="1" applyAlignment="1">
      <alignment horizontal="center" vertical="center" wrapText="1"/>
    </xf>
    <xf numFmtId="166" fontId="13" fillId="0" borderId="0" xfId="2" applyNumberFormat="1" applyFont="1" applyBorder="1" applyAlignment="1">
      <alignment horizontal="center" vertical="center" wrapText="1"/>
    </xf>
    <xf numFmtId="165" fontId="16" fillId="3" borderId="11" xfId="0" applyNumberFormat="1" applyFont="1" applyFill="1" applyBorder="1" applyAlignment="1">
      <alignment horizontal="center" vertical="center" wrapText="1"/>
    </xf>
    <xf numFmtId="165" fontId="18" fillId="0" borderId="7" xfId="1" applyNumberFormat="1" applyFont="1" applyFill="1" applyBorder="1" applyAlignment="1">
      <alignment horizontal="center" vertical="center" wrapText="1"/>
    </xf>
    <xf numFmtId="165" fontId="18" fillId="0" borderId="0" xfId="1" applyNumberFormat="1" applyFont="1" applyFill="1" applyBorder="1" applyAlignment="1">
      <alignment horizontal="center" vertical="center" wrapText="1"/>
    </xf>
    <xf numFmtId="165" fontId="18" fillId="0" borderId="8" xfId="1" applyNumberFormat="1" applyFont="1" applyFill="1" applyBorder="1" applyAlignment="1">
      <alignment horizontal="center" vertical="center" wrapText="1"/>
    </xf>
    <xf numFmtId="165" fontId="22" fillId="3" borderId="9" xfId="0" applyNumberFormat="1" applyFont="1" applyFill="1" applyBorder="1" applyAlignment="1">
      <alignment vertical="center" wrapText="1"/>
    </xf>
    <xf numFmtId="165" fontId="22" fillId="3" borderId="10" xfId="0" applyNumberFormat="1" applyFont="1" applyFill="1" applyBorder="1" applyAlignment="1">
      <alignment vertical="center" wrapText="1"/>
    </xf>
    <xf numFmtId="0" fontId="22" fillId="3" borderId="11" xfId="0" applyFont="1" applyFill="1" applyBorder="1" applyAlignment="1">
      <alignment vertical="center" wrapText="1"/>
    </xf>
    <xf numFmtId="166" fontId="13" fillId="0" borderId="13" xfId="2" applyNumberFormat="1" applyFont="1" applyBorder="1" applyAlignment="1">
      <alignment horizontal="center" vertical="center" wrapText="1"/>
    </xf>
    <xf numFmtId="0" fontId="18" fillId="0" borderId="6" xfId="0" applyFont="1" applyBorder="1" applyAlignment="1">
      <alignment vertical="center" wrapText="1"/>
    </xf>
    <xf numFmtId="165" fontId="18" fillId="0" borderId="7" xfId="1" applyNumberFormat="1" applyFont="1" applyBorder="1" applyAlignment="1">
      <alignment horizontal="center" vertical="center" wrapText="1"/>
    </xf>
    <xf numFmtId="165" fontId="18" fillId="0" borderId="0" xfId="1" applyNumberFormat="1" applyFont="1" applyBorder="1" applyAlignment="1">
      <alignment horizontal="center" vertical="center" wrapText="1"/>
    </xf>
    <xf numFmtId="0" fontId="21" fillId="3" borderId="1" xfId="0" applyFont="1" applyFill="1" applyBorder="1" applyAlignment="1">
      <alignment vertical="center" wrapText="1"/>
    </xf>
    <xf numFmtId="165" fontId="22" fillId="3" borderId="9" xfId="0" applyNumberFormat="1" applyFont="1" applyFill="1" applyBorder="1" applyAlignment="1">
      <alignment horizontal="center" wrapText="1"/>
    </xf>
    <xf numFmtId="165" fontId="22" fillId="3" borderId="10" xfId="0" applyNumberFormat="1" applyFont="1" applyFill="1" applyBorder="1" applyAlignment="1">
      <alignment horizontal="center" wrapText="1"/>
    </xf>
    <xf numFmtId="0" fontId="22" fillId="3" borderId="11" xfId="0" applyFont="1" applyFill="1" applyBorder="1" applyAlignment="1">
      <alignment horizontal="center" wrapText="1"/>
    </xf>
    <xf numFmtId="164" fontId="18" fillId="0" borderId="6" xfId="1" applyFont="1" applyBorder="1" applyAlignment="1">
      <alignment vertical="center" wrapText="1"/>
    </xf>
    <xf numFmtId="164" fontId="18" fillId="0" borderId="5" xfId="1" applyFont="1" applyBorder="1" applyAlignment="1">
      <alignment vertical="center" wrapText="1"/>
    </xf>
    <xf numFmtId="165" fontId="22" fillId="3" borderId="9" xfId="0" applyNumberFormat="1" applyFont="1" applyFill="1" applyBorder="1" applyAlignment="1">
      <alignment wrapText="1"/>
    </xf>
    <xf numFmtId="165" fontId="22" fillId="3" borderId="10" xfId="0" applyNumberFormat="1" applyFont="1" applyFill="1" applyBorder="1" applyAlignment="1">
      <alignment wrapText="1"/>
    </xf>
    <xf numFmtId="0" fontId="22" fillId="3" borderId="11" xfId="0" applyFont="1" applyFill="1" applyBorder="1" applyAlignment="1">
      <alignment wrapText="1"/>
    </xf>
    <xf numFmtId="166" fontId="20" fillId="0" borderId="0" xfId="2" applyNumberFormat="1" applyFont="1" applyBorder="1" applyAlignment="1">
      <alignment horizontal="center" vertical="center" wrapText="1"/>
    </xf>
    <xf numFmtId="165" fontId="20" fillId="0" borderId="12" xfId="1" applyNumberFormat="1" applyFont="1" applyBorder="1" applyAlignment="1">
      <alignment horizontal="center" vertical="center" wrapText="1"/>
    </xf>
    <xf numFmtId="0" fontId="37" fillId="3" borderId="1" xfId="0" applyFont="1" applyFill="1" applyBorder="1" applyAlignment="1">
      <alignment vertical="center" wrapText="1"/>
    </xf>
    <xf numFmtId="0" fontId="20" fillId="0" borderId="5" xfId="0" applyFont="1" applyBorder="1" applyAlignment="1">
      <alignment wrapText="1"/>
    </xf>
    <xf numFmtId="165" fontId="18" fillId="0" borderId="13" xfId="1" applyNumberFormat="1" applyFont="1" applyBorder="1" applyAlignment="1">
      <alignment horizontal="center" vertical="center" wrapText="1"/>
    </xf>
    <xf numFmtId="0" fontId="16" fillId="3" borderId="7" xfId="0" applyFont="1" applyFill="1" applyBorder="1" applyAlignment="1">
      <alignment wrapText="1"/>
    </xf>
    <xf numFmtId="0" fontId="16" fillId="3" borderId="0" xfId="0" applyFont="1" applyFill="1" applyAlignment="1">
      <alignment wrapText="1"/>
    </xf>
    <xf numFmtId="0" fontId="16" fillId="3" borderId="8" xfId="0" applyFont="1" applyFill="1" applyBorder="1" applyAlignment="1">
      <alignment wrapText="1"/>
    </xf>
    <xf numFmtId="166" fontId="13" fillId="0" borderId="0" xfId="2" applyNumberFormat="1" applyFont="1" applyBorder="1" applyAlignment="1">
      <alignment horizontal="center" vertical="center"/>
    </xf>
    <xf numFmtId="166" fontId="13" fillId="0" borderId="13" xfId="2" applyNumberFormat="1" applyFont="1" applyBorder="1" applyAlignment="1">
      <alignment horizontal="center" vertical="center"/>
    </xf>
    <xf numFmtId="3" fontId="13" fillId="3" borderId="11" xfId="1" applyNumberFormat="1" applyFont="1" applyFill="1" applyBorder="1" applyAlignment="1">
      <alignment horizontal="center" vertical="center" wrapText="1"/>
    </xf>
    <xf numFmtId="3" fontId="18" fillId="0" borderId="0" xfId="1" applyNumberFormat="1" applyFont="1" applyFill="1" applyBorder="1" applyAlignment="1">
      <alignment horizontal="center" vertical="center" wrapText="1"/>
    </xf>
    <xf numFmtId="166" fontId="18" fillId="0" borderId="8" xfId="2" applyNumberFormat="1" applyFont="1" applyFill="1" applyBorder="1" applyAlignment="1">
      <alignment horizontal="center" vertical="center" wrapText="1"/>
    </xf>
    <xf numFmtId="0" fontId="22" fillId="3" borderId="9" xfId="0" applyFont="1" applyFill="1" applyBorder="1" applyAlignment="1">
      <alignment vertical="center" wrapText="1"/>
    </xf>
    <xf numFmtId="0" fontId="22" fillId="3" borderId="10" xfId="0" applyFont="1" applyFill="1" applyBorder="1" applyAlignment="1">
      <alignment vertical="center" wrapText="1"/>
    </xf>
    <xf numFmtId="3" fontId="18" fillId="3" borderId="10" xfId="1" applyNumberFormat="1" applyFont="1" applyFill="1" applyBorder="1" applyAlignment="1">
      <alignment horizontal="center" vertical="center" wrapText="1"/>
    </xf>
    <xf numFmtId="3" fontId="18" fillId="3" borderId="11" xfId="1" applyNumberFormat="1" applyFont="1" applyFill="1" applyBorder="1" applyAlignment="1">
      <alignment horizontal="center" vertical="center" wrapText="1"/>
    </xf>
    <xf numFmtId="3" fontId="20" fillId="0" borderId="13" xfId="1" applyNumberFormat="1" applyFont="1" applyBorder="1" applyAlignment="1">
      <alignment horizontal="center" vertical="center" wrapText="1"/>
    </xf>
    <xf numFmtId="166" fontId="20" fillId="0" borderId="12" xfId="2" applyNumberFormat="1" applyFont="1" applyBorder="1" applyAlignment="1">
      <alignment horizontal="center" vertical="center" wrapText="1"/>
    </xf>
    <xf numFmtId="3" fontId="13" fillId="4" borderId="0" xfId="1" applyNumberFormat="1" applyFont="1" applyFill="1" applyBorder="1" applyAlignment="1">
      <alignment horizontal="center" vertical="center" wrapText="1"/>
    </xf>
    <xf numFmtId="166" fontId="13" fillId="4" borderId="8" xfId="2" applyNumberFormat="1" applyFont="1" applyFill="1" applyBorder="1" applyAlignment="1">
      <alignment horizontal="center" vertical="center" wrapText="1"/>
    </xf>
    <xf numFmtId="0" fontId="38" fillId="2" borderId="0" xfId="0" applyFont="1" applyFill="1" applyAlignment="1">
      <alignment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12" fillId="0" borderId="6" xfId="0" applyFont="1" applyBorder="1" applyAlignment="1">
      <alignment vertical="center" wrapText="1"/>
    </xf>
    <xf numFmtId="3" fontId="32" fillId="0" borderId="0" xfId="0" applyNumberFormat="1" applyFont="1" applyAlignment="1">
      <alignment horizontal="center" vertical="center" wrapText="1"/>
    </xf>
    <xf numFmtId="3" fontId="7" fillId="3" borderId="9" xfId="1" applyNumberFormat="1" applyFont="1" applyFill="1" applyBorder="1" applyAlignment="1">
      <alignment horizontal="center" vertical="center" wrapText="1"/>
    </xf>
    <xf numFmtId="3" fontId="7" fillId="3" borderId="10" xfId="1" applyNumberFormat="1" applyFont="1" applyFill="1" applyBorder="1" applyAlignment="1">
      <alignment horizontal="center" vertical="center" wrapText="1"/>
    </xf>
    <xf numFmtId="165" fontId="7" fillId="3" borderId="11" xfId="1" applyNumberFormat="1" applyFont="1" applyFill="1" applyBorder="1" applyAlignment="1">
      <alignment horizontal="center" vertical="center" wrapText="1"/>
    </xf>
    <xf numFmtId="166" fontId="7" fillId="3" borderId="11" xfId="2" applyNumberFormat="1" applyFont="1" applyFill="1" applyBorder="1" applyAlignment="1">
      <alignment horizontal="center" vertical="center" wrapText="1"/>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166" fontId="12" fillId="3" borderId="11" xfId="0" applyNumberFormat="1" applyFont="1" applyFill="1" applyBorder="1" applyAlignment="1">
      <alignment vertical="center" wrapText="1"/>
    </xf>
    <xf numFmtId="165" fontId="12" fillId="3" borderId="9" xfId="0" applyNumberFormat="1" applyFont="1" applyFill="1" applyBorder="1" applyAlignment="1">
      <alignment vertical="center" wrapText="1"/>
    </xf>
    <xf numFmtId="165" fontId="12" fillId="3" borderId="10" xfId="0" applyNumberFormat="1" applyFont="1" applyFill="1" applyBorder="1" applyAlignment="1">
      <alignment vertical="center" wrapText="1"/>
    </xf>
    <xf numFmtId="3" fontId="7" fillId="0" borderId="7" xfId="1" applyNumberFormat="1" applyFont="1" applyFill="1" applyBorder="1" applyAlignment="1">
      <alignment horizontal="center" vertical="center" wrapText="1"/>
    </xf>
    <xf numFmtId="3" fontId="7" fillId="0" borderId="14" xfId="1" applyNumberFormat="1" applyFont="1" applyFill="1" applyBorder="1" applyAlignment="1">
      <alignment horizontal="center" vertical="center" wrapText="1"/>
    </xf>
    <xf numFmtId="165" fontId="0" fillId="0" borderId="0" xfId="0" applyNumberFormat="1"/>
    <xf numFmtId="166" fontId="0" fillId="0" borderId="0" xfId="2" applyNumberFormat="1" applyFont="1"/>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3" fontId="0" fillId="0" borderId="0" xfId="0" applyNumberFormat="1"/>
    <xf numFmtId="2" fontId="0" fillId="0" borderId="0" xfId="0" applyNumberFormat="1"/>
    <xf numFmtId="167" fontId="0" fillId="0" borderId="0" xfId="0" applyNumberFormat="1"/>
    <xf numFmtId="3" fontId="20" fillId="0" borderId="14" xfId="1" applyNumberFormat="1" applyFont="1" applyBorder="1" applyAlignment="1">
      <alignment horizontal="center" vertical="center" wrapText="1"/>
    </xf>
    <xf numFmtId="3" fontId="8" fillId="0" borderId="7" xfId="1" applyNumberFormat="1" applyFont="1" applyBorder="1" applyAlignment="1">
      <alignment horizontal="center" vertical="center" wrapText="1"/>
    </xf>
    <xf numFmtId="3" fontId="8" fillId="0" borderId="14" xfId="1" applyNumberFormat="1" applyFont="1" applyBorder="1" applyAlignment="1">
      <alignment horizontal="center" vertical="center" wrapText="1"/>
    </xf>
    <xf numFmtId="165" fontId="8" fillId="0" borderId="12" xfId="1" applyNumberFormat="1"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 fontId="0" fillId="0" borderId="0" xfId="0" applyNumberFormat="1"/>
    <xf numFmtId="3" fontId="0" fillId="0" borderId="0" xfId="0" applyNumberFormat="1" applyFill="1" applyBorder="1"/>
    <xf numFmtId="166" fontId="18" fillId="0" borderId="0" xfId="2" applyNumberFormat="1" applyFont="1" applyBorder="1" applyAlignment="1">
      <alignment horizontal="center" vertical="center" wrapText="1"/>
    </xf>
    <xf numFmtId="165" fontId="22" fillId="3" borderId="9" xfId="0" applyNumberFormat="1" applyFont="1" applyFill="1" applyBorder="1" applyAlignment="1">
      <alignment horizontal="center" vertical="center" wrapText="1"/>
    </xf>
    <xf numFmtId="165" fontId="22" fillId="3" borderId="10" xfId="0" applyNumberFormat="1" applyFont="1" applyFill="1" applyBorder="1" applyAlignment="1">
      <alignment horizontal="center" vertical="center" wrapText="1"/>
    </xf>
    <xf numFmtId="165" fontId="22" fillId="3" borderId="11" xfId="0" applyNumberFormat="1" applyFont="1" applyFill="1" applyBorder="1" applyAlignment="1">
      <alignment horizontal="center" vertical="center" wrapText="1"/>
    </xf>
    <xf numFmtId="165" fontId="18" fillId="0" borderId="14" xfId="1" applyNumberFormat="1" applyFont="1" applyBorder="1" applyAlignment="1">
      <alignment horizontal="center" vertical="center" wrapText="1"/>
    </xf>
    <xf numFmtId="166" fontId="18" fillId="0" borderId="13" xfId="2" applyNumberFormat="1" applyFont="1" applyBorder="1" applyAlignment="1">
      <alignment horizontal="center" vertical="center" wrapText="1"/>
    </xf>
    <xf numFmtId="166" fontId="18" fillId="0" borderId="12" xfId="2" applyNumberFormat="1" applyFont="1" applyBorder="1" applyAlignment="1">
      <alignment horizontal="center" vertical="center" wrapText="1"/>
    </xf>
    <xf numFmtId="0" fontId="20" fillId="0" borderId="0" xfId="0" applyFont="1"/>
    <xf numFmtId="0" fontId="41" fillId="0" borderId="0" xfId="0" applyFont="1"/>
    <xf numFmtId="3" fontId="18" fillId="0" borderId="13" xfId="1" applyNumberFormat="1" applyFont="1" applyFill="1" applyBorder="1" applyAlignment="1">
      <alignment horizontal="center" vertical="center" wrapText="1"/>
    </xf>
    <xf numFmtId="165" fontId="18" fillId="0" borderId="7" xfId="1" applyNumberFormat="1" applyFont="1" applyBorder="1" applyAlignment="1">
      <alignment horizontal="center" vertical="center"/>
    </xf>
    <xf numFmtId="165" fontId="18" fillId="0" borderId="0" xfId="1" applyNumberFormat="1" applyFont="1" applyBorder="1" applyAlignment="1">
      <alignment horizontal="center" vertical="center"/>
    </xf>
    <xf numFmtId="165" fontId="18" fillId="0" borderId="8" xfId="1" applyNumberFormat="1" applyFont="1" applyBorder="1" applyAlignment="1">
      <alignment horizontal="center" vertical="center"/>
    </xf>
    <xf numFmtId="166" fontId="18" fillId="0" borderId="0" xfId="2" applyNumberFormat="1" applyFont="1" applyBorder="1" applyAlignment="1">
      <alignment horizontal="center" vertical="center"/>
    </xf>
    <xf numFmtId="166" fontId="18" fillId="0" borderId="8" xfId="2" applyNumberFormat="1" applyFont="1" applyBorder="1" applyAlignment="1">
      <alignment horizontal="center" vertical="center"/>
    </xf>
    <xf numFmtId="165" fontId="18" fillId="0" borderId="14" xfId="1" applyNumberFormat="1" applyFont="1" applyBorder="1" applyAlignment="1">
      <alignment horizontal="center" vertical="center"/>
    </xf>
    <xf numFmtId="165" fontId="18" fillId="0" borderId="13" xfId="1" applyNumberFormat="1" applyFont="1" applyBorder="1" applyAlignment="1">
      <alignment horizontal="center" vertical="center"/>
    </xf>
    <xf numFmtId="165" fontId="18" fillId="0" borderId="12" xfId="1" applyNumberFormat="1" applyFont="1" applyBorder="1" applyAlignment="1">
      <alignment horizontal="center" vertical="center"/>
    </xf>
    <xf numFmtId="166" fontId="18" fillId="0" borderId="13" xfId="2" applyNumberFormat="1" applyFont="1" applyBorder="1" applyAlignment="1">
      <alignment horizontal="center" vertical="center"/>
    </xf>
    <xf numFmtId="166" fontId="18" fillId="0" borderId="12" xfId="2" applyNumberFormat="1" applyFont="1" applyBorder="1" applyAlignment="1">
      <alignment horizontal="center" vertical="center"/>
    </xf>
    <xf numFmtId="165" fontId="18" fillId="0" borderId="12" xfId="1" applyNumberFormat="1" applyFont="1" applyFill="1" applyBorder="1" applyAlignment="1">
      <alignment horizontal="center" vertical="center" wrapText="1"/>
    </xf>
    <xf numFmtId="0" fontId="22" fillId="3" borderId="9" xfId="0" applyFont="1" applyFill="1" applyBorder="1" applyAlignment="1">
      <alignment wrapText="1"/>
    </xf>
    <xf numFmtId="0" fontId="22" fillId="3" borderId="10" xfId="0" applyFont="1" applyFill="1" applyBorder="1" applyAlignment="1">
      <alignment wrapText="1"/>
    </xf>
    <xf numFmtId="165" fontId="22" fillId="3" borderId="9" xfId="0" applyNumberFormat="1" applyFont="1" applyFill="1" applyBorder="1" applyAlignment="1">
      <alignment horizontal="center" vertical="center"/>
    </xf>
    <xf numFmtId="165" fontId="22" fillId="3" borderId="10" xfId="0" applyNumberFormat="1" applyFont="1" applyFill="1" applyBorder="1" applyAlignment="1">
      <alignment horizontal="center" vertical="center"/>
    </xf>
    <xf numFmtId="0" fontId="22" fillId="3" borderId="11" xfId="0" applyFont="1" applyFill="1" applyBorder="1" applyAlignment="1">
      <alignment horizontal="center" vertical="center"/>
    </xf>
    <xf numFmtId="165" fontId="22" fillId="3" borderId="9" xfId="0" applyNumberFormat="1" applyFont="1" applyFill="1" applyBorder="1" applyAlignment="1">
      <alignment vertical="center"/>
    </xf>
    <xf numFmtId="165" fontId="22" fillId="3" borderId="10" xfId="0" applyNumberFormat="1" applyFont="1" applyFill="1" applyBorder="1" applyAlignment="1">
      <alignment vertical="center"/>
    </xf>
    <xf numFmtId="165" fontId="18" fillId="0" borderId="8" xfId="1" applyNumberFormat="1" applyFont="1" applyFill="1" applyBorder="1" applyAlignment="1">
      <alignment horizontal="center" vertical="center"/>
    </xf>
    <xf numFmtId="165" fontId="18" fillId="4" borderId="7" xfId="1" applyNumberFormat="1" applyFont="1" applyFill="1" applyBorder="1" applyAlignment="1">
      <alignment horizontal="center" vertical="center"/>
    </xf>
    <xf numFmtId="165" fontId="18" fillId="4" borderId="0" xfId="1" applyNumberFormat="1" applyFont="1" applyFill="1" applyBorder="1" applyAlignment="1">
      <alignment horizontal="center" vertical="center"/>
    </xf>
    <xf numFmtId="165" fontId="18" fillId="4" borderId="14" xfId="1" applyNumberFormat="1" applyFont="1" applyFill="1" applyBorder="1" applyAlignment="1">
      <alignment horizontal="center" vertical="center"/>
    </xf>
    <xf numFmtId="165" fontId="18" fillId="4" borderId="13" xfId="1" applyNumberFormat="1" applyFont="1" applyFill="1" applyBorder="1" applyAlignment="1">
      <alignment horizontal="center" vertical="center"/>
    </xf>
    <xf numFmtId="0" fontId="22" fillId="3" borderId="7" xfId="0" applyFont="1" applyFill="1" applyBorder="1" applyAlignment="1">
      <alignment vertical="center" wrapText="1"/>
    </xf>
    <xf numFmtId="0" fontId="22" fillId="3" borderId="0" xfId="0" applyFont="1" applyFill="1" applyAlignment="1">
      <alignment vertical="center" wrapText="1"/>
    </xf>
    <xf numFmtId="0" fontId="22" fillId="3" borderId="8" xfId="0" applyFont="1" applyFill="1" applyBorder="1" applyAlignment="1">
      <alignment vertical="center" wrapText="1"/>
    </xf>
    <xf numFmtId="3" fontId="18" fillId="0" borderId="7" xfId="1" applyNumberFormat="1" applyFont="1" applyBorder="1" applyAlignment="1">
      <alignment horizontal="center" vertical="center" wrapText="1"/>
    </xf>
    <xf numFmtId="3" fontId="18" fillId="0" borderId="14" xfId="1" applyNumberFormat="1" applyFont="1" applyBorder="1" applyAlignment="1">
      <alignment horizontal="center" vertical="center" wrapText="1"/>
    </xf>
    <xf numFmtId="3" fontId="18" fillId="0" borderId="7" xfId="1" applyNumberFormat="1" applyFont="1" applyFill="1" applyBorder="1" applyAlignment="1">
      <alignment horizontal="center" vertical="center" wrapText="1"/>
    </xf>
    <xf numFmtId="166" fontId="8" fillId="0" borderId="0" xfId="2" applyNumberFormat="1" applyFont="1" applyBorder="1" applyAlignment="1">
      <alignment horizontal="center" vertical="center" wrapText="1"/>
    </xf>
    <xf numFmtId="165" fontId="8" fillId="0" borderId="0" xfId="1" applyNumberFormat="1" applyFont="1" applyBorder="1" applyAlignment="1">
      <alignment horizontal="center" vertical="center" wrapText="1"/>
    </xf>
    <xf numFmtId="166" fontId="8" fillId="0" borderId="8" xfId="2" applyNumberFormat="1" applyFont="1" applyBorder="1" applyAlignment="1">
      <alignment horizontal="center" vertical="center" wrapText="1"/>
    </xf>
    <xf numFmtId="0" fontId="44" fillId="0" borderId="0" xfId="0" applyFont="1"/>
    <xf numFmtId="0" fontId="45" fillId="0" borderId="15" xfId="0" applyFont="1" applyBorder="1" applyAlignment="1">
      <alignment horizontal="center" vertical="center"/>
    </xf>
    <xf numFmtId="0" fontId="44" fillId="0" borderId="0" xfId="0" applyFont="1" applyAlignment="1">
      <alignment horizontal="center" vertical="center"/>
    </xf>
    <xf numFmtId="0" fontId="46" fillId="0" borderId="15" xfId="3" applyFont="1" applyBorder="1" applyAlignment="1">
      <alignment horizontal="left" vertical="center" wrapText="1"/>
    </xf>
    <xf numFmtId="0" fontId="43" fillId="5" borderId="7"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17" fillId="0" borderId="0" xfId="0" applyFont="1" applyAlignment="1">
      <alignment horizontal="left" vertical="center" wrapText="1"/>
    </xf>
    <xf numFmtId="0" fontId="2" fillId="2" borderId="0" xfId="0" applyFont="1" applyFill="1" applyAlignment="1">
      <alignment horizontal="left" vertical="center" wrapText="1"/>
    </xf>
    <xf numFmtId="0" fontId="13"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9" fillId="0" borderId="0" xfId="0" applyFont="1" applyBorder="1" applyAlignment="1">
      <alignment horizontal="left" vertical="center" wrapText="1"/>
    </xf>
    <xf numFmtId="0" fontId="17" fillId="0" borderId="0" xfId="0" applyFont="1" applyBorder="1" applyAlignment="1">
      <alignment horizontal="left" vertical="center" wrapText="1"/>
    </xf>
    <xf numFmtId="0" fontId="29" fillId="2" borderId="0" xfId="0" applyFont="1" applyFill="1" applyAlignment="1">
      <alignment horizontal="left" vertical="center" wrapText="1"/>
    </xf>
    <xf numFmtId="0" fontId="19"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6"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5" fillId="0" borderId="0" xfId="0" applyFont="1" applyAlignment="1">
      <alignment horizontal="left"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0" fillId="0" borderId="0" xfId="0" applyFont="1" applyAlignment="1">
      <alignment horizontal="left" vertical="center" wrapText="1"/>
    </xf>
    <xf numFmtId="0" fontId="2" fillId="2" borderId="13"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9" fillId="2" borderId="13" xfId="0" applyFont="1" applyFill="1" applyBorder="1" applyAlignment="1">
      <alignment horizontal="left" vertical="center" wrapText="1"/>
    </xf>
    <xf numFmtId="0" fontId="19" fillId="3" borderId="15"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20" fillId="0" borderId="0" xfId="0" applyFont="1" applyAlignment="1">
      <alignment horizontal="left" vertical="center" wrapText="1"/>
    </xf>
    <xf numFmtId="0" fontId="18" fillId="3" borderId="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42" fillId="0" borderId="0" xfId="0" applyFont="1" applyAlignment="1">
      <alignment horizontal="left" vertical="center" wrapText="1"/>
    </xf>
    <xf numFmtId="0" fontId="13" fillId="3" borderId="1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30" fillId="3" borderId="14"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13" fillId="3" borderId="6"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3" borderId="6"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2" xfId="0" applyFont="1" applyFill="1" applyBorder="1" applyAlignment="1">
      <alignment horizontal="center" vertical="center"/>
    </xf>
    <xf numFmtId="0" fontId="29" fillId="2" borderId="0" xfId="0" applyFont="1" applyFill="1" applyAlignment="1">
      <alignment horizontal="left" vertical="center"/>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5" fillId="0" borderId="10" xfId="0" applyFont="1" applyBorder="1" applyAlignment="1">
      <alignment horizontal="left" vertical="center"/>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318694</xdr:colOff>
      <xdr:row>3</xdr:row>
      <xdr:rowOff>188853</xdr:rowOff>
    </xdr:to>
    <xdr:pic>
      <xdr:nvPicPr>
        <xdr:cNvPr id="2" name="Imagen 1">
          <a:extLst>
            <a:ext uri="{FF2B5EF4-FFF2-40B4-BE49-F238E27FC236}">
              <a16:creationId xmlns:a16="http://schemas.microsoft.com/office/drawing/2014/main" id="{73DCA110-ABA0-8448-8B72-84F6E32B7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65394" cy="867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580066</xdr:colOff>
      <xdr:row>4</xdr:row>
      <xdr:rowOff>80018</xdr:rowOff>
    </xdr:to>
    <xdr:pic>
      <xdr:nvPicPr>
        <xdr:cNvPr id="2" name="Imagen 1">
          <a:extLst>
            <a:ext uri="{FF2B5EF4-FFF2-40B4-BE49-F238E27FC236}">
              <a16:creationId xmlns:a16="http://schemas.microsoft.com/office/drawing/2014/main" id="{8C0762A2-3DA8-6444-A850-F10853C9E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48966" cy="892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255728</xdr:colOff>
      <xdr:row>4</xdr:row>
      <xdr:rowOff>87833</xdr:rowOff>
    </xdr:to>
    <xdr:pic>
      <xdr:nvPicPr>
        <xdr:cNvPr id="2" name="Imagen 1">
          <a:extLst>
            <a:ext uri="{FF2B5EF4-FFF2-40B4-BE49-F238E27FC236}">
              <a16:creationId xmlns:a16="http://schemas.microsoft.com/office/drawing/2014/main" id="{7D79EBB7-F981-AA40-93C1-A06904EEB0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7528" cy="900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219745</xdr:colOff>
      <xdr:row>4</xdr:row>
      <xdr:rowOff>79366</xdr:rowOff>
    </xdr:to>
    <xdr:pic>
      <xdr:nvPicPr>
        <xdr:cNvPr id="2" name="Imagen 1">
          <a:extLst>
            <a:ext uri="{FF2B5EF4-FFF2-40B4-BE49-F238E27FC236}">
              <a16:creationId xmlns:a16="http://schemas.microsoft.com/office/drawing/2014/main" id="{06E50C87-C4A4-3F40-BEA8-1ACFD2735F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9645" cy="892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803945</xdr:colOff>
      <xdr:row>4</xdr:row>
      <xdr:rowOff>79366</xdr:rowOff>
    </xdr:to>
    <xdr:pic>
      <xdr:nvPicPr>
        <xdr:cNvPr id="2" name="Imagen 1">
          <a:extLst>
            <a:ext uri="{FF2B5EF4-FFF2-40B4-BE49-F238E27FC236}">
              <a16:creationId xmlns:a16="http://schemas.microsoft.com/office/drawing/2014/main" id="{DB2108E9-F569-DC46-BB4D-CB5017CAF0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9645" cy="892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29245</xdr:colOff>
      <xdr:row>4</xdr:row>
      <xdr:rowOff>79366</xdr:rowOff>
    </xdr:to>
    <xdr:pic>
      <xdr:nvPicPr>
        <xdr:cNvPr id="3" name="Imagen 2">
          <a:extLst>
            <a:ext uri="{FF2B5EF4-FFF2-40B4-BE49-F238E27FC236}">
              <a16:creationId xmlns:a16="http://schemas.microsoft.com/office/drawing/2014/main" id="{191A58EF-6431-574D-B648-842456D8A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9645" cy="892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67345</xdr:colOff>
      <xdr:row>4</xdr:row>
      <xdr:rowOff>79366</xdr:rowOff>
    </xdr:to>
    <xdr:pic>
      <xdr:nvPicPr>
        <xdr:cNvPr id="2" name="Imagen 1">
          <a:extLst>
            <a:ext uri="{FF2B5EF4-FFF2-40B4-BE49-F238E27FC236}">
              <a16:creationId xmlns:a16="http://schemas.microsoft.com/office/drawing/2014/main" id="{25B99B15-BCA3-6B4C-B7F9-937B378071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9645" cy="892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76137</xdr:colOff>
      <xdr:row>4</xdr:row>
      <xdr:rowOff>79366</xdr:rowOff>
    </xdr:to>
    <xdr:pic>
      <xdr:nvPicPr>
        <xdr:cNvPr id="2" name="Imagen 1">
          <a:extLst>
            <a:ext uri="{FF2B5EF4-FFF2-40B4-BE49-F238E27FC236}">
              <a16:creationId xmlns:a16="http://schemas.microsoft.com/office/drawing/2014/main" id="{2D615130-8D21-1B44-916C-2D463D60EA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69645" cy="892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57856</xdr:colOff>
      <xdr:row>4</xdr:row>
      <xdr:rowOff>46567</xdr:rowOff>
    </xdr:to>
    <xdr:pic>
      <xdr:nvPicPr>
        <xdr:cNvPr id="2" name="Imagen 1">
          <a:extLst>
            <a:ext uri="{FF2B5EF4-FFF2-40B4-BE49-F238E27FC236}">
              <a16:creationId xmlns:a16="http://schemas.microsoft.com/office/drawing/2014/main" id="{24A810F5-DAD6-524F-9C4A-782F17E73B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585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274732</xdr:colOff>
      <xdr:row>4</xdr:row>
      <xdr:rowOff>54382</xdr:rowOff>
    </xdr:to>
    <xdr:pic>
      <xdr:nvPicPr>
        <xdr:cNvPr id="2" name="Imagen 1">
          <a:extLst>
            <a:ext uri="{FF2B5EF4-FFF2-40B4-BE49-F238E27FC236}">
              <a16:creationId xmlns:a16="http://schemas.microsoft.com/office/drawing/2014/main" id="{3E0590B9-471A-1643-B8F7-E94024E498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65394" cy="867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749517</xdr:colOff>
      <xdr:row>4</xdr:row>
      <xdr:rowOff>62197</xdr:rowOff>
    </xdr:to>
    <xdr:pic>
      <xdr:nvPicPr>
        <xdr:cNvPr id="2" name="Imagen 1">
          <a:extLst>
            <a:ext uri="{FF2B5EF4-FFF2-40B4-BE49-F238E27FC236}">
              <a16:creationId xmlns:a16="http://schemas.microsoft.com/office/drawing/2014/main" id="{BEB71304-A0A3-4E42-B169-AE96B95DBE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77117" cy="874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131450</xdr:colOff>
      <xdr:row>4</xdr:row>
      <xdr:rowOff>53730</xdr:rowOff>
    </xdr:to>
    <xdr:pic>
      <xdr:nvPicPr>
        <xdr:cNvPr id="2" name="Imagen 1">
          <a:extLst>
            <a:ext uri="{FF2B5EF4-FFF2-40B4-BE49-F238E27FC236}">
              <a16:creationId xmlns:a16="http://schemas.microsoft.com/office/drawing/2014/main" id="{2CA49787-6474-0243-BAD7-EADFF35D0C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81350" cy="86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89117</xdr:colOff>
      <xdr:row>4</xdr:row>
      <xdr:rowOff>53730</xdr:rowOff>
    </xdr:to>
    <xdr:pic>
      <xdr:nvPicPr>
        <xdr:cNvPr id="2" name="Imagen 1">
          <a:extLst>
            <a:ext uri="{FF2B5EF4-FFF2-40B4-BE49-F238E27FC236}">
              <a16:creationId xmlns:a16="http://schemas.microsoft.com/office/drawing/2014/main" id="{010BD4A4-9B0C-9343-AB53-163ACC024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02517" cy="86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63717</xdr:colOff>
      <xdr:row>4</xdr:row>
      <xdr:rowOff>53730</xdr:rowOff>
    </xdr:to>
    <xdr:pic>
      <xdr:nvPicPr>
        <xdr:cNvPr id="2" name="Imagen 1">
          <a:extLst>
            <a:ext uri="{FF2B5EF4-FFF2-40B4-BE49-F238E27FC236}">
              <a16:creationId xmlns:a16="http://schemas.microsoft.com/office/drawing/2014/main" id="{4DF04C20-12A7-1F46-9106-935D5AA44D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02517" cy="86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322602</xdr:colOff>
      <xdr:row>4</xdr:row>
      <xdr:rowOff>61545</xdr:rowOff>
    </xdr:to>
    <xdr:pic>
      <xdr:nvPicPr>
        <xdr:cNvPr id="2" name="Imagen 1">
          <a:extLst>
            <a:ext uri="{FF2B5EF4-FFF2-40B4-BE49-F238E27FC236}">
              <a16:creationId xmlns:a16="http://schemas.microsoft.com/office/drawing/2014/main" id="{BF798C8C-07B9-D84B-8451-02D6C81828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20102" cy="874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322602</xdr:colOff>
      <xdr:row>4</xdr:row>
      <xdr:rowOff>61545</xdr:rowOff>
    </xdr:to>
    <xdr:pic>
      <xdr:nvPicPr>
        <xdr:cNvPr id="2" name="Imagen 1">
          <a:extLst>
            <a:ext uri="{FF2B5EF4-FFF2-40B4-BE49-F238E27FC236}">
              <a16:creationId xmlns:a16="http://schemas.microsoft.com/office/drawing/2014/main" id="{71BB97C1-A432-2645-A0EA-5DE54BB610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20102" cy="874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22F6-B013-EF4B-89C3-2859D48A128D}">
  <dimension ref="A6:N21"/>
  <sheetViews>
    <sheetView showGridLines="0" tabSelected="1" zoomScale="70" zoomScaleNormal="70" workbookViewId="0">
      <selection activeCell="A20" sqref="A20"/>
    </sheetView>
  </sheetViews>
  <sheetFormatPr baseColWidth="10" defaultRowHeight="17.25" x14ac:dyDescent="0.3"/>
  <cols>
    <col min="1" max="1" width="16" style="352" customWidth="1"/>
    <col min="2" max="16384" width="11" style="350"/>
  </cols>
  <sheetData>
    <row r="6" spans="1:14" ht="15.95" customHeight="1" x14ac:dyDescent="0.3">
      <c r="A6" s="354" t="s">
        <v>244</v>
      </c>
      <c r="B6" s="355"/>
      <c r="C6" s="355"/>
      <c r="D6" s="355"/>
      <c r="E6" s="355"/>
      <c r="F6" s="355"/>
      <c r="G6" s="355"/>
      <c r="H6" s="355"/>
      <c r="I6" s="355"/>
      <c r="J6" s="355"/>
      <c r="K6" s="355"/>
      <c r="L6" s="355"/>
      <c r="M6" s="355"/>
      <c r="N6" s="355"/>
    </row>
    <row r="7" spans="1:14" ht="75.95" customHeight="1" x14ac:dyDescent="0.3">
      <c r="A7" s="351">
        <v>1</v>
      </c>
      <c r="B7" s="353" t="s">
        <v>252</v>
      </c>
      <c r="C7" s="353"/>
      <c r="D7" s="353"/>
      <c r="E7" s="353"/>
      <c r="F7" s="353"/>
      <c r="G7" s="353"/>
      <c r="H7" s="353"/>
      <c r="I7" s="353"/>
      <c r="J7" s="353"/>
      <c r="K7" s="353"/>
      <c r="L7" s="353"/>
      <c r="M7" s="353"/>
      <c r="N7" s="353"/>
    </row>
    <row r="8" spans="1:14" ht="75.95" customHeight="1" x14ac:dyDescent="0.3">
      <c r="A8" s="351">
        <v>2</v>
      </c>
      <c r="B8" s="353" t="s">
        <v>253</v>
      </c>
      <c r="C8" s="353"/>
      <c r="D8" s="353"/>
      <c r="E8" s="353"/>
      <c r="F8" s="353"/>
      <c r="G8" s="353"/>
      <c r="H8" s="353"/>
      <c r="I8" s="353"/>
      <c r="J8" s="353"/>
      <c r="K8" s="353"/>
      <c r="L8" s="353"/>
      <c r="M8" s="353"/>
      <c r="N8" s="353"/>
    </row>
    <row r="9" spans="1:14" ht="75.95" customHeight="1" x14ac:dyDescent="0.3">
      <c r="A9" s="351">
        <v>3</v>
      </c>
      <c r="B9" s="353" t="s">
        <v>254</v>
      </c>
      <c r="C9" s="353"/>
      <c r="D9" s="353"/>
      <c r="E9" s="353"/>
      <c r="F9" s="353"/>
      <c r="G9" s="353"/>
      <c r="H9" s="353"/>
      <c r="I9" s="353"/>
      <c r="J9" s="353"/>
      <c r="K9" s="353"/>
      <c r="L9" s="353"/>
      <c r="M9" s="353"/>
      <c r="N9" s="353"/>
    </row>
    <row r="10" spans="1:14" ht="75.95" customHeight="1" x14ac:dyDescent="0.3">
      <c r="A10" s="351">
        <v>4</v>
      </c>
      <c r="B10" s="353" t="s">
        <v>255</v>
      </c>
      <c r="C10" s="353"/>
      <c r="D10" s="353"/>
      <c r="E10" s="353"/>
      <c r="F10" s="353"/>
      <c r="G10" s="353"/>
      <c r="H10" s="353"/>
      <c r="I10" s="353"/>
      <c r="J10" s="353"/>
      <c r="K10" s="353"/>
      <c r="L10" s="353"/>
      <c r="M10" s="353"/>
      <c r="N10" s="353"/>
    </row>
    <row r="11" spans="1:14" ht="75.95" customHeight="1" x14ac:dyDescent="0.3">
      <c r="A11" s="351">
        <v>5</v>
      </c>
      <c r="B11" s="353" t="s">
        <v>256</v>
      </c>
      <c r="C11" s="353"/>
      <c r="D11" s="353"/>
      <c r="E11" s="353"/>
      <c r="F11" s="353"/>
      <c r="G11" s="353"/>
      <c r="H11" s="353"/>
      <c r="I11" s="353"/>
      <c r="J11" s="353"/>
      <c r="K11" s="353"/>
      <c r="L11" s="353"/>
      <c r="M11" s="353"/>
      <c r="N11" s="353"/>
    </row>
    <row r="12" spans="1:14" ht="87.95" customHeight="1" x14ac:dyDescent="0.3">
      <c r="A12" s="351">
        <v>6</v>
      </c>
      <c r="B12" s="353" t="s">
        <v>257</v>
      </c>
      <c r="C12" s="353"/>
      <c r="D12" s="353"/>
      <c r="E12" s="353"/>
      <c r="F12" s="353"/>
      <c r="G12" s="353"/>
      <c r="H12" s="353"/>
      <c r="I12" s="353"/>
      <c r="J12" s="353"/>
      <c r="K12" s="353"/>
      <c r="L12" s="353"/>
      <c r="M12" s="353"/>
      <c r="N12" s="353"/>
    </row>
    <row r="13" spans="1:14" ht="87.95" customHeight="1" x14ac:dyDescent="0.3">
      <c r="A13" s="351">
        <v>7</v>
      </c>
      <c r="B13" s="353" t="s">
        <v>258</v>
      </c>
      <c r="C13" s="353"/>
      <c r="D13" s="353"/>
      <c r="E13" s="353"/>
      <c r="F13" s="353"/>
      <c r="G13" s="353"/>
      <c r="H13" s="353"/>
      <c r="I13" s="353"/>
      <c r="J13" s="353"/>
      <c r="K13" s="353"/>
      <c r="L13" s="353"/>
      <c r="M13" s="353"/>
      <c r="N13" s="353"/>
    </row>
    <row r="14" spans="1:14" ht="87.95" customHeight="1" x14ac:dyDescent="0.3">
      <c r="A14" s="351">
        <v>8</v>
      </c>
      <c r="B14" s="353" t="s">
        <v>259</v>
      </c>
      <c r="C14" s="353"/>
      <c r="D14" s="353"/>
      <c r="E14" s="353"/>
      <c r="F14" s="353"/>
      <c r="G14" s="353"/>
      <c r="H14" s="353"/>
      <c r="I14" s="353"/>
      <c r="J14" s="353"/>
      <c r="K14" s="353"/>
      <c r="L14" s="353"/>
      <c r="M14" s="353"/>
      <c r="N14" s="353"/>
    </row>
    <row r="15" spans="1:14" ht="87.95" customHeight="1" x14ac:dyDescent="0.3">
      <c r="A15" s="351">
        <v>9</v>
      </c>
      <c r="B15" s="353" t="s">
        <v>260</v>
      </c>
      <c r="C15" s="353"/>
      <c r="D15" s="353"/>
      <c r="E15" s="353"/>
      <c r="F15" s="353"/>
      <c r="G15" s="353"/>
      <c r="H15" s="353"/>
      <c r="I15" s="353"/>
      <c r="J15" s="353"/>
      <c r="K15" s="353"/>
      <c r="L15" s="353"/>
      <c r="M15" s="353"/>
      <c r="N15" s="353"/>
    </row>
    <row r="16" spans="1:14" ht="87.95" customHeight="1" x14ac:dyDescent="0.3">
      <c r="A16" s="351">
        <v>10</v>
      </c>
      <c r="B16" s="353" t="s">
        <v>261</v>
      </c>
      <c r="C16" s="353"/>
      <c r="D16" s="353"/>
      <c r="E16" s="353"/>
      <c r="F16" s="353"/>
      <c r="G16" s="353"/>
      <c r="H16" s="353"/>
      <c r="I16" s="353"/>
      <c r="J16" s="353"/>
      <c r="K16" s="353"/>
      <c r="L16" s="353"/>
      <c r="M16" s="353"/>
      <c r="N16" s="353"/>
    </row>
    <row r="17" spans="1:14" ht="87.95" customHeight="1" x14ac:dyDescent="0.3">
      <c r="A17" s="351">
        <v>11</v>
      </c>
      <c r="B17" s="353" t="s">
        <v>262</v>
      </c>
      <c r="C17" s="353"/>
      <c r="D17" s="353"/>
      <c r="E17" s="353"/>
      <c r="F17" s="353"/>
      <c r="G17" s="353"/>
      <c r="H17" s="353"/>
      <c r="I17" s="353"/>
      <c r="J17" s="353"/>
      <c r="K17" s="353"/>
      <c r="L17" s="353"/>
      <c r="M17" s="353"/>
      <c r="N17" s="353"/>
    </row>
    <row r="18" spans="1:14" ht="87.95" customHeight="1" x14ac:dyDescent="0.3">
      <c r="A18" s="351">
        <v>12</v>
      </c>
      <c r="B18" s="353" t="s">
        <v>263</v>
      </c>
      <c r="C18" s="353"/>
      <c r="D18" s="353"/>
      <c r="E18" s="353"/>
      <c r="F18" s="353"/>
      <c r="G18" s="353"/>
      <c r="H18" s="353"/>
      <c r="I18" s="353"/>
      <c r="J18" s="353"/>
      <c r="K18" s="353"/>
      <c r="L18" s="353"/>
      <c r="M18" s="353"/>
      <c r="N18" s="353"/>
    </row>
    <row r="19" spans="1:14" ht="87.95" customHeight="1" x14ac:dyDescent="0.3">
      <c r="A19" s="351">
        <v>13</v>
      </c>
      <c r="B19" s="353" t="s">
        <v>264</v>
      </c>
      <c r="C19" s="353"/>
      <c r="D19" s="353"/>
      <c r="E19" s="353"/>
      <c r="F19" s="353"/>
      <c r="G19" s="353"/>
      <c r="H19" s="353"/>
      <c r="I19" s="353"/>
      <c r="J19" s="353"/>
      <c r="K19" s="353"/>
      <c r="L19" s="353"/>
      <c r="M19" s="353"/>
      <c r="N19" s="353"/>
    </row>
    <row r="20" spans="1:14" ht="87.95" customHeight="1" x14ac:dyDescent="0.3">
      <c r="A20" s="351">
        <v>14</v>
      </c>
      <c r="B20" s="353" t="s">
        <v>265</v>
      </c>
      <c r="C20" s="353"/>
      <c r="D20" s="353"/>
      <c r="E20" s="353"/>
      <c r="F20" s="353"/>
      <c r="G20" s="353"/>
      <c r="H20" s="353"/>
      <c r="I20" s="353"/>
      <c r="J20" s="353"/>
      <c r="K20" s="353"/>
      <c r="L20" s="353"/>
      <c r="M20" s="353"/>
      <c r="N20" s="353"/>
    </row>
    <row r="21" spans="1:14" ht="87.95" customHeight="1" x14ac:dyDescent="0.3">
      <c r="A21" s="351">
        <v>15</v>
      </c>
      <c r="B21" s="353" t="s">
        <v>269</v>
      </c>
      <c r="C21" s="353"/>
      <c r="D21" s="353"/>
      <c r="E21" s="353"/>
      <c r="F21" s="353"/>
      <c r="G21" s="353"/>
      <c r="H21" s="353"/>
      <c r="I21" s="353"/>
      <c r="J21" s="353"/>
      <c r="K21" s="353"/>
      <c r="L21" s="353"/>
      <c r="M21" s="353"/>
      <c r="N21" s="353"/>
    </row>
  </sheetData>
  <mergeCells count="16">
    <mergeCell ref="B21:N21"/>
    <mergeCell ref="B15:N15"/>
    <mergeCell ref="B16:N16"/>
    <mergeCell ref="B17:N17"/>
    <mergeCell ref="B18:N18"/>
    <mergeCell ref="B19:N19"/>
    <mergeCell ref="B20:N20"/>
    <mergeCell ref="B11:N11"/>
    <mergeCell ref="B12:N12"/>
    <mergeCell ref="B13:N13"/>
    <mergeCell ref="B14:N14"/>
    <mergeCell ref="A6:N6"/>
    <mergeCell ref="B7:N7"/>
    <mergeCell ref="B8:N8"/>
    <mergeCell ref="B9:N9"/>
    <mergeCell ref="B10:N10"/>
  </mergeCells>
  <hyperlinks>
    <hyperlink ref="B7:N7" location="'Cuadro 1'!A1" display="'Cuadro 1'!A1" xr:uid="{98DDAA89-074F-9B4A-B225-B63E3C69CEE3}"/>
    <hyperlink ref="B8:N8" location="'Cuadro 2'!A1" display="'Cuadro 2'!A1" xr:uid="{8C753B7C-DC66-664B-A023-B0EAB68EFC4D}"/>
    <hyperlink ref="B9:N9" location="'Cuadro 3'!A1" display="'Cuadro 3'!A1" xr:uid="{560B1F76-18CB-0E4D-9396-0BC169EFAC30}"/>
    <hyperlink ref="B10:N10" location="'Cuadro 4'!A1" display="'Cuadro 4'!A1" xr:uid="{E4AAE19C-1DB8-8B40-B0BD-27DFC5EE3F34}"/>
    <hyperlink ref="B11:N11" location="'Cuadro 5'!A1" display="'Cuadro 5'!A1" xr:uid="{7E776B22-A96B-9D41-AD24-936289D68C1C}"/>
    <hyperlink ref="B12:N12" location="'Cuadro 6'!A1" display="'Cuadro 6'!A1" xr:uid="{D9570B81-0A15-DA44-B602-CC38B9C8F01E}"/>
    <hyperlink ref="B13:N13" location="'Cuadro 7'!A1" display="'Cuadro 7'!A1" xr:uid="{297916EE-E255-CB42-A6A9-3AFFE9D5ADFE}"/>
    <hyperlink ref="B14:N14" location="'Cuadro 8'!A1" display="'Cuadro 8'!A1" xr:uid="{6448A096-865A-AE4E-8FB1-477AF3E83CE3}"/>
    <hyperlink ref="B15:N15" location="'Cuadro 9'!A1" display="'Cuadro 9'!A1" xr:uid="{701D64CD-6EEB-544D-9D62-1950ABDF8CDC}"/>
    <hyperlink ref="B16:N16" location="'Cuadro 10'!A1" display="'Cuadro 10'!A1" xr:uid="{95F2C4E3-2D5D-6543-909F-A167FCA94B1B}"/>
    <hyperlink ref="B17:N17" location="'Cuadro 11'!A1" display="'Cuadro 11'!A1" xr:uid="{74ABDFE3-4507-E448-ADA1-89B2851FDC93}"/>
    <hyperlink ref="B18:N18" location="'Cuadro 12'!A1" display="'Cuadro 12'!A1" xr:uid="{C403103F-0868-C14A-8854-AE4269A813BD}"/>
    <hyperlink ref="B19:N19" location="'Cuadro 13'!A1" display="'Cuadro 13'!A1" xr:uid="{21110DCE-CAE8-DF43-A091-FA09DA26F6A1}"/>
    <hyperlink ref="B20:N20" location="'Cuadro 14'!A1" display="'Cuadro 14'!A1" xr:uid="{0F2AB1B8-0574-F049-B0BE-05167C64BC06}"/>
    <hyperlink ref="B21:N21" location="'Cuadro 15'!A1" display="'Cuadro 15'!A1" xr:uid="{11BFAC08-0B07-F44A-AA7D-C02C75DCA09E}"/>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46DD-8F8F-7845-A0F8-CD70AB828C05}">
  <sheetPr>
    <tabColor theme="2" tint="-9.9978637043366805E-2"/>
  </sheetPr>
  <dimension ref="A7:M51"/>
  <sheetViews>
    <sheetView showGridLines="0" zoomScale="85" zoomScaleNormal="85" workbookViewId="0">
      <selection activeCell="A47" sqref="A47:K47"/>
    </sheetView>
  </sheetViews>
  <sheetFormatPr baseColWidth="10" defaultRowHeight="15.75" x14ac:dyDescent="0.25"/>
  <cols>
    <col min="1" max="1" width="35.375" customWidth="1"/>
  </cols>
  <sheetData>
    <row r="7" spans="1:13" ht="78.95" customHeight="1" x14ac:dyDescent="0.25">
      <c r="A7" s="357" t="s">
        <v>223</v>
      </c>
      <c r="B7" s="357"/>
      <c r="C7" s="357"/>
      <c r="D7" s="357"/>
      <c r="E7" s="357"/>
      <c r="F7" s="357"/>
      <c r="G7" s="357"/>
      <c r="H7" s="357"/>
      <c r="I7" s="357"/>
      <c r="J7" s="357"/>
      <c r="K7" s="357"/>
      <c r="L7" s="357"/>
      <c r="M7" s="357"/>
    </row>
    <row r="8" spans="1:13" x14ac:dyDescent="0.25">
      <c r="A8" s="400"/>
      <c r="B8" s="403" t="s">
        <v>1</v>
      </c>
      <c r="C8" s="403"/>
      <c r="D8" s="403"/>
      <c r="E8" s="403"/>
      <c r="F8" s="403"/>
      <c r="G8" s="403"/>
      <c r="H8" s="403"/>
      <c r="I8" s="403"/>
      <c r="J8" s="403"/>
      <c r="K8" s="403"/>
      <c r="L8" s="403"/>
      <c r="M8" s="404"/>
    </row>
    <row r="9" spans="1:13" x14ac:dyDescent="0.25">
      <c r="A9" s="401"/>
      <c r="B9" s="405">
        <v>2019</v>
      </c>
      <c r="C9" s="403"/>
      <c r="D9" s="404"/>
      <c r="E9" s="405">
        <v>2020</v>
      </c>
      <c r="F9" s="403"/>
      <c r="G9" s="404"/>
      <c r="H9" s="405" t="s">
        <v>204</v>
      </c>
      <c r="I9" s="403"/>
      <c r="J9" s="403"/>
      <c r="K9" s="403"/>
      <c r="L9" s="403"/>
      <c r="M9" s="404"/>
    </row>
    <row r="10" spans="1:13" ht="29.1" customHeight="1" x14ac:dyDescent="0.25">
      <c r="A10" s="401"/>
      <c r="B10" s="406" t="s">
        <v>3</v>
      </c>
      <c r="C10" s="408" t="s">
        <v>4</v>
      </c>
      <c r="D10" s="408" t="s">
        <v>5</v>
      </c>
      <c r="E10" s="406" t="s">
        <v>3</v>
      </c>
      <c r="F10" s="408" t="s">
        <v>4</v>
      </c>
      <c r="G10" s="408" t="s">
        <v>5</v>
      </c>
      <c r="H10" s="405" t="s">
        <v>205</v>
      </c>
      <c r="I10" s="403"/>
      <c r="J10" s="403" t="s">
        <v>206</v>
      </c>
      <c r="K10" s="403"/>
      <c r="L10" s="403" t="s">
        <v>157</v>
      </c>
      <c r="M10" s="404"/>
    </row>
    <row r="11" spans="1:13" ht="28.5" x14ac:dyDescent="0.25">
      <c r="A11" s="402"/>
      <c r="B11" s="407"/>
      <c r="C11" s="409"/>
      <c r="D11" s="409"/>
      <c r="E11" s="407"/>
      <c r="F11" s="409"/>
      <c r="G11" s="409"/>
      <c r="H11" s="295" t="s">
        <v>207</v>
      </c>
      <c r="I11" s="293" t="s">
        <v>208</v>
      </c>
      <c r="J11" s="295" t="s">
        <v>207</v>
      </c>
      <c r="K11" s="293" t="s">
        <v>208</v>
      </c>
      <c r="L11" s="295" t="s">
        <v>207</v>
      </c>
      <c r="M11" s="294" t="s">
        <v>208</v>
      </c>
    </row>
    <row r="12" spans="1:13" x14ac:dyDescent="0.25">
      <c r="A12" s="240" t="s">
        <v>8</v>
      </c>
      <c r="B12" s="241">
        <v>6.2002700000000006</v>
      </c>
      <c r="C12" s="242">
        <v>6.3441999999999998</v>
      </c>
      <c r="D12" s="125">
        <v>-2.3213505218321009</v>
      </c>
      <c r="E12" s="318">
        <v>5.71</v>
      </c>
      <c r="F12" s="319">
        <v>6.08</v>
      </c>
      <c r="G12" s="320">
        <f>((E12-F12)/E12)*100</f>
        <v>-6.4798598949211934</v>
      </c>
      <c r="H12" s="241">
        <f>E12-B12</f>
        <v>-0.49027000000000065</v>
      </c>
      <c r="I12" s="308">
        <f>((E12-B12)/B12)</f>
        <v>-7.9072362977741395E-2</v>
      </c>
      <c r="J12" s="242">
        <f>F12-C12</f>
        <v>-0.26419999999999977</v>
      </c>
      <c r="K12" s="308">
        <f>((F12-C12)/C12)</f>
        <v>-4.1644336559377035E-2</v>
      </c>
      <c r="L12" s="242">
        <f>G12-D12</f>
        <v>-4.1585093730890925</v>
      </c>
      <c r="M12" s="112">
        <f>((G12-D12)/D12)</f>
        <v>1.7914181137138365</v>
      </c>
    </row>
    <row r="13" spans="1:13" x14ac:dyDescent="0.25">
      <c r="A13" s="243" t="s">
        <v>9</v>
      </c>
      <c r="B13" s="244"/>
      <c r="C13" s="245"/>
      <c r="D13" s="246"/>
      <c r="E13" s="331"/>
      <c r="F13" s="332"/>
      <c r="G13" s="333"/>
      <c r="H13" s="309"/>
      <c r="I13" s="310"/>
      <c r="J13" s="310"/>
      <c r="K13" s="310"/>
      <c r="L13" s="310"/>
      <c r="M13" s="311"/>
    </row>
    <row r="14" spans="1:13" x14ac:dyDescent="0.25">
      <c r="A14" s="247" t="s">
        <v>10</v>
      </c>
      <c r="B14" s="241">
        <v>7.12819</v>
      </c>
      <c r="C14" s="242">
        <v>6.8434300000000006</v>
      </c>
      <c r="D14" s="125">
        <v>3.9948430106380362</v>
      </c>
      <c r="E14" s="318">
        <v>6.56</v>
      </c>
      <c r="F14" s="319">
        <v>6.51</v>
      </c>
      <c r="G14" s="320">
        <f t="shared" ref="G14:G21" si="0">((E14-F14)/E14)*100</f>
        <v>0.76219512195121686</v>
      </c>
      <c r="H14" s="241">
        <f>E14-B14</f>
        <v>-0.56819000000000042</v>
      </c>
      <c r="I14" s="308">
        <f>((E14-B14)/B14)</f>
        <v>-7.9710277082962216E-2</v>
      </c>
      <c r="J14" s="242">
        <f>F14-C14</f>
        <v>-0.33343000000000078</v>
      </c>
      <c r="K14" s="308">
        <f>((F14-C14)/C14)</f>
        <v>-4.8722643469722167E-2</v>
      </c>
      <c r="L14" s="242">
        <f>G14-D14</f>
        <v>-3.2326478886868193</v>
      </c>
      <c r="M14" s="112">
        <f>((G14-D14)/D14)</f>
        <v>-0.80920523787254339</v>
      </c>
    </row>
    <row r="15" spans="1:13" x14ac:dyDescent="0.25">
      <c r="A15" s="248" t="s">
        <v>11</v>
      </c>
      <c r="B15" s="241">
        <v>3.39473</v>
      </c>
      <c r="C15" s="242">
        <v>3.1515500000000003</v>
      </c>
      <c r="D15" s="125">
        <v>7.1634562984390433</v>
      </c>
      <c r="E15" s="241">
        <v>3.31</v>
      </c>
      <c r="F15" s="242">
        <v>3.36</v>
      </c>
      <c r="G15" s="125">
        <f t="shared" si="0"/>
        <v>-1.5105740181268827</v>
      </c>
      <c r="H15" s="241">
        <f>E15-B15</f>
        <v>-8.4729999999999972E-2</v>
      </c>
      <c r="I15" s="308">
        <f>((E15-B15)/B15)</f>
        <v>-2.495927511171727E-2</v>
      </c>
      <c r="J15" s="242">
        <f>F15-C15</f>
        <v>0.20844999999999958</v>
      </c>
      <c r="K15" s="308">
        <f>((F15-C15)/C15)</f>
        <v>6.6142057083022496E-2</v>
      </c>
      <c r="L15" s="242">
        <f>G15-D15</f>
        <v>-8.6740303165659256</v>
      </c>
      <c r="M15" s="112">
        <f>((G15-D15)/D15)</f>
        <v>-1.2108722319498264</v>
      </c>
    </row>
    <row r="16" spans="1:13" x14ac:dyDescent="0.25">
      <c r="A16" s="243" t="s">
        <v>12</v>
      </c>
      <c r="B16" s="244"/>
      <c r="C16" s="245"/>
      <c r="D16" s="246"/>
      <c r="E16" s="331"/>
      <c r="F16" s="332"/>
      <c r="G16" s="333"/>
      <c r="H16" s="309"/>
      <c r="I16" s="310"/>
      <c r="J16" s="310"/>
      <c r="K16" s="310"/>
      <c r="L16" s="310"/>
      <c r="M16" s="311"/>
    </row>
    <row r="17" spans="1:13" x14ac:dyDescent="0.25">
      <c r="A17" s="131" t="s">
        <v>13</v>
      </c>
      <c r="B17" s="241">
        <v>4.1390799999999999</v>
      </c>
      <c r="C17" s="242">
        <v>4.39032</v>
      </c>
      <c r="D17" s="125">
        <v>-6.0699479111300132</v>
      </c>
      <c r="E17" s="318">
        <v>3.9</v>
      </c>
      <c r="F17" s="319">
        <v>4.17</v>
      </c>
      <c r="G17" s="320">
        <f t="shared" si="0"/>
        <v>-6.9230769230769234</v>
      </c>
      <c r="H17" s="241">
        <f>E17-B17</f>
        <v>-0.23907999999999996</v>
      </c>
      <c r="I17" s="308">
        <f>((E17-B17)/B17)</f>
        <v>-5.7761628187906484E-2</v>
      </c>
      <c r="J17" s="242">
        <f>F17-C17</f>
        <v>-0.22032000000000007</v>
      </c>
      <c r="K17" s="308">
        <f>((F17-C17)/C17)</f>
        <v>-5.0183130159077258E-2</v>
      </c>
      <c r="L17" s="242">
        <f>G17-D17</f>
        <v>-0.85312901194691015</v>
      </c>
      <c r="M17" s="112">
        <f>((G17-D17)/D17)</f>
        <v>0.14054964300148123</v>
      </c>
    </row>
    <row r="18" spans="1:13" x14ac:dyDescent="0.25">
      <c r="A18" s="131" t="s">
        <v>14</v>
      </c>
      <c r="B18" s="241">
        <v>6.2179099999999998</v>
      </c>
      <c r="C18" s="242">
        <v>6.4381700000000004</v>
      </c>
      <c r="D18" s="125">
        <v>-3.5423478307019653</v>
      </c>
      <c r="E18" s="318">
        <v>5.54</v>
      </c>
      <c r="F18" s="319">
        <v>6.11</v>
      </c>
      <c r="G18" s="320">
        <f t="shared" si="0"/>
        <v>-10.288808664259932</v>
      </c>
      <c r="H18" s="241">
        <f>E18-B18</f>
        <v>-0.67790999999999979</v>
      </c>
      <c r="I18" s="308">
        <f>((E18-B18)/B18)</f>
        <v>-0.10902537991061302</v>
      </c>
      <c r="J18" s="242">
        <f>F18-C18</f>
        <v>-0.32817000000000007</v>
      </c>
      <c r="K18" s="308">
        <f>((F18-C18)/C18)</f>
        <v>-5.0972558972503065E-2</v>
      </c>
      <c r="L18" s="242">
        <f>G18-D18</f>
        <v>-6.7464608335579666</v>
      </c>
      <c r="M18" s="112">
        <f>((G18-D18)/D18)</f>
        <v>1.9045167657127171</v>
      </c>
    </row>
    <row r="19" spans="1:13" x14ac:dyDescent="0.25">
      <c r="A19" s="131" t="s">
        <v>15</v>
      </c>
      <c r="B19" s="241">
        <v>7.1065299999999993</v>
      </c>
      <c r="C19" s="242">
        <v>7.1271499999999994</v>
      </c>
      <c r="D19" s="125">
        <v>-0.29015567372543399</v>
      </c>
      <c r="E19" s="318">
        <v>6.59</v>
      </c>
      <c r="F19" s="319">
        <v>6.67</v>
      </c>
      <c r="G19" s="320">
        <f t="shared" si="0"/>
        <v>-1.2139605462822469</v>
      </c>
      <c r="H19" s="241">
        <f>E19-B19</f>
        <v>-0.51652999999999949</v>
      </c>
      <c r="I19" s="308">
        <f>((E19-B19)/B19)</f>
        <v>-7.268385555256919E-2</v>
      </c>
      <c r="J19" s="242">
        <f>F19-C19</f>
        <v>-0.4571499999999995</v>
      </c>
      <c r="K19" s="308">
        <f>((F19-C19)/C19)</f>
        <v>-6.4142048364353152E-2</v>
      </c>
      <c r="L19" s="242">
        <f>G19-D19</f>
        <v>-0.92380487255681287</v>
      </c>
      <c r="M19" s="112">
        <f>((G19-D19)/D19)</f>
        <v>3.1838249471247044</v>
      </c>
    </row>
    <row r="20" spans="1:13" x14ac:dyDescent="0.25">
      <c r="A20" s="131" t="s">
        <v>16</v>
      </c>
      <c r="B20" s="241">
        <v>6.70974</v>
      </c>
      <c r="C20" s="242">
        <v>6.7450100000000006</v>
      </c>
      <c r="D20" s="125">
        <v>-0.52565375111406076</v>
      </c>
      <c r="E20" s="318">
        <v>6.26</v>
      </c>
      <c r="F20" s="319">
        <v>6.52</v>
      </c>
      <c r="G20" s="320">
        <f t="shared" si="0"/>
        <v>-4.1533546325878561</v>
      </c>
      <c r="H20" s="241">
        <f>E20-B20</f>
        <v>-0.44974000000000025</v>
      </c>
      <c r="I20" s="308">
        <f>((E20-B20)/B20)</f>
        <v>-6.702793252793704E-2</v>
      </c>
      <c r="J20" s="242">
        <f>F20-C20</f>
        <v>-0.22501000000000104</v>
      </c>
      <c r="K20" s="308">
        <f>((F20-C20)/C20)</f>
        <v>-3.3359476116418069E-2</v>
      </c>
      <c r="L20" s="242">
        <f>G20-D20</f>
        <v>-3.6277008814737952</v>
      </c>
      <c r="M20" s="112">
        <f>((G20-D20)/D20)</f>
        <v>6.9013126488402561</v>
      </c>
    </row>
    <row r="21" spans="1:13" x14ac:dyDescent="0.25">
      <c r="A21" s="131" t="s">
        <v>17</v>
      </c>
      <c r="B21" s="241">
        <v>6.2308000000000003</v>
      </c>
      <c r="C21" s="242">
        <v>6.25746</v>
      </c>
      <c r="D21" s="125">
        <v>-0.4278744302497221</v>
      </c>
      <c r="E21" s="318">
        <v>5.73</v>
      </c>
      <c r="F21" s="319">
        <v>6.12</v>
      </c>
      <c r="G21" s="320">
        <f t="shared" si="0"/>
        <v>-6.8062827225130826</v>
      </c>
      <c r="H21" s="241">
        <f>E21-B21</f>
        <v>-0.50079999999999991</v>
      </c>
      <c r="I21" s="308">
        <f>((E21-B21)/B21)</f>
        <v>-8.0374911728830947E-2</v>
      </c>
      <c r="J21" s="242">
        <f>F21-C21</f>
        <v>-0.13745999999999992</v>
      </c>
      <c r="K21" s="308">
        <f>((F21-C21)/C21)</f>
        <v>-2.1967379735547635E-2</v>
      </c>
      <c r="L21" s="242">
        <f>G21-D21</f>
        <v>-6.3784082922633605</v>
      </c>
      <c r="M21" s="112">
        <f>((G21-D21)/D21)</f>
        <v>14.907196694461746</v>
      </c>
    </row>
    <row r="22" spans="1:13" x14ac:dyDescent="0.25">
      <c r="A22" s="243" t="s">
        <v>18</v>
      </c>
      <c r="B22" s="249"/>
      <c r="C22" s="250"/>
      <c r="D22" s="251"/>
      <c r="E22" s="334"/>
      <c r="F22" s="335"/>
      <c r="G22" s="33"/>
      <c r="H22" s="309"/>
      <c r="I22" s="310"/>
      <c r="J22" s="310"/>
      <c r="K22" s="310"/>
      <c r="L22" s="310"/>
      <c r="M22" s="311"/>
    </row>
    <row r="23" spans="1:13" x14ac:dyDescent="0.25">
      <c r="A23" s="131" t="s">
        <v>19</v>
      </c>
      <c r="B23" s="233">
        <v>3.074219961837624</v>
      </c>
      <c r="C23" s="234">
        <v>2.68864512759707</v>
      </c>
      <c r="D23" s="235">
        <f>((B23-C23)/B23)*100</f>
        <v>12.542200591595781</v>
      </c>
      <c r="E23" s="319">
        <v>2.86</v>
      </c>
      <c r="F23" s="319">
        <v>2.42</v>
      </c>
      <c r="G23" s="336">
        <v>15.327777588198035</v>
      </c>
      <c r="H23" s="241">
        <f t="shared" ref="H23:H29" si="1">E23-B23</f>
        <v>-0.21421996183762415</v>
      </c>
      <c r="I23" s="308">
        <f t="shared" ref="I23:I29" si="2">((E23-B23)/B23)</f>
        <v>-6.9682704717580951E-2</v>
      </c>
      <c r="J23" s="242">
        <f t="shared" ref="J23:J29" si="3">F23-C23</f>
        <v>-0.26864512759707004</v>
      </c>
      <c r="K23" s="308">
        <f t="shared" ref="K23:K29" si="4">((F23-C23)/C23)</f>
        <v>-9.9918403079534326E-2</v>
      </c>
      <c r="L23" s="242">
        <f t="shared" ref="L23:L29" si="5">G23-D23</f>
        <v>2.7855769966022539</v>
      </c>
      <c r="M23" s="112">
        <f t="shared" ref="M23:M29" si="6">((G23-D23)/D23)</f>
        <v>0.22209635193275415</v>
      </c>
    </row>
    <row r="24" spans="1:13" x14ac:dyDescent="0.25">
      <c r="A24" s="131" t="s">
        <v>20</v>
      </c>
      <c r="B24" s="233">
        <v>3.8427680881182953</v>
      </c>
      <c r="C24" s="234">
        <v>3.3129050675472871</v>
      </c>
      <c r="D24" s="235">
        <f t="shared" ref="D24:D29" si="7">((B24-C24)/B24)*100</f>
        <v>13.788576578673226</v>
      </c>
      <c r="E24" s="319">
        <v>3.41</v>
      </c>
      <c r="F24" s="319">
        <v>2.96</v>
      </c>
      <c r="G24" s="336">
        <v>13.245196614337038</v>
      </c>
      <c r="H24" s="241">
        <f t="shared" si="1"/>
        <v>-0.43276808811829515</v>
      </c>
      <c r="I24" s="308">
        <f t="shared" si="2"/>
        <v>-0.11261884094863776</v>
      </c>
      <c r="J24" s="242">
        <f t="shared" si="3"/>
        <v>-0.35290506754728712</v>
      </c>
      <c r="K24" s="308">
        <f t="shared" si="4"/>
        <v>-0.1065243526004688</v>
      </c>
      <c r="L24" s="242">
        <f t="shared" si="5"/>
        <v>-0.54337996433618763</v>
      </c>
      <c r="M24" s="112">
        <f t="shared" si="6"/>
        <v>-3.9407981036754205E-2</v>
      </c>
    </row>
    <row r="25" spans="1:13" x14ac:dyDescent="0.25">
      <c r="A25" s="131" t="s">
        <v>21</v>
      </c>
      <c r="B25" s="233">
        <v>4.1275136847953853</v>
      </c>
      <c r="C25" s="234">
        <v>3.6747926144280543</v>
      </c>
      <c r="D25" s="235">
        <f t="shared" si="7"/>
        <v>10.96837236506398</v>
      </c>
      <c r="E25" s="319">
        <v>3.7</v>
      </c>
      <c r="F25" s="319">
        <v>3.17</v>
      </c>
      <c r="G25" s="336">
        <v>14.376439879073269</v>
      </c>
      <c r="H25" s="241">
        <f t="shared" si="1"/>
        <v>-0.4275136847953851</v>
      </c>
      <c r="I25" s="308">
        <f t="shared" si="2"/>
        <v>-0.10357656386948561</v>
      </c>
      <c r="J25" s="242">
        <f t="shared" si="3"/>
        <v>-0.50479261442805434</v>
      </c>
      <c r="K25" s="308">
        <f t="shared" si="4"/>
        <v>-0.13736628631670972</v>
      </c>
      <c r="L25" s="242">
        <f t="shared" si="5"/>
        <v>3.4080675140092893</v>
      </c>
      <c r="M25" s="112">
        <f t="shared" si="6"/>
        <v>0.31071770729306469</v>
      </c>
    </row>
    <row r="26" spans="1:13" x14ac:dyDescent="0.25">
      <c r="A26" s="131" t="s">
        <v>22</v>
      </c>
      <c r="B26" s="233">
        <v>5.3069981523075427</v>
      </c>
      <c r="C26" s="234">
        <v>4.6287427548437634</v>
      </c>
      <c r="D26" s="235">
        <f t="shared" si="7"/>
        <v>12.780396337030309</v>
      </c>
      <c r="E26" s="319">
        <v>4.79</v>
      </c>
      <c r="F26" s="319">
        <v>4.21</v>
      </c>
      <c r="G26" s="336">
        <v>11.939624374639116</v>
      </c>
      <c r="H26" s="241">
        <f t="shared" si="1"/>
        <v>-0.51699815230754265</v>
      </c>
      <c r="I26" s="308">
        <f t="shared" si="2"/>
        <v>-9.7418189618691697E-2</v>
      </c>
      <c r="J26" s="242">
        <f t="shared" si="3"/>
        <v>-0.41874275484376344</v>
      </c>
      <c r="K26" s="308">
        <f t="shared" si="4"/>
        <v>-9.0465765116363117E-2</v>
      </c>
      <c r="L26" s="242">
        <f t="shared" si="5"/>
        <v>-0.84077196239119267</v>
      </c>
      <c r="M26" s="112">
        <f t="shared" si="6"/>
        <v>-6.5786063297201075E-2</v>
      </c>
    </row>
    <row r="27" spans="1:13" x14ac:dyDescent="0.25">
      <c r="A27" s="131" t="s">
        <v>23</v>
      </c>
      <c r="B27" s="233">
        <v>7.6283834639309509</v>
      </c>
      <c r="C27" s="234">
        <v>6.4033202746553055</v>
      </c>
      <c r="D27" s="235">
        <f t="shared" si="7"/>
        <v>16.059276451794453</v>
      </c>
      <c r="E27" s="319">
        <v>7.2</v>
      </c>
      <c r="F27" s="319">
        <v>5.94</v>
      </c>
      <c r="G27" s="336">
        <v>17.458930641306459</v>
      </c>
      <c r="H27" s="241">
        <f t="shared" si="1"/>
        <v>-0.42838346393095073</v>
      </c>
      <c r="I27" s="308">
        <f t="shared" si="2"/>
        <v>-5.6156519393192932E-2</v>
      </c>
      <c r="J27" s="242">
        <f t="shared" si="3"/>
        <v>-0.46332027465530512</v>
      </c>
      <c r="K27" s="308">
        <f t="shared" si="4"/>
        <v>-7.2356255002448078E-2</v>
      </c>
      <c r="L27" s="242">
        <f t="shared" si="5"/>
        <v>1.399654189512006</v>
      </c>
      <c r="M27" s="112">
        <f t="shared" si="6"/>
        <v>8.715549506314213E-2</v>
      </c>
    </row>
    <row r="28" spans="1:13" x14ac:dyDescent="0.25">
      <c r="A28" s="131" t="s">
        <v>24</v>
      </c>
      <c r="B28" s="233">
        <v>15.068848813591156</v>
      </c>
      <c r="C28" s="234">
        <v>12.23546619654676</v>
      </c>
      <c r="D28" s="235">
        <f t="shared" si="7"/>
        <v>18.802913560914241</v>
      </c>
      <c r="E28" s="319">
        <v>13.32</v>
      </c>
      <c r="F28" s="319">
        <v>11.62</v>
      </c>
      <c r="G28" s="336">
        <v>12.601383241956004</v>
      </c>
      <c r="H28" s="241">
        <f t="shared" si="1"/>
        <v>-1.748848813591156</v>
      </c>
      <c r="I28" s="308">
        <f t="shared" si="2"/>
        <v>-0.11605722741167886</v>
      </c>
      <c r="J28" s="242">
        <f t="shared" si="3"/>
        <v>-0.61546619654676071</v>
      </c>
      <c r="K28" s="308">
        <f t="shared" si="4"/>
        <v>-5.0301818227446449E-2</v>
      </c>
      <c r="L28" s="242">
        <f t="shared" si="5"/>
        <v>-6.2015303189582376</v>
      </c>
      <c r="M28" s="112">
        <f t="shared" si="6"/>
        <v>-0.32981751997463871</v>
      </c>
    </row>
    <row r="29" spans="1:13" x14ac:dyDescent="0.25">
      <c r="A29" s="131" t="s">
        <v>25</v>
      </c>
      <c r="B29" s="233">
        <v>29.105349443885448</v>
      </c>
      <c r="C29" s="234">
        <v>24.882851123674385</v>
      </c>
      <c r="D29" s="235">
        <f t="shared" si="7"/>
        <v>14.507636571592991</v>
      </c>
      <c r="E29" s="319">
        <v>26.58</v>
      </c>
      <c r="F29" s="319">
        <v>22.07</v>
      </c>
      <c r="G29" s="336">
        <v>16.953832221472588</v>
      </c>
      <c r="H29" s="241">
        <f t="shared" si="1"/>
        <v>-2.5253494438854496</v>
      </c>
      <c r="I29" s="308">
        <f t="shared" si="2"/>
        <v>-8.6765817698024023E-2</v>
      </c>
      <c r="J29" s="242">
        <f t="shared" si="3"/>
        <v>-2.8128511236743847</v>
      </c>
      <c r="K29" s="308">
        <f t="shared" si="4"/>
        <v>-0.11304376293913293</v>
      </c>
      <c r="L29" s="242">
        <f t="shared" si="5"/>
        <v>2.4461956498795967</v>
      </c>
      <c r="M29" s="112">
        <f t="shared" si="6"/>
        <v>0.16861434581766585</v>
      </c>
    </row>
    <row r="30" spans="1:13" x14ac:dyDescent="0.25">
      <c r="A30" s="243" t="s">
        <v>224</v>
      </c>
      <c r="B30" s="249"/>
      <c r="C30" s="250"/>
      <c r="D30" s="251"/>
      <c r="E30" s="334"/>
      <c r="F30" s="335"/>
      <c r="G30" s="33"/>
      <c r="H30" s="309"/>
      <c r="I30" s="310"/>
      <c r="J30" s="310"/>
      <c r="K30" s="310"/>
      <c r="L30" s="310"/>
      <c r="M30" s="311"/>
    </row>
    <row r="31" spans="1:13" x14ac:dyDescent="0.25">
      <c r="A31" s="131" t="s">
        <v>26</v>
      </c>
      <c r="B31" s="136">
        <v>5.2944799999999992</v>
      </c>
      <c r="C31" s="136">
        <v>5.1361400000000001</v>
      </c>
      <c r="D31" s="134">
        <f t="shared" ref="D31:D35" si="8">((B31-C31)/B31)*100</f>
        <v>2.9906619724694221</v>
      </c>
      <c r="E31" s="319">
        <v>4.99</v>
      </c>
      <c r="F31" s="319">
        <v>4.8899999999999997</v>
      </c>
      <c r="G31" s="320">
        <f t="shared" ref="G31:G35" si="9">((E31-F31)/E31)*100</f>
        <v>2.004008016032075</v>
      </c>
      <c r="H31" s="135">
        <f>E31-B31</f>
        <v>-0.30447999999999897</v>
      </c>
      <c r="I31" s="252">
        <f>((E31-B31)/B31)</f>
        <v>-5.7508952720569162E-2</v>
      </c>
      <c r="J31" s="136">
        <f>F31-C31</f>
        <v>-0.24614000000000047</v>
      </c>
      <c r="K31" s="252">
        <f>((F31-C31)/C31)</f>
        <v>-4.7923148512306994E-2</v>
      </c>
      <c r="L31" s="136">
        <f>G31-D31</f>
        <v>-0.9866539564373471</v>
      </c>
      <c r="M31" s="137">
        <f>((G31-D31)/D31)</f>
        <v>-0.32991155988874804</v>
      </c>
    </row>
    <row r="32" spans="1:13" x14ac:dyDescent="0.25">
      <c r="A32" s="131" t="s">
        <v>27</v>
      </c>
      <c r="B32" s="136">
        <v>8.4310200000000002</v>
      </c>
      <c r="C32" s="136">
        <v>8.8339200000000009</v>
      </c>
      <c r="D32" s="134">
        <f t="shared" si="8"/>
        <v>-4.7787812150843036</v>
      </c>
      <c r="E32" s="319">
        <v>8.31</v>
      </c>
      <c r="F32" s="319">
        <v>8.49</v>
      </c>
      <c r="G32" s="320">
        <f t="shared" si="9"/>
        <v>-2.1660649819494551</v>
      </c>
      <c r="H32" s="135">
        <f>E32-B32</f>
        <v>-0.12101999999999968</v>
      </c>
      <c r="I32" s="252">
        <f>((E32-B32)/B32)</f>
        <v>-1.435413508685778E-2</v>
      </c>
      <c r="J32" s="136">
        <f>F32-C32</f>
        <v>-0.34392000000000067</v>
      </c>
      <c r="K32" s="252">
        <f>((F32-C32)/C32)</f>
        <v>-3.8931753966529085E-2</v>
      </c>
      <c r="L32" s="136">
        <f>G32-D32</f>
        <v>2.6127162331348486</v>
      </c>
      <c r="M32" s="137">
        <f>((G32-D32)/D32)</f>
        <v>-0.54673275790232156</v>
      </c>
    </row>
    <row r="33" spans="1:13" x14ac:dyDescent="0.25">
      <c r="A33" s="131" t="s">
        <v>28</v>
      </c>
      <c r="B33" s="136">
        <v>5.43201</v>
      </c>
      <c r="C33" s="136">
        <v>5.8963900000000002</v>
      </c>
      <c r="D33" s="134">
        <f t="shared" si="8"/>
        <v>-8.5489533340328947</v>
      </c>
      <c r="E33" s="319">
        <v>5.67</v>
      </c>
      <c r="F33" s="319">
        <v>5.3</v>
      </c>
      <c r="G33" s="320">
        <f t="shared" si="9"/>
        <v>6.525573192239861</v>
      </c>
      <c r="H33" s="135">
        <f>E33-B33</f>
        <v>0.23798999999999992</v>
      </c>
      <c r="I33" s="252">
        <f>((E33-B33)/B33)</f>
        <v>4.3812511390811125E-2</v>
      </c>
      <c r="J33" s="136">
        <f>F33-C33</f>
        <v>-0.59639000000000042</v>
      </c>
      <c r="K33" s="252">
        <f>((F33-C33)/C33)</f>
        <v>-0.10114493783484478</v>
      </c>
      <c r="L33" s="136">
        <f>G33-D33</f>
        <v>15.074526526272756</v>
      </c>
      <c r="M33" s="137">
        <f>((G33-D33)/D33)</f>
        <v>-1.7633183779658648</v>
      </c>
    </row>
    <row r="34" spans="1:13" x14ac:dyDescent="0.25">
      <c r="A34" s="131" t="s">
        <v>29</v>
      </c>
      <c r="B34" s="136">
        <v>4.7920699999999998</v>
      </c>
      <c r="C34" s="136">
        <v>4.6883500000000007</v>
      </c>
      <c r="D34" s="134">
        <f>((B34-C34)/B34)*100</f>
        <v>2.1644091175629558</v>
      </c>
      <c r="E34" s="319">
        <v>4.43</v>
      </c>
      <c r="F34" s="319">
        <v>4.57</v>
      </c>
      <c r="G34" s="320">
        <f t="shared" si="9"/>
        <v>-3.1602708803611872</v>
      </c>
      <c r="H34" s="135">
        <f>E34-B34</f>
        <v>-0.36207000000000011</v>
      </c>
      <c r="I34" s="252">
        <f>((E34-B34)/B34)</f>
        <v>-7.5556074932127473E-2</v>
      </c>
      <c r="J34" s="136">
        <f>F34-C34</f>
        <v>-0.1183500000000004</v>
      </c>
      <c r="K34" s="252">
        <f>((F34-C34)/C34)</f>
        <v>-2.5243422526048692E-2</v>
      </c>
      <c r="L34" s="136">
        <f>G34-D34</f>
        <v>-5.324679997924143</v>
      </c>
      <c r="M34" s="137">
        <f>((G34-D34)/D34)</f>
        <v>-2.4601079133872501</v>
      </c>
    </row>
    <row r="35" spans="1:13" x14ac:dyDescent="0.25">
      <c r="A35" s="131" t="s">
        <v>246</v>
      </c>
      <c r="B35" s="136">
        <v>5.9422199999999998</v>
      </c>
      <c r="C35" s="136">
        <v>6.6903699999999997</v>
      </c>
      <c r="D35" s="134">
        <f t="shared" si="8"/>
        <v>-12.590412337476565</v>
      </c>
      <c r="E35" s="319">
        <v>5.3</v>
      </c>
      <c r="F35" s="319">
        <v>6.73</v>
      </c>
      <c r="G35" s="320">
        <f t="shared" si="9"/>
        <v>-26.981132075471709</v>
      </c>
      <c r="H35" s="135">
        <f>E35-B35</f>
        <v>-0.64222000000000001</v>
      </c>
      <c r="I35" s="252">
        <f>((E35-B35)/B35)</f>
        <v>-0.10807745253457463</v>
      </c>
      <c r="J35" s="136">
        <f>F35-C35</f>
        <v>3.963000000000072E-2</v>
      </c>
      <c r="K35" s="252">
        <f>((F35-C35)/C35)</f>
        <v>5.9234392118822608E-3</v>
      </c>
      <c r="L35" s="136">
        <f>G35-D35</f>
        <v>-14.390719737995145</v>
      </c>
      <c r="M35" s="137">
        <f>((G35-D35)/D35)</f>
        <v>1.1429903447371452</v>
      </c>
    </row>
    <row r="36" spans="1:13" x14ac:dyDescent="0.25">
      <c r="A36" s="243" t="s">
        <v>31</v>
      </c>
      <c r="B36" s="249"/>
      <c r="C36" s="250"/>
      <c r="D36" s="251"/>
      <c r="E36" s="334"/>
      <c r="F36" s="335"/>
      <c r="G36" s="33"/>
      <c r="H36" s="309"/>
      <c r="I36" s="310"/>
      <c r="J36" s="310"/>
      <c r="K36" s="310"/>
      <c r="L36" s="310"/>
      <c r="M36" s="311"/>
    </row>
    <row r="37" spans="1:13" x14ac:dyDescent="0.25">
      <c r="A37" s="131" t="s">
        <v>32</v>
      </c>
      <c r="B37" s="136">
        <v>6.8954799999999992</v>
      </c>
      <c r="C37" s="136">
        <v>7.49411</v>
      </c>
      <c r="D37" s="134">
        <f t="shared" ref="D37:D42" si="10">((B37-C37)/B37)*100</f>
        <v>-8.6814841026295628</v>
      </c>
      <c r="E37" s="319">
        <v>6.39</v>
      </c>
      <c r="F37" s="319">
        <v>7.24</v>
      </c>
      <c r="G37" s="320">
        <f t="shared" ref="G37:G42" si="11">((E37-F37)/E37)*100</f>
        <v>-13.302034428795</v>
      </c>
      <c r="H37" s="135">
        <f>E37-B37</f>
        <v>-0.50547999999999949</v>
      </c>
      <c r="I37" s="252">
        <f>((E37-B37)/B37)</f>
        <v>-7.3305991751118058E-2</v>
      </c>
      <c r="J37" s="136">
        <f>F37-C37</f>
        <v>-0.25410999999999984</v>
      </c>
      <c r="K37" s="252">
        <f>((F37-C37)/C37)</f>
        <v>-3.3907962386460815E-2</v>
      </c>
      <c r="L37" s="136">
        <f>G37-D37</f>
        <v>-4.6205503261654375</v>
      </c>
      <c r="M37" s="137">
        <f>((G37-D37)/D37)</f>
        <v>0.53223046561427256</v>
      </c>
    </row>
    <row r="38" spans="1:13" x14ac:dyDescent="0.25">
      <c r="A38" s="138" t="s">
        <v>33</v>
      </c>
      <c r="B38" s="136">
        <v>5.8060400000000003</v>
      </c>
      <c r="C38" s="136">
        <v>5.7663400000000005</v>
      </c>
      <c r="D38" s="253">
        <f t="shared" si="10"/>
        <v>0.68377069396696966</v>
      </c>
      <c r="E38" s="319">
        <v>5.31</v>
      </c>
      <c r="F38" s="319">
        <v>5.46</v>
      </c>
      <c r="G38" s="325">
        <f t="shared" si="11"/>
        <v>-2.8248587570621537</v>
      </c>
      <c r="H38" s="135">
        <f>E38-B38</f>
        <v>-0.4960400000000007</v>
      </c>
      <c r="I38" s="252">
        <f>((E38-B38)/B38)</f>
        <v>-8.543516751520841E-2</v>
      </c>
      <c r="J38" s="136">
        <f>F38-C38</f>
        <v>-0.3063400000000005</v>
      </c>
      <c r="K38" s="252">
        <f>((F38-C38)/C38)</f>
        <v>-5.3125552776978203E-2</v>
      </c>
      <c r="L38" s="136">
        <f>G38-D38</f>
        <v>-3.5086294510291234</v>
      </c>
      <c r="M38" s="137">
        <f>((G38-D38)/D38)</f>
        <v>-5.1312954503408594</v>
      </c>
    </row>
    <row r="39" spans="1:13" x14ac:dyDescent="0.25">
      <c r="A39" s="254" t="s">
        <v>34</v>
      </c>
      <c r="B39" s="236"/>
      <c r="C39" s="237"/>
      <c r="D39" s="238"/>
      <c r="E39" s="334"/>
      <c r="F39" s="335"/>
      <c r="G39" s="33"/>
      <c r="H39" s="309"/>
      <c r="I39" s="310"/>
      <c r="J39" s="310"/>
      <c r="K39" s="310"/>
      <c r="L39" s="310"/>
      <c r="M39" s="311"/>
    </row>
    <row r="40" spans="1:13" ht="28.5" x14ac:dyDescent="0.25">
      <c r="A40" s="131" t="s">
        <v>35</v>
      </c>
      <c r="B40" s="242">
        <v>5.0629</v>
      </c>
      <c r="C40" s="242">
        <v>4.9569399999999995</v>
      </c>
      <c r="D40" s="125">
        <f>((B40-C40)/B40)*100</f>
        <v>2.0928716743368523</v>
      </c>
      <c r="E40" s="337">
        <v>4.66</v>
      </c>
      <c r="F40" s="338">
        <v>5.0599999999999996</v>
      </c>
      <c r="G40" s="320">
        <f>((E40-F40)/E40)*100</f>
        <v>-8.5836909871244522</v>
      </c>
      <c r="H40" s="241">
        <f>E40-B40</f>
        <v>-0.40289999999999981</v>
      </c>
      <c r="I40" s="308">
        <f>((E40-B40)/B40)</f>
        <v>-7.9578897469829504E-2</v>
      </c>
      <c r="J40" s="242">
        <f>F40-C40</f>
        <v>0.10306000000000015</v>
      </c>
      <c r="K40" s="308">
        <f>((F40-C40)/C40)</f>
        <v>2.0791052544513383E-2</v>
      </c>
      <c r="L40" s="242">
        <f>G40-D40</f>
        <v>-10.676562661461304</v>
      </c>
      <c r="M40" s="112">
        <f>((G40-D40)/D40)</f>
        <v>-5.1013938371755554</v>
      </c>
    </row>
    <row r="41" spans="1:13" x14ac:dyDescent="0.25">
      <c r="A41" s="131" t="s">
        <v>36</v>
      </c>
      <c r="B41" s="242">
        <v>3.5644</v>
      </c>
      <c r="C41" s="242">
        <v>3.5207899999999999</v>
      </c>
      <c r="D41" s="125">
        <f t="shared" si="10"/>
        <v>1.2234878240377103</v>
      </c>
      <c r="E41" s="337">
        <v>3.8</v>
      </c>
      <c r="F41" s="338">
        <v>3.14</v>
      </c>
      <c r="G41" s="320">
        <f t="shared" si="11"/>
        <v>17.368421052631572</v>
      </c>
      <c r="H41" s="241">
        <f>E41-B41</f>
        <v>0.23559999999999981</v>
      </c>
      <c r="I41" s="308">
        <f>((E41-B41)/B41)</f>
        <v>6.6098081023454103E-2</v>
      </c>
      <c r="J41" s="242">
        <f>F41-C41</f>
        <v>-0.38078999999999974</v>
      </c>
      <c r="K41" s="308">
        <f>((F41-C41)/C41)</f>
        <v>-0.10815470391588244</v>
      </c>
      <c r="L41" s="242">
        <f>G41-D41</f>
        <v>16.14493322859386</v>
      </c>
      <c r="M41" s="112">
        <f>((G41-D41)/D41)</f>
        <v>13.195826645264793</v>
      </c>
    </row>
    <row r="42" spans="1:13" x14ac:dyDescent="0.25">
      <c r="A42" s="255" t="s">
        <v>37</v>
      </c>
      <c r="B42" s="256">
        <v>6.2865900000000003</v>
      </c>
      <c r="C42" s="256">
        <v>6.5475399999999997</v>
      </c>
      <c r="D42" s="126">
        <f t="shared" si="10"/>
        <v>-4.1508989770288718</v>
      </c>
      <c r="E42" s="339">
        <v>5.96</v>
      </c>
      <c r="F42" s="340">
        <v>6.25</v>
      </c>
      <c r="G42" s="325">
        <f t="shared" si="11"/>
        <v>-4.8657718120805376</v>
      </c>
      <c r="H42" s="312">
        <f>E42-B42</f>
        <v>-0.32659000000000038</v>
      </c>
      <c r="I42" s="313">
        <f>((E42-B42)/B42)</f>
        <v>-5.1950262383899756E-2</v>
      </c>
      <c r="J42" s="256">
        <f>F42-C42</f>
        <v>-0.29753999999999969</v>
      </c>
      <c r="K42" s="313">
        <f>((F42-C42)/C42)</f>
        <v>-4.5443021348475873E-2</v>
      </c>
      <c r="L42" s="256">
        <f>G42-D42</f>
        <v>-0.71487283505166577</v>
      </c>
      <c r="M42" s="314">
        <f>((G42-D42)/D42)</f>
        <v>0.17222120774506466</v>
      </c>
    </row>
    <row r="43" spans="1:13" x14ac:dyDescent="0.25">
      <c r="A43" s="315" t="s">
        <v>249</v>
      </c>
      <c r="B43" s="316"/>
      <c r="C43" s="316"/>
      <c r="D43" s="316"/>
      <c r="E43" s="316"/>
      <c r="F43" s="316"/>
      <c r="G43" s="316"/>
      <c r="H43" s="316"/>
      <c r="I43" s="316"/>
      <c r="J43" s="316"/>
      <c r="K43" s="316"/>
      <c r="L43" s="316"/>
      <c r="M43" s="316"/>
    </row>
    <row r="44" spans="1:13" ht="47.1" customHeight="1" x14ac:dyDescent="0.25">
      <c r="A44" s="399" t="s">
        <v>250</v>
      </c>
      <c r="B44" s="399"/>
      <c r="C44" s="399"/>
      <c r="D44" s="399"/>
      <c r="E44" s="399"/>
      <c r="F44" s="399"/>
      <c r="G44" s="399"/>
      <c r="H44" s="399"/>
      <c r="I44" s="399"/>
      <c r="J44" s="399"/>
      <c r="K44" s="399"/>
      <c r="L44" s="316"/>
      <c r="M44" s="316"/>
    </row>
    <row r="45" spans="1:13" ht="24" customHeight="1" x14ac:dyDescent="0.25">
      <c r="A45" s="399" t="s">
        <v>38</v>
      </c>
      <c r="B45" s="399"/>
      <c r="C45" s="399"/>
      <c r="D45" s="399"/>
      <c r="E45" s="399"/>
      <c r="F45" s="399"/>
      <c r="G45" s="399"/>
      <c r="H45" s="399"/>
      <c r="I45" s="399"/>
      <c r="J45" s="399"/>
      <c r="K45" s="399"/>
      <c r="L45" s="316"/>
      <c r="M45" s="316"/>
    </row>
    <row r="46" spans="1:13" ht="47.1" customHeight="1" x14ac:dyDescent="0.25">
      <c r="A46" s="399" t="s">
        <v>39</v>
      </c>
      <c r="B46" s="399"/>
      <c r="C46" s="399"/>
      <c r="D46" s="399"/>
      <c r="E46" s="399"/>
      <c r="F46" s="399"/>
      <c r="G46" s="399"/>
      <c r="H46" s="399"/>
      <c r="I46" s="399"/>
      <c r="J46" s="399"/>
      <c r="K46" s="399"/>
      <c r="L46" s="316"/>
      <c r="M46" s="316"/>
    </row>
    <row r="47" spans="1:13" ht="47.1" customHeight="1" x14ac:dyDescent="0.25">
      <c r="A47" s="399" t="s">
        <v>40</v>
      </c>
      <c r="B47" s="399"/>
      <c r="C47" s="399"/>
      <c r="D47" s="399"/>
      <c r="E47" s="399"/>
      <c r="F47" s="399"/>
      <c r="G47" s="399"/>
      <c r="H47" s="399"/>
      <c r="I47" s="399"/>
      <c r="J47" s="399"/>
      <c r="K47" s="399"/>
      <c r="L47" s="316"/>
      <c r="M47" s="316"/>
    </row>
    <row r="48" spans="1:13" ht="21.95" customHeight="1" x14ac:dyDescent="0.25">
      <c r="A48" s="399" t="s">
        <v>267</v>
      </c>
      <c r="B48" s="399"/>
      <c r="C48" s="399"/>
      <c r="D48" s="399"/>
      <c r="E48" s="399"/>
      <c r="F48" s="399"/>
      <c r="G48" s="399"/>
      <c r="H48" s="399"/>
      <c r="I48" s="399"/>
      <c r="J48" s="399"/>
      <c r="K48" s="399"/>
      <c r="L48" s="316"/>
      <c r="M48" s="316"/>
    </row>
    <row r="49" spans="1:13" ht="21.95" customHeight="1" x14ac:dyDescent="0.25">
      <c r="A49" s="410" t="s">
        <v>247</v>
      </c>
      <c r="B49" s="410"/>
      <c r="C49" s="410"/>
      <c r="D49" s="410"/>
      <c r="E49" s="410"/>
      <c r="F49" s="410"/>
      <c r="G49" s="410"/>
      <c r="H49" s="410"/>
      <c r="I49" s="410"/>
      <c r="J49" s="410"/>
      <c r="K49" s="410"/>
      <c r="L49" s="316"/>
      <c r="M49" s="316"/>
    </row>
    <row r="50" spans="1:13" ht="21.95" customHeight="1" x14ac:dyDescent="0.25">
      <c r="A50" s="399" t="s">
        <v>41</v>
      </c>
      <c r="B50" s="399"/>
      <c r="C50" s="399"/>
      <c r="D50" s="399"/>
      <c r="E50" s="399"/>
      <c r="F50" s="399"/>
      <c r="G50" s="399"/>
      <c r="H50" s="399"/>
      <c r="I50" s="399"/>
      <c r="J50" s="399"/>
      <c r="K50" s="399"/>
      <c r="L50" s="316"/>
      <c r="M50" s="316"/>
    </row>
    <row r="51" spans="1:13" ht="36" customHeight="1" x14ac:dyDescent="0.25">
      <c r="A51" s="399" t="s">
        <v>251</v>
      </c>
      <c r="B51" s="399"/>
      <c r="C51" s="399"/>
      <c r="D51" s="399"/>
      <c r="E51" s="399"/>
      <c r="F51" s="399"/>
      <c r="G51" s="399"/>
      <c r="H51" s="399"/>
      <c r="I51" s="399"/>
      <c r="J51" s="399"/>
      <c r="K51" s="399"/>
      <c r="L51" s="316"/>
      <c r="M51" s="316"/>
    </row>
  </sheetData>
  <mergeCells count="23">
    <mergeCell ref="A51:K51"/>
    <mergeCell ref="A45:K45"/>
    <mergeCell ref="A46:K46"/>
    <mergeCell ref="A47:K47"/>
    <mergeCell ref="A48:K48"/>
    <mergeCell ref="A49:K49"/>
    <mergeCell ref="A50:K50"/>
    <mergeCell ref="A44:K44"/>
    <mergeCell ref="A7:M7"/>
    <mergeCell ref="A8:A11"/>
    <mergeCell ref="B8:M8"/>
    <mergeCell ref="B9:D9"/>
    <mergeCell ref="E9:G9"/>
    <mergeCell ref="H9:M9"/>
    <mergeCell ref="B10:B11"/>
    <mergeCell ref="C10:C11"/>
    <mergeCell ref="D10:D11"/>
    <mergeCell ref="E10:E11"/>
    <mergeCell ref="F10:F11"/>
    <mergeCell ref="G10:G11"/>
    <mergeCell ref="H10:I10"/>
    <mergeCell ref="J10:K10"/>
    <mergeCell ref="L10:M1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8C61-6A29-2B4D-97A5-BBEF8847EA17}">
  <sheetPr>
    <tabColor theme="0" tint="-4.9989318521683403E-2"/>
  </sheetPr>
  <dimension ref="A7:Q55"/>
  <sheetViews>
    <sheetView showGridLines="0" zoomScale="85" zoomScaleNormal="85" workbookViewId="0">
      <selection activeCell="A51" sqref="A51:K51"/>
    </sheetView>
  </sheetViews>
  <sheetFormatPr baseColWidth="10" defaultRowHeight="15.75" x14ac:dyDescent="0.25"/>
  <cols>
    <col min="1" max="1" width="39.875" customWidth="1"/>
  </cols>
  <sheetData>
    <row r="7" spans="1:13" s="5" customFormat="1" ht="84" customHeight="1" x14ac:dyDescent="0.25">
      <c r="A7" s="389" t="s">
        <v>229</v>
      </c>
      <c r="B7" s="389"/>
      <c r="C7" s="389"/>
      <c r="D7" s="389"/>
      <c r="E7" s="389"/>
      <c r="F7" s="389"/>
      <c r="G7" s="389"/>
      <c r="H7" s="389"/>
      <c r="I7" s="389"/>
      <c r="J7" s="389"/>
      <c r="K7" s="389"/>
      <c r="L7" s="389"/>
      <c r="M7" s="389"/>
    </row>
    <row r="8" spans="1:13" s="5" customFormat="1" ht="15.95" customHeight="1" x14ac:dyDescent="0.25">
      <c r="A8" s="411"/>
      <c r="B8" s="412" t="s">
        <v>1</v>
      </c>
      <c r="C8" s="412"/>
      <c r="D8" s="412"/>
      <c r="E8" s="412"/>
      <c r="F8" s="412"/>
      <c r="G8" s="412"/>
      <c r="H8" s="412"/>
      <c r="I8" s="412"/>
      <c r="J8" s="412"/>
      <c r="K8" s="412"/>
      <c r="L8" s="412"/>
      <c r="M8" s="412"/>
    </row>
    <row r="9" spans="1:13" s="5" customFormat="1" x14ac:dyDescent="0.25">
      <c r="A9" s="411"/>
      <c r="B9" s="412">
        <v>2019</v>
      </c>
      <c r="C9" s="412"/>
      <c r="D9" s="412"/>
      <c r="E9" s="412">
        <v>2020</v>
      </c>
      <c r="F9" s="412"/>
      <c r="G9" s="412"/>
      <c r="H9" s="412" t="s">
        <v>204</v>
      </c>
      <c r="I9" s="412"/>
      <c r="J9" s="412"/>
      <c r="K9" s="412"/>
      <c r="L9" s="412"/>
      <c r="M9" s="412"/>
    </row>
    <row r="10" spans="1:13" s="5" customFormat="1" ht="33.950000000000003" customHeight="1" x14ac:dyDescent="0.25">
      <c r="A10" s="411"/>
      <c r="B10" s="413" t="s">
        <v>3</v>
      </c>
      <c r="C10" s="415" t="s">
        <v>4</v>
      </c>
      <c r="D10" s="415" t="s">
        <v>5</v>
      </c>
      <c r="E10" s="413" t="s">
        <v>3</v>
      </c>
      <c r="F10" s="415" t="s">
        <v>4</v>
      </c>
      <c r="G10" s="415" t="s">
        <v>5</v>
      </c>
      <c r="H10" s="360" t="s">
        <v>205</v>
      </c>
      <c r="I10" s="361"/>
      <c r="J10" s="361" t="s">
        <v>206</v>
      </c>
      <c r="K10" s="361"/>
      <c r="L10" s="361" t="s">
        <v>157</v>
      </c>
      <c r="M10" s="362"/>
    </row>
    <row r="11" spans="1:13" s="5" customFormat="1" ht="28.5" x14ac:dyDescent="0.25">
      <c r="A11" s="411"/>
      <c r="B11" s="414"/>
      <c r="C11" s="416"/>
      <c r="D11" s="416"/>
      <c r="E11" s="414"/>
      <c r="F11" s="416"/>
      <c r="G11" s="416"/>
      <c r="H11" s="6" t="s">
        <v>207</v>
      </c>
      <c r="I11" s="7" t="s">
        <v>208</v>
      </c>
      <c r="J11" s="6" t="s">
        <v>207</v>
      </c>
      <c r="K11" s="7" t="s">
        <v>208</v>
      </c>
      <c r="L11" s="6" t="s">
        <v>207</v>
      </c>
      <c r="M11" s="8" t="s">
        <v>208</v>
      </c>
    </row>
    <row r="12" spans="1:13" s="5" customFormat="1" x14ac:dyDescent="0.25">
      <c r="A12" s="91" t="s">
        <v>55</v>
      </c>
      <c r="B12" s="257"/>
      <c r="C12" s="258"/>
      <c r="D12" s="259"/>
      <c r="E12" s="102"/>
      <c r="F12" s="103"/>
      <c r="G12" s="104"/>
      <c r="H12" s="122"/>
      <c r="I12" s="123"/>
      <c r="J12" s="123"/>
      <c r="K12" s="123"/>
      <c r="L12" s="123"/>
      <c r="M12" s="232"/>
    </row>
    <row r="13" spans="1:13" s="5" customFormat="1" x14ac:dyDescent="0.25">
      <c r="A13" s="38" t="s">
        <v>56</v>
      </c>
      <c r="B13" s="241">
        <v>7.5192399999999999</v>
      </c>
      <c r="C13" s="242">
        <v>7.6908799999999999</v>
      </c>
      <c r="D13" s="125">
        <v>-2.2826775046414269</v>
      </c>
      <c r="E13" s="241">
        <v>7.47</v>
      </c>
      <c r="F13" s="242">
        <v>7.98</v>
      </c>
      <c r="G13" s="125">
        <f>((E13-F13)/E13)*100</f>
        <v>-6.8273092369478015</v>
      </c>
      <c r="H13" s="241">
        <f t="shared" ref="H13:H18" si="0">E13-B13</f>
        <v>-4.9240000000000173E-2</v>
      </c>
      <c r="I13" s="308">
        <f t="shared" ref="I13:I18" si="1">((E13-B13)/B13)</f>
        <v>-6.548534160367294E-3</v>
      </c>
      <c r="J13" s="242">
        <f t="shared" ref="J13:J18" si="2">F13-C13</f>
        <v>0.28912000000000049</v>
      </c>
      <c r="K13" s="308">
        <f t="shared" ref="K13:K18" si="3">((F13-C13)/C13)</f>
        <v>3.7592577182325101E-2</v>
      </c>
      <c r="L13" s="242">
        <f t="shared" ref="L13:L18" si="4">G13-D13</f>
        <v>-4.5446317323063745</v>
      </c>
      <c r="M13" s="112">
        <f t="shared" ref="M13:M18" si="5">((G13-D13)/D13)</f>
        <v>1.9909215047091224</v>
      </c>
    </row>
    <row r="14" spans="1:13" s="5" customFormat="1" x14ac:dyDescent="0.25">
      <c r="A14" s="95" t="s">
        <v>57</v>
      </c>
      <c r="B14" s="312">
        <v>4.8502200000000002</v>
      </c>
      <c r="C14" s="256">
        <v>4.7402199999999999</v>
      </c>
      <c r="D14" s="126">
        <v>2.2679383615588637</v>
      </c>
      <c r="E14" s="312">
        <v>4.0199999999999996</v>
      </c>
      <c r="F14" s="256">
        <v>3.87</v>
      </c>
      <c r="G14" s="126">
        <f>((E14-F14)/E14)*100</f>
        <v>3.7313432835820768</v>
      </c>
      <c r="H14" s="312">
        <f t="shared" si="0"/>
        <v>-0.83022000000000062</v>
      </c>
      <c r="I14" s="313">
        <f t="shared" si="1"/>
        <v>-0.17117161695758143</v>
      </c>
      <c r="J14" s="256">
        <f t="shared" si="2"/>
        <v>-0.87021999999999977</v>
      </c>
      <c r="K14" s="313">
        <f t="shared" si="3"/>
        <v>-0.1835821966069085</v>
      </c>
      <c r="L14" s="256">
        <f t="shared" si="4"/>
        <v>1.463404922023213</v>
      </c>
      <c r="M14" s="314">
        <f t="shared" si="5"/>
        <v>0.64525780189958248</v>
      </c>
    </row>
    <row r="15" spans="1:13" s="5" customFormat="1" x14ac:dyDescent="0.25">
      <c r="A15" s="38" t="s">
        <v>58</v>
      </c>
      <c r="B15" s="241">
        <v>5.4517799999999994</v>
      </c>
      <c r="C15" s="242">
        <v>4.2033199999999997</v>
      </c>
      <c r="D15" s="125">
        <f t="shared" ref="D15:D18" si="6">((B15-C15)/B15)*100</f>
        <v>22.90004365546665</v>
      </c>
      <c r="E15" s="241">
        <v>5.0199999999999996</v>
      </c>
      <c r="F15" s="242">
        <v>4.08</v>
      </c>
      <c r="G15" s="125">
        <f t="shared" ref="G15:G18" si="7">((E15-F15)/E15)*100</f>
        <v>18.725099601593616</v>
      </c>
      <c r="H15" s="241">
        <f t="shared" si="0"/>
        <v>-0.43177999999999983</v>
      </c>
      <c r="I15" s="308">
        <f t="shared" si="1"/>
        <v>-7.9199820975901433E-2</v>
      </c>
      <c r="J15" s="242">
        <f t="shared" si="2"/>
        <v>-0.12331999999999965</v>
      </c>
      <c r="K15" s="308">
        <f t="shared" si="3"/>
        <v>-2.9338713207654819E-2</v>
      </c>
      <c r="L15" s="242">
        <f t="shared" si="4"/>
        <v>-4.174944053873034</v>
      </c>
      <c r="M15" s="112">
        <f t="shared" si="5"/>
        <v>-0.1823116198678687</v>
      </c>
    </row>
    <row r="16" spans="1:13" s="5" customFormat="1" x14ac:dyDescent="0.25">
      <c r="A16" s="38" t="s">
        <v>59</v>
      </c>
      <c r="B16" s="241">
        <v>4.3093399999999997</v>
      </c>
      <c r="C16" s="242">
        <v>4.4103500000000002</v>
      </c>
      <c r="D16" s="125">
        <f t="shared" si="6"/>
        <v>-2.3439784282512055</v>
      </c>
      <c r="E16" s="241">
        <v>3.61</v>
      </c>
      <c r="F16" s="242">
        <v>3.61</v>
      </c>
      <c r="G16" s="125">
        <f t="shared" si="7"/>
        <v>0</v>
      </c>
      <c r="H16" s="241">
        <f t="shared" si="0"/>
        <v>-0.69933999999999985</v>
      </c>
      <c r="I16" s="308">
        <f t="shared" si="1"/>
        <v>-0.16228471181201759</v>
      </c>
      <c r="J16" s="242">
        <f t="shared" si="2"/>
        <v>-0.80035000000000034</v>
      </c>
      <c r="K16" s="308">
        <f t="shared" si="3"/>
        <v>-0.18147085832190196</v>
      </c>
      <c r="L16" s="242">
        <f t="shared" si="4"/>
        <v>2.3439784282512055</v>
      </c>
      <c r="M16" s="112">
        <f t="shared" si="5"/>
        <v>-1</v>
      </c>
    </row>
    <row r="17" spans="1:17" s="5" customFormat="1" x14ac:dyDescent="0.25">
      <c r="A17" s="38" t="s">
        <v>225</v>
      </c>
      <c r="B17" s="241">
        <v>7.5324200000000001</v>
      </c>
      <c r="C17" s="242">
        <v>8.2438400000000005</v>
      </c>
      <c r="D17" s="125">
        <f t="shared" si="6"/>
        <v>-9.4447733928803803</v>
      </c>
      <c r="E17" s="241">
        <v>7.49</v>
      </c>
      <c r="F17" s="242">
        <v>8.52</v>
      </c>
      <c r="G17" s="125">
        <f t="shared" si="7"/>
        <v>-13.751668891855799</v>
      </c>
      <c r="H17" s="241">
        <f t="shared" si="0"/>
        <v>-4.2419999999999902E-2</v>
      </c>
      <c r="I17" s="308">
        <f t="shared" si="1"/>
        <v>-5.631656227347904E-3</v>
      </c>
      <c r="J17" s="242">
        <f t="shared" si="2"/>
        <v>0.27615999999999907</v>
      </c>
      <c r="K17" s="308">
        <f t="shared" si="3"/>
        <v>3.3498951944724673E-2</v>
      </c>
      <c r="L17" s="242">
        <f t="shared" si="4"/>
        <v>-4.3068954989754182</v>
      </c>
      <c r="M17" s="112">
        <f t="shared" si="5"/>
        <v>0.45600834660808531</v>
      </c>
    </row>
    <row r="18" spans="1:17" s="5" customFormat="1" x14ac:dyDescent="0.25">
      <c r="A18" s="95" t="s">
        <v>61</v>
      </c>
      <c r="B18" s="241">
        <v>10.04833</v>
      </c>
      <c r="C18" s="242">
        <v>10.142280000000001</v>
      </c>
      <c r="D18" s="125">
        <f t="shared" si="6"/>
        <v>-0.93498123568793323</v>
      </c>
      <c r="E18" s="241">
        <v>8.67</v>
      </c>
      <c r="F18" s="242">
        <v>8.7799999999999994</v>
      </c>
      <c r="G18" s="125">
        <f t="shared" si="7"/>
        <v>-1.2687427912341342</v>
      </c>
      <c r="H18" s="241">
        <f t="shared" si="0"/>
        <v>-1.3783300000000001</v>
      </c>
      <c r="I18" s="308">
        <f t="shared" si="1"/>
        <v>-0.13717005711396821</v>
      </c>
      <c r="J18" s="242">
        <f t="shared" si="2"/>
        <v>-1.3622800000000019</v>
      </c>
      <c r="K18" s="308">
        <f t="shared" si="3"/>
        <v>-0.13431693859763305</v>
      </c>
      <c r="L18" s="242">
        <f t="shared" si="4"/>
        <v>-0.33376155554620102</v>
      </c>
      <c r="M18" s="112">
        <f t="shared" si="5"/>
        <v>0.35697139451213533</v>
      </c>
    </row>
    <row r="19" spans="1:17" s="5" customFormat="1" ht="28.5" x14ac:dyDescent="0.25">
      <c r="A19" s="101" t="s">
        <v>62</v>
      </c>
      <c r="B19" s="249"/>
      <c r="C19" s="250"/>
      <c r="D19" s="251"/>
      <c r="E19" s="236"/>
      <c r="F19" s="237"/>
      <c r="G19" s="238"/>
      <c r="H19" s="309"/>
      <c r="I19" s="310"/>
      <c r="J19" s="310"/>
      <c r="K19" s="310"/>
      <c r="L19" s="310"/>
      <c r="M19" s="311"/>
    </row>
    <row r="20" spans="1:17" s="5" customFormat="1" x14ac:dyDescent="0.25">
      <c r="A20" s="38" t="s">
        <v>63</v>
      </c>
      <c r="B20" s="233">
        <v>9.7556100000000008</v>
      </c>
      <c r="C20" s="234">
        <v>6.8240400000000001</v>
      </c>
      <c r="D20" s="235">
        <v>30.050094253460319</v>
      </c>
      <c r="E20" s="233">
        <v>9.64</v>
      </c>
      <c r="F20" s="234">
        <v>5.8</v>
      </c>
      <c r="G20" s="235">
        <f t="shared" ref="G20:G22" si="8">((E20-F20)/E20)*100</f>
        <v>39.834024896265561</v>
      </c>
      <c r="H20" s="241">
        <f>E20-B20</f>
        <v>-0.11561000000000021</v>
      </c>
      <c r="I20" s="308">
        <f>((E20-B20)/B20)</f>
        <v>-1.1850617234596321E-2</v>
      </c>
      <c r="J20" s="242">
        <f>F20-C20</f>
        <v>-1.0240400000000003</v>
      </c>
      <c r="K20" s="308">
        <f>((F20-C20)/C20)</f>
        <v>-0.15006359868933949</v>
      </c>
      <c r="L20" s="242">
        <f>G20-D20</f>
        <v>9.7839306428052417</v>
      </c>
      <c r="M20" s="112">
        <f>((G20-D20)/D20)</f>
        <v>0.32558735291416285</v>
      </c>
    </row>
    <row r="21" spans="1:17" s="5" customFormat="1" x14ac:dyDescent="0.25">
      <c r="A21" s="38" t="s">
        <v>64</v>
      </c>
      <c r="B21" s="233">
        <v>6.6570200000000002</v>
      </c>
      <c r="C21" s="234">
        <v>5.52569</v>
      </c>
      <c r="D21" s="235">
        <v>16.994541100973109</v>
      </c>
      <c r="E21" s="233">
        <v>5.5</v>
      </c>
      <c r="F21" s="234">
        <v>5</v>
      </c>
      <c r="G21" s="235">
        <f t="shared" si="8"/>
        <v>9.0909090909090917</v>
      </c>
      <c r="H21" s="241">
        <f>E21-B21</f>
        <v>-1.1570200000000002</v>
      </c>
      <c r="I21" s="308">
        <f>((E21-B21)/B21)</f>
        <v>-0.17380449510441612</v>
      </c>
      <c r="J21" s="242">
        <f>F21-C21</f>
        <v>-0.52568999999999999</v>
      </c>
      <c r="K21" s="308">
        <f>((F21-C21)/C21)</f>
        <v>-9.5135630120401257E-2</v>
      </c>
      <c r="L21" s="242">
        <f>G21-D21</f>
        <v>-7.9036320100640172</v>
      </c>
      <c r="M21" s="112">
        <f>((G21-D21)/D21)</f>
        <v>-0.4650688690623988</v>
      </c>
      <c r="O21" s="72"/>
    </row>
    <row r="22" spans="1:17" s="5" customFormat="1" x14ac:dyDescent="0.25">
      <c r="A22" s="95" t="s">
        <v>65</v>
      </c>
      <c r="B22" s="233">
        <v>6.0260400000000001</v>
      </c>
      <c r="C22" s="234">
        <v>6.5069600000000003</v>
      </c>
      <c r="D22" s="328">
        <v>-7.9806971078851152</v>
      </c>
      <c r="E22" s="233">
        <v>5.61</v>
      </c>
      <c r="F22" s="234">
        <v>6.42</v>
      </c>
      <c r="G22" s="328">
        <f t="shared" si="8"/>
        <v>-14.438502673796783</v>
      </c>
      <c r="H22" s="241">
        <f>E22-B22</f>
        <v>-0.41603999999999974</v>
      </c>
      <c r="I22" s="308">
        <f>((E22-B22)/B22)</f>
        <v>-6.9040364816695496E-2</v>
      </c>
      <c r="J22" s="242">
        <f>F22-C22</f>
        <v>-8.696000000000037E-2</v>
      </c>
      <c r="K22" s="308">
        <f>((F22-C22)/C22)</f>
        <v>-1.3364151616115724E-2</v>
      </c>
      <c r="L22" s="242">
        <f>G22-D22</f>
        <v>-6.4578055659116682</v>
      </c>
      <c r="M22" s="112">
        <f>((G22-D22)/D22)</f>
        <v>0.80917813050832432</v>
      </c>
    </row>
    <row r="23" spans="1:17" s="5" customFormat="1" x14ac:dyDescent="0.25">
      <c r="A23" s="109" t="s">
        <v>66</v>
      </c>
      <c r="B23" s="249"/>
      <c r="C23" s="250"/>
      <c r="D23" s="251"/>
      <c r="E23" s="236"/>
      <c r="F23" s="237"/>
      <c r="G23" s="238"/>
      <c r="H23" s="309"/>
      <c r="I23" s="310"/>
      <c r="J23" s="310"/>
      <c r="K23" s="310"/>
      <c r="L23" s="310"/>
      <c r="M23" s="311"/>
    </row>
    <row r="24" spans="1:17" s="5" customFormat="1" x14ac:dyDescent="0.25">
      <c r="A24" s="38" t="s">
        <v>67</v>
      </c>
      <c r="B24" s="234">
        <v>10.334540000000001</v>
      </c>
      <c r="C24" s="234">
        <v>10.37762</v>
      </c>
      <c r="D24" s="125">
        <f t="shared" ref="D24:D25" si="9">((B24-C24)/B24)*100</f>
        <v>-0.41685454795278531</v>
      </c>
      <c r="E24" s="242">
        <v>9.8699999999999992</v>
      </c>
      <c r="F24" s="242">
        <v>9.94</v>
      </c>
      <c r="G24" s="125">
        <f t="shared" ref="G24:G25" si="10">((E24-F24)/E24)*100</f>
        <v>-0.70921985815603128</v>
      </c>
      <c r="H24" s="241">
        <f>E24-B24</f>
        <v>-0.46454000000000129</v>
      </c>
      <c r="I24" s="308">
        <f>((E24-B24)/B24)</f>
        <v>-4.4950234843544198E-2</v>
      </c>
      <c r="J24" s="242">
        <f>F24-C24</f>
        <v>-0.43762000000000079</v>
      </c>
      <c r="K24" s="308">
        <f>((F24-C24)/C24)</f>
        <v>-4.2169591871739451E-2</v>
      </c>
      <c r="L24" s="242">
        <f>G24-D24</f>
        <v>-0.29236531020324596</v>
      </c>
      <c r="M24" s="112">
        <f>((G24-D24)/D24)</f>
        <v>0.70136049046143667</v>
      </c>
      <c r="P24" s="74"/>
      <c r="Q24" s="74"/>
    </row>
    <row r="25" spans="1:17" s="5" customFormat="1" x14ac:dyDescent="0.25">
      <c r="A25" s="38" t="s">
        <v>68</v>
      </c>
      <c r="B25" s="234">
        <v>4.9603100000000007</v>
      </c>
      <c r="C25" s="234">
        <v>4.5333500000000004</v>
      </c>
      <c r="D25" s="125">
        <f t="shared" si="9"/>
        <v>8.6075265457199279</v>
      </c>
      <c r="E25" s="242">
        <v>4.2</v>
      </c>
      <c r="F25" s="242">
        <v>3.82</v>
      </c>
      <c r="G25" s="125">
        <f t="shared" si="10"/>
        <v>9.0476190476190563</v>
      </c>
      <c r="H25" s="241">
        <f>E25-B25</f>
        <v>-0.76031000000000049</v>
      </c>
      <c r="I25" s="308">
        <f>((E25-B25)/B25)</f>
        <v>-0.15327872653120478</v>
      </c>
      <c r="J25" s="242">
        <f>F25-C25</f>
        <v>-0.71335000000000059</v>
      </c>
      <c r="K25" s="308">
        <f>((F25-C25)/C25)</f>
        <v>-0.15735603913220919</v>
      </c>
      <c r="L25" s="242">
        <f>G25-D25</f>
        <v>0.44009250189912841</v>
      </c>
      <c r="M25" s="112">
        <f>((G25-D25)/D25)</f>
        <v>5.1128799842965728E-2</v>
      </c>
      <c r="P25" s="74"/>
      <c r="Q25" s="74"/>
    </row>
    <row r="26" spans="1:17" s="5" customFormat="1" x14ac:dyDescent="0.25">
      <c r="A26" s="101" t="s">
        <v>69</v>
      </c>
      <c r="B26" s="329"/>
      <c r="C26" s="330"/>
      <c r="D26" s="251"/>
      <c r="E26" s="236"/>
      <c r="F26" s="237"/>
      <c r="G26" s="238"/>
      <c r="H26" s="309"/>
      <c r="I26" s="310"/>
      <c r="J26" s="310"/>
      <c r="K26" s="310"/>
      <c r="L26" s="310"/>
      <c r="M26" s="311"/>
    </row>
    <row r="27" spans="1:17" s="5" customFormat="1" x14ac:dyDescent="0.25">
      <c r="A27" s="38" t="s">
        <v>70</v>
      </c>
      <c r="B27" s="241">
        <v>3.1483099999999999</v>
      </c>
      <c r="C27" s="242">
        <v>3.0998899999999998</v>
      </c>
      <c r="D27" s="125">
        <f t="shared" ref="D27:D45" si="11">((B27-C27)/B27)*100</f>
        <v>1.537967989175149</v>
      </c>
      <c r="E27" s="241">
        <v>3.1</v>
      </c>
      <c r="F27" s="242">
        <v>3.04</v>
      </c>
      <c r="G27" s="125">
        <f t="shared" ref="G27:G40" si="12">((E27-F27)/E27)*100</f>
        <v>1.9354838709677438</v>
      </c>
      <c r="H27" s="241">
        <f t="shared" ref="H27:H40" si="13">E27-B27</f>
        <v>-4.8309999999999853E-2</v>
      </c>
      <c r="I27" s="308">
        <f t="shared" ref="I27:I40" si="14">((E27-B27)/B27)</f>
        <v>-1.5344740511576006E-2</v>
      </c>
      <c r="J27" s="242">
        <f t="shared" ref="J27:J40" si="15">F27-C27</f>
        <v>-5.9889999999999777E-2</v>
      </c>
      <c r="K27" s="308">
        <f t="shared" ref="K27:K40" si="16">((F27-C27)/C27)</f>
        <v>-1.9320040388529844E-2</v>
      </c>
      <c r="L27" s="242">
        <f t="shared" ref="L27:L40" si="17">G27-D27</f>
        <v>0.39751588179259478</v>
      </c>
      <c r="M27" s="112">
        <f t="shared" ref="M27:M40" si="18">((G27-D27)/D27)</f>
        <v>0.25846824159571263</v>
      </c>
    </row>
    <row r="28" spans="1:17" s="5" customFormat="1" x14ac:dyDescent="0.25">
      <c r="A28" s="38" t="s">
        <v>71</v>
      </c>
      <c r="B28" s="241">
        <v>10.439260000000001</v>
      </c>
      <c r="C28" s="242">
        <v>11.541559999999999</v>
      </c>
      <c r="D28" s="125">
        <f t="shared" si="11"/>
        <v>-10.559177566225937</v>
      </c>
      <c r="E28" s="241">
        <v>8.74</v>
      </c>
      <c r="F28" s="242">
        <v>6.75</v>
      </c>
      <c r="G28" s="125">
        <f t="shared" si="12"/>
        <v>22.768878718535472</v>
      </c>
      <c r="H28" s="241">
        <f t="shared" si="13"/>
        <v>-1.6992600000000007</v>
      </c>
      <c r="I28" s="308">
        <f t="shared" si="14"/>
        <v>-0.16277590557185093</v>
      </c>
      <c r="J28" s="242">
        <f t="shared" si="15"/>
        <v>-4.7915599999999987</v>
      </c>
      <c r="K28" s="308">
        <f t="shared" si="16"/>
        <v>-0.41515704982688645</v>
      </c>
      <c r="L28" s="242">
        <f t="shared" si="17"/>
        <v>33.328056284761409</v>
      </c>
      <c r="M28" s="112">
        <f t="shared" si="18"/>
        <v>-3.1563117558855041</v>
      </c>
    </row>
    <row r="29" spans="1:17" s="5" customFormat="1" x14ac:dyDescent="0.25">
      <c r="A29" s="38" t="s">
        <v>72</v>
      </c>
      <c r="B29" s="241">
        <v>6.48001</v>
      </c>
      <c r="C29" s="242">
        <v>4.9208500000000006</v>
      </c>
      <c r="D29" s="125">
        <f t="shared" si="11"/>
        <v>24.061073979824098</v>
      </c>
      <c r="E29" s="241">
        <v>6.14</v>
      </c>
      <c r="F29" s="242">
        <v>4.79</v>
      </c>
      <c r="G29" s="125">
        <f t="shared" si="12"/>
        <v>21.986970684039083</v>
      </c>
      <c r="H29" s="241">
        <f t="shared" si="13"/>
        <v>-0.34001000000000037</v>
      </c>
      <c r="I29" s="308">
        <f t="shared" si="14"/>
        <v>-5.2470598039200615E-2</v>
      </c>
      <c r="J29" s="242">
        <f t="shared" si="15"/>
        <v>-0.13085000000000058</v>
      </c>
      <c r="K29" s="308">
        <f t="shared" si="16"/>
        <v>-2.6590934493024694E-2</v>
      </c>
      <c r="L29" s="242">
        <f t="shared" si="17"/>
        <v>-2.0741032957850152</v>
      </c>
      <c r="M29" s="112">
        <f t="shared" si="18"/>
        <v>-8.6201609185201394E-2</v>
      </c>
    </row>
    <row r="30" spans="1:17" s="5" customFormat="1" ht="28.5" x14ac:dyDescent="0.25">
      <c r="A30" s="38" t="s">
        <v>73</v>
      </c>
      <c r="B30" s="241">
        <v>8.2553000000000001</v>
      </c>
      <c r="C30" s="242">
        <v>9.5638199999999998</v>
      </c>
      <c r="D30" s="125">
        <f t="shared" si="11"/>
        <v>-15.85066563298729</v>
      </c>
      <c r="E30" s="241">
        <v>7.33</v>
      </c>
      <c r="F30" s="242">
        <v>7.51</v>
      </c>
      <c r="G30" s="125">
        <f t="shared" si="12"/>
        <v>-2.4556616643929021</v>
      </c>
      <c r="H30" s="241">
        <f t="shared" si="13"/>
        <v>-0.92530000000000001</v>
      </c>
      <c r="I30" s="308">
        <f t="shared" si="14"/>
        <v>-0.11208556927065037</v>
      </c>
      <c r="J30" s="242">
        <f t="shared" si="15"/>
        <v>-2.05382</v>
      </c>
      <c r="K30" s="308">
        <f t="shared" si="16"/>
        <v>-0.214748918319249</v>
      </c>
      <c r="L30" s="242">
        <f t="shared" si="17"/>
        <v>13.395003968594388</v>
      </c>
      <c r="M30" s="112">
        <f t="shared" si="18"/>
        <v>-0.84507517089488327</v>
      </c>
    </row>
    <row r="31" spans="1:17" s="5" customFormat="1" x14ac:dyDescent="0.25">
      <c r="A31" s="38" t="s">
        <v>74</v>
      </c>
      <c r="B31" s="241">
        <v>5.2050000000000001</v>
      </c>
      <c r="C31" s="242">
        <v>8.8931200000000015</v>
      </c>
      <c r="D31" s="125">
        <f t="shared" si="11"/>
        <v>-70.857252641690707</v>
      </c>
      <c r="E31" s="241">
        <v>4.5199999999999996</v>
      </c>
      <c r="F31" s="242">
        <v>9.07</v>
      </c>
      <c r="G31" s="125">
        <f t="shared" si="12"/>
        <v>-100.66371681415932</v>
      </c>
      <c r="H31" s="241">
        <f t="shared" si="13"/>
        <v>-0.6850000000000005</v>
      </c>
      <c r="I31" s="308">
        <f t="shared" si="14"/>
        <v>-0.13160422670509137</v>
      </c>
      <c r="J31" s="242">
        <f t="shared" si="15"/>
        <v>0.17687999999999882</v>
      </c>
      <c r="K31" s="308">
        <f t="shared" si="16"/>
        <v>1.9889532582490599E-2</v>
      </c>
      <c r="L31" s="242">
        <f t="shared" si="17"/>
        <v>-29.806464172468608</v>
      </c>
      <c r="M31" s="112">
        <f t="shared" si="18"/>
        <v>0.42065509261547634</v>
      </c>
    </row>
    <row r="32" spans="1:17" s="5" customFormat="1" x14ac:dyDescent="0.25">
      <c r="A32" s="38" t="s">
        <v>75</v>
      </c>
      <c r="B32" s="241">
        <v>5.5772899999999996</v>
      </c>
      <c r="C32" s="242">
        <v>4.6552499999999997</v>
      </c>
      <c r="D32" s="125">
        <f t="shared" si="11"/>
        <v>16.532043340045078</v>
      </c>
      <c r="E32" s="241">
        <v>4.78</v>
      </c>
      <c r="F32" s="242">
        <v>4.13</v>
      </c>
      <c r="G32" s="125">
        <f t="shared" si="12"/>
        <v>13.598326359832644</v>
      </c>
      <c r="H32" s="241">
        <f t="shared" si="13"/>
        <v>-0.79728999999999939</v>
      </c>
      <c r="I32" s="308">
        <f t="shared" si="14"/>
        <v>-0.1429529395100487</v>
      </c>
      <c r="J32" s="242">
        <f t="shared" si="15"/>
        <v>-0.52524999999999977</v>
      </c>
      <c r="K32" s="308">
        <f t="shared" si="16"/>
        <v>-0.11282960098813163</v>
      </c>
      <c r="L32" s="242">
        <f t="shared" si="17"/>
        <v>-2.9337169802124343</v>
      </c>
      <c r="M32" s="112">
        <f t="shared" si="18"/>
        <v>-0.17745640510790209</v>
      </c>
    </row>
    <row r="33" spans="1:15" s="5" customFormat="1" x14ac:dyDescent="0.25">
      <c r="A33" s="38" t="s">
        <v>76</v>
      </c>
      <c r="B33" s="241">
        <v>4.59307</v>
      </c>
      <c r="C33" s="242">
        <v>8.4078199999999992</v>
      </c>
      <c r="D33" s="125">
        <f t="shared" si="11"/>
        <v>-83.054471192470373</v>
      </c>
      <c r="E33" s="241">
        <v>4.1399999999999997</v>
      </c>
      <c r="F33" s="242">
        <v>7.05</v>
      </c>
      <c r="G33" s="125">
        <f t="shared" si="12"/>
        <v>-70.28985507246378</v>
      </c>
      <c r="H33" s="241">
        <f t="shared" si="13"/>
        <v>-0.45307000000000031</v>
      </c>
      <c r="I33" s="308">
        <f t="shared" si="14"/>
        <v>-9.8642084705872171E-2</v>
      </c>
      <c r="J33" s="242">
        <f t="shared" si="15"/>
        <v>-1.3578199999999994</v>
      </c>
      <c r="K33" s="308">
        <f t="shared" si="16"/>
        <v>-0.16149489403912065</v>
      </c>
      <c r="L33" s="242">
        <f t="shared" si="17"/>
        <v>12.764616120006593</v>
      </c>
      <c r="M33" s="112">
        <f t="shared" si="18"/>
        <v>-0.15368969227949067</v>
      </c>
    </row>
    <row r="34" spans="1:15" s="5" customFormat="1" x14ac:dyDescent="0.25">
      <c r="A34" s="38" t="s">
        <v>77</v>
      </c>
      <c r="B34" s="241">
        <v>4.9024700000000001</v>
      </c>
      <c r="C34" s="242">
        <v>3.9182199999999998</v>
      </c>
      <c r="D34" s="125">
        <f t="shared" si="11"/>
        <v>20.076614441291841</v>
      </c>
      <c r="E34" s="241">
        <v>4.2</v>
      </c>
      <c r="F34" s="242">
        <v>3.3</v>
      </c>
      <c r="G34" s="125">
        <f t="shared" si="12"/>
        <v>21.428571428571434</v>
      </c>
      <c r="H34" s="241">
        <f t="shared" si="13"/>
        <v>-0.70246999999999993</v>
      </c>
      <c r="I34" s="308">
        <f t="shared" si="14"/>
        <v>-0.14328899513918492</v>
      </c>
      <c r="J34" s="242">
        <f t="shared" si="15"/>
        <v>-0.61821999999999999</v>
      </c>
      <c r="K34" s="308">
        <f t="shared" si="16"/>
        <v>-0.15778082904992574</v>
      </c>
      <c r="L34" s="242">
        <f t="shared" si="17"/>
        <v>1.3519569872795927</v>
      </c>
      <c r="M34" s="112">
        <f t="shared" si="18"/>
        <v>6.7339888965492339E-2</v>
      </c>
    </row>
    <row r="35" spans="1:15" s="5" customFormat="1" x14ac:dyDescent="0.25">
      <c r="A35" s="38" t="s">
        <v>78</v>
      </c>
      <c r="B35" s="241">
        <v>12.67301</v>
      </c>
      <c r="C35" s="242">
        <v>8.0152000000000001</v>
      </c>
      <c r="D35" s="125">
        <f t="shared" si="11"/>
        <v>36.753778305232935</v>
      </c>
      <c r="E35" s="241">
        <v>11.57</v>
      </c>
      <c r="F35" s="242">
        <v>9.0399999999999991</v>
      </c>
      <c r="G35" s="125">
        <f t="shared" si="12"/>
        <v>21.866897147796031</v>
      </c>
      <c r="H35" s="241">
        <f t="shared" si="13"/>
        <v>-1.1030099999999994</v>
      </c>
      <c r="I35" s="308">
        <f t="shared" si="14"/>
        <v>-8.7036150054328007E-2</v>
      </c>
      <c r="J35" s="242">
        <f t="shared" si="15"/>
        <v>1.024799999999999</v>
      </c>
      <c r="K35" s="308">
        <f t="shared" si="16"/>
        <v>0.12785707156402823</v>
      </c>
      <c r="L35" s="242">
        <f t="shared" si="17"/>
        <v>-14.886881157436903</v>
      </c>
      <c r="M35" s="112">
        <f t="shared" si="18"/>
        <v>-0.40504355861877028</v>
      </c>
    </row>
    <row r="36" spans="1:15" s="5" customFormat="1" x14ac:dyDescent="0.25">
      <c r="A36" s="38" t="s">
        <v>79</v>
      </c>
      <c r="B36" s="241">
        <v>16.037950000000002</v>
      </c>
      <c r="C36" s="242">
        <v>12.089780000000001</v>
      </c>
      <c r="D36" s="125">
        <f t="shared" si="11"/>
        <v>24.617672458138358</v>
      </c>
      <c r="E36" s="241">
        <v>14.38</v>
      </c>
      <c r="F36" s="242">
        <v>11.41</v>
      </c>
      <c r="G36" s="125">
        <f t="shared" si="12"/>
        <v>20.653685674547987</v>
      </c>
      <c r="H36" s="241">
        <f t="shared" si="13"/>
        <v>-1.6579500000000014</v>
      </c>
      <c r="I36" s="308">
        <f t="shared" si="14"/>
        <v>-0.10337667844082324</v>
      </c>
      <c r="J36" s="242">
        <f t="shared" si="15"/>
        <v>-0.67978000000000094</v>
      </c>
      <c r="K36" s="308">
        <f t="shared" si="16"/>
        <v>-5.6227656748096398E-2</v>
      </c>
      <c r="L36" s="242">
        <f t="shared" si="17"/>
        <v>-3.9639867835903715</v>
      </c>
      <c r="M36" s="112">
        <f t="shared" si="18"/>
        <v>-0.1610219971173561</v>
      </c>
      <c r="O36" s="5" t="s">
        <v>226</v>
      </c>
    </row>
    <row r="37" spans="1:15" s="5" customFormat="1" x14ac:dyDescent="0.25">
      <c r="A37" s="38" t="s">
        <v>80</v>
      </c>
      <c r="B37" s="241">
        <v>7.0634600000000001</v>
      </c>
      <c r="C37" s="242">
        <v>9.5166699999999995</v>
      </c>
      <c r="D37" s="125">
        <f t="shared" si="11"/>
        <v>-34.73099585755422</v>
      </c>
      <c r="E37" s="241">
        <v>6.55</v>
      </c>
      <c r="F37" s="242">
        <v>10.88</v>
      </c>
      <c r="G37" s="125">
        <f t="shared" si="12"/>
        <v>-66.106870229007654</v>
      </c>
      <c r="H37" s="241">
        <f t="shared" si="13"/>
        <v>-0.51346000000000025</v>
      </c>
      <c r="I37" s="308">
        <f t="shared" si="14"/>
        <v>-7.2692419862220539E-2</v>
      </c>
      <c r="J37" s="242">
        <f t="shared" si="15"/>
        <v>1.3633300000000013</v>
      </c>
      <c r="K37" s="308">
        <f t="shared" si="16"/>
        <v>0.14325704264201672</v>
      </c>
      <c r="L37" s="242">
        <f t="shared" si="17"/>
        <v>-31.375874371453435</v>
      </c>
      <c r="M37" s="112">
        <f t="shared" si="18"/>
        <v>0.90339691093622865</v>
      </c>
    </row>
    <row r="38" spans="1:15" s="5" customFormat="1" ht="28.5" x14ac:dyDescent="0.25">
      <c r="A38" s="38" t="s">
        <v>81</v>
      </c>
      <c r="B38" s="241">
        <v>10.332330000000001</v>
      </c>
      <c r="C38" s="242">
        <v>7.32294</v>
      </c>
      <c r="D38" s="125">
        <f t="shared" si="11"/>
        <v>29.125957068734742</v>
      </c>
      <c r="E38" s="241">
        <v>9.2100000000000009</v>
      </c>
      <c r="F38" s="242">
        <v>6.39</v>
      </c>
      <c r="G38" s="125">
        <f t="shared" si="12"/>
        <v>30.618892508143329</v>
      </c>
      <c r="H38" s="241">
        <f t="shared" si="13"/>
        <v>-1.1223299999999998</v>
      </c>
      <c r="I38" s="308">
        <f t="shared" si="14"/>
        <v>-0.10862312760045409</v>
      </c>
      <c r="J38" s="242">
        <f t="shared" si="15"/>
        <v>-0.93294000000000032</v>
      </c>
      <c r="K38" s="308">
        <f t="shared" si="16"/>
        <v>-0.12739965095986042</v>
      </c>
      <c r="L38" s="242">
        <f t="shared" si="17"/>
        <v>1.492935439408587</v>
      </c>
      <c r="M38" s="112">
        <f t="shared" si="18"/>
        <v>5.1257901530424851E-2</v>
      </c>
    </row>
    <row r="39" spans="1:15" s="5" customFormat="1" ht="28.5" x14ac:dyDescent="0.25">
      <c r="A39" s="38" t="s">
        <v>82</v>
      </c>
      <c r="B39" s="241">
        <v>14.476290000000001</v>
      </c>
      <c r="C39" s="242">
        <v>11.30917</v>
      </c>
      <c r="D39" s="125">
        <f t="shared" si="11"/>
        <v>21.877981167826842</v>
      </c>
      <c r="E39" s="241">
        <v>14.5</v>
      </c>
      <c r="F39" s="242">
        <v>11.6</v>
      </c>
      <c r="G39" s="125">
        <f t="shared" si="12"/>
        <v>20</v>
      </c>
      <c r="H39" s="241">
        <f t="shared" si="13"/>
        <v>2.3709999999999454E-2</v>
      </c>
      <c r="I39" s="308">
        <f t="shared" si="14"/>
        <v>1.6378505818824749E-3</v>
      </c>
      <c r="J39" s="242">
        <f t="shared" si="15"/>
        <v>0.2908299999999997</v>
      </c>
      <c r="K39" s="308">
        <f t="shared" si="16"/>
        <v>2.5716299250961805E-2</v>
      </c>
      <c r="L39" s="242">
        <f t="shared" si="17"/>
        <v>-1.8779811678268423</v>
      </c>
      <c r="M39" s="112">
        <f t="shared" si="18"/>
        <v>-8.5838869382909508E-2</v>
      </c>
      <c r="O39" s="5" t="s">
        <v>227</v>
      </c>
    </row>
    <row r="40" spans="1:15" s="5" customFormat="1" ht="28.5" x14ac:dyDescent="0.25">
      <c r="A40" s="95" t="s">
        <v>83</v>
      </c>
      <c r="B40" s="312">
        <v>5.6744200000000005</v>
      </c>
      <c r="C40" s="256">
        <v>4.5741000000000005</v>
      </c>
      <c r="D40" s="126">
        <f t="shared" si="11"/>
        <v>19.390880477652338</v>
      </c>
      <c r="E40" s="312">
        <v>5.26</v>
      </c>
      <c r="F40" s="256">
        <v>4.26</v>
      </c>
      <c r="G40" s="126">
        <f t="shared" si="12"/>
        <v>19.011406844106464</v>
      </c>
      <c r="H40" s="241">
        <f t="shared" si="13"/>
        <v>-0.41442000000000068</v>
      </c>
      <c r="I40" s="308">
        <f t="shared" si="14"/>
        <v>-7.3033014827947287E-2</v>
      </c>
      <c r="J40" s="242">
        <f t="shared" si="15"/>
        <v>-0.31410000000000071</v>
      </c>
      <c r="K40" s="308">
        <f t="shared" si="16"/>
        <v>-6.8669246409129817E-2</v>
      </c>
      <c r="L40" s="242">
        <f t="shared" si="17"/>
        <v>-0.37947363354587438</v>
      </c>
      <c r="M40" s="112">
        <f t="shared" si="18"/>
        <v>-1.9569695867251172E-2</v>
      </c>
    </row>
    <row r="41" spans="1:15" s="5" customFormat="1" x14ac:dyDescent="0.25">
      <c r="A41" s="101" t="s">
        <v>228</v>
      </c>
      <c r="B41" s="236"/>
      <c r="C41" s="237"/>
      <c r="D41" s="238"/>
      <c r="E41" s="236"/>
      <c r="F41" s="237"/>
      <c r="G41" s="238"/>
      <c r="H41" s="309"/>
      <c r="I41" s="310"/>
      <c r="J41" s="310"/>
      <c r="K41" s="310"/>
      <c r="L41" s="310"/>
      <c r="M41" s="311"/>
    </row>
    <row r="42" spans="1:15" s="5" customFormat="1" x14ac:dyDescent="0.25">
      <c r="A42" s="38" t="s">
        <v>94</v>
      </c>
      <c r="B42" s="241">
        <v>2.6912199999999999</v>
      </c>
      <c r="C42" s="242">
        <v>2.5949</v>
      </c>
      <c r="D42" s="125">
        <f t="shared" si="11"/>
        <v>3.57904593455756</v>
      </c>
      <c r="E42" s="241">
        <v>2.4300000000000002</v>
      </c>
      <c r="F42" s="242">
        <v>2.34</v>
      </c>
      <c r="G42" s="125">
        <f t="shared" ref="G42:G45" si="19">((E42-F42)/E42)*100</f>
        <v>3.7037037037037162</v>
      </c>
      <c r="H42" s="241">
        <f>E42-B42</f>
        <v>-0.26121999999999979</v>
      </c>
      <c r="I42" s="308">
        <f>((E42-B42)/B42)</f>
        <v>-9.7063785197791255E-2</v>
      </c>
      <c r="J42" s="242">
        <f>F42-C42</f>
        <v>-0.25490000000000013</v>
      </c>
      <c r="K42" s="308">
        <f>((F42-C42)/C42)</f>
        <v>-9.8231145708890563E-2</v>
      </c>
      <c r="L42" s="242">
        <f>G42-D42</f>
        <v>0.12465776914615612</v>
      </c>
      <c r="M42" s="112">
        <f>((G42-D42)/D42)</f>
        <v>3.4829888027566279E-2</v>
      </c>
    </row>
    <row r="43" spans="1:15" s="5" customFormat="1" x14ac:dyDescent="0.25">
      <c r="A43" s="38" t="s">
        <v>95</v>
      </c>
      <c r="B43" s="241">
        <v>4.1178599999999994</v>
      </c>
      <c r="C43" s="242">
        <v>3.8903099999999999</v>
      </c>
      <c r="D43" s="125">
        <f t="shared" si="11"/>
        <v>5.5259285162681469</v>
      </c>
      <c r="E43" s="241">
        <v>3.96</v>
      </c>
      <c r="F43" s="242">
        <v>3.83</v>
      </c>
      <c r="G43" s="125">
        <f t="shared" si="19"/>
        <v>3.2828282828282802</v>
      </c>
      <c r="H43" s="241">
        <f>E43-B43</f>
        <v>-0.15785999999999945</v>
      </c>
      <c r="I43" s="308">
        <f>((E43-B43)/B43)</f>
        <v>-3.8335446081216813E-2</v>
      </c>
      <c r="J43" s="242">
        <f>F43-C43</f>
        <v>-6.0309999999999864E-2</v>
      </c>
      <c r="K43" s="308">
        <f>((F43-C43)/C43)</f>
        <v>-1.5502620613781387E-2</v>
      </c>
      <c r="L43" s="242">
        <f>G43-D43</f>
        <v>-2.2431002334398666</v>
      </c>
      <c r="M43" s="112">
        <f>((G43-D43)/D43)</f>
        <v>-0.40592277421545636</v>
      </c>
    </row>
    <row r="44" spans="1:15" s="5" customFormat="1" x14ac:dyDescent="0.25">
      <c r="A44" s="38" t="s">
        <v>96</v>
      </c>
      <c r="B44" s="241">
        <v>8.0665200000000006</v>
      </c>
      <c r="C44" s="242">
        <v>8.0701000000000001</v>
      </c>
      <c r="D44" s="125">
        <f t="shared" si="11"/>
        <v>-4.4380972216017216E-2</v>
      </c>
      <c r="E44" s="241">
        <v>8.32</v>
      </c>
      <c r="F44" s="242">
        <v>8.42</v>
      </c>
      <c r="G44" s="125">
        <f t="shared" si="19"/>
        <v>-1.2019230769230727</v>
      </c>
      <c r="H44" s="241">
        <f>E44-B44</f>
        <v>0.25347999999999971</v>
      </c>
      <c r="I44" s="308">
        <f>((E44-B44)/B44)</f>
        <v>3.1423711836082932E-2</v>
      </c>
      <c r="J44" s="242">
        <f>F44-C44</f>
        <v>0.34989999999999988</v>
      </c>
      <c r="K44" s="308">
        <f>((F44-C44)/C44)</f>
        <v>4.3357579212153489E-2</v>
      </c>
      <c r="L44" s="242">
        <f>G44-D44</f>
        <v>-1.1575421047070555</v>
      </c>
      <c r="M44" s="112">
        <f>((G44-D44)/D44)</f>
        <v>26.081945638164623</v>
      </c>
    </row>
    <row r="45" spans="1:15" s="5" customFormat="1" x14ac:dyDescent="0.25">
      <c r="A45" s="95" t="s">
        <v>97</v>
      </c>
      <c r="B45" s="312">
        <v>37.957629999999995</v>
      </c>
      <c r="C45" s="256">
        <v>30.39856</v>
      </c>
      <c r="D45" s="126">
        <f t="shared" si="11"/>
        <v>19.914494134644329</v>
      </c>
      <c r="E45" s="312">
        <v>37.1</v>
      </c>
      <c r="F45" s="256">
        <v>29.4</v>
      </c>
      <c r="G45" s="126">
        <f t="shared" si="19"/>
        <v>20.754716981132081</v>
      </c>
      <c r="H45" s="312">
        <f>E45-B45</f>
        <v>-0.85762999999999323</v>
      </c>
      <c r="I45" s="313">
        <f>((E45-B45)/B45)</f>
        <v>-2.2594403285979482E-2</v>
      </c>
      <c r="J45" s="256">
        <f>F45-C45</f>
        <v>-0.99856000000000122</v>
      </c>
      <c r="K45" s="313">
        <f>((F45-C45)/C45)</f>
        <v>-3.2848924422735855E-2</v>
      </c>
      <c r="L45" s="256">
        <f>G45-D45</f>
        <v>0.8402228464877517</v>
      </c>
      <c r="M45" s="314">
        <f>((G45-D45)/D45)</f>
        <v>4.2191523460596202E-2</v>
      </c>
    </row>
    <row r="46" spans="1:15" x14ac:dyDescent="0.25">
      <c r="A46" s="363" t="s">
        <v>108</v>
      </c>
      <c r="B46" s="363"/>
      <c r="C46" s="363"/>
      <c r="D46" s="363"/>
      <c r="E46" s="363"/>
      <c r="F46" s="363"/>
      <c r="G46" s="363"/>
      <c r="H46" s="363"/>
      <c r="I46" s="363"/>
      <c r="J46" s="363"/>
      <c r="K46" s="363"/>
    </row>
    <row r="47" spans="1:15" ht="38.1" customHeight="1" x14ac:dyDescent="0.25">
      <c r="A47" s="364" t="s">
        <v>109</v>
      </c>
      <c r="B47" s="364"/>
      <c r="C47" s="364"/>
      <c r="D47" s="364"/>
      <c r="E47" s="364"/>
      <c r="F47" s="364"/>
      <c r="G47" s="364"/>
      <c r="H47" s="364"/>
      <c r="I47" s="364"/>
      <c r="J47" s="364"/>
      <c r="K47" s="364"/>
    </row>
    <row r="48" spans="1:15" ht="18.95" customHeight="1" x14ac:dyDescent="0.25">
      <c r="A48" s="364" t="s">
        <v>99</v>
      </c>
      <c r="B48" s="364"/>
      <c r="C48" s="364"/>
      <c r="D48" s="364"/>
      <c r="E48" s="364"/>
      <c r="F48" s="364"/>
      <c r="G48" s="364"/>
      <c r="H48" s="364"/>
      <c r="I48" s="364"/>
      <c r="J48" s="364"/>
      <c r="K48" s="364"/>
    </row>
    <row r="49" spans="1:11" ht="18.95" customHeight="1" x14ac:dyDescent="0.25">
      <c r="A49" s="364" t="s">
        <v>100</v>
      </c>
      <c r="B49" s="364"/>
      <c r="C49" s="364"/>
      <c r="D49" s="364"/>
      <c r="E49" s="364"/>
      <c r="F49" s="364"/>
      <c r="G49" s="364"/>
      <c r="H49" s="364"/>
      <c r="I49" s="364"/>
      <c r="J49" s="364"/>
      <c r="K49" s="364"/>
    </row>
    <row r="50" spans="1:11" ht="18.95" customHeight="1" x14ac:dyDescent="0.25">
      <c r="A50" s="364" t="s">
        <v>101</v>
      </c>
      <c r="B50" s="364"/>
      <c r="C50" s="364"/>
      <c r="D50" s="364"/>
      <c r="E50" s="364"/>
      <c r="F50" s="364"/>
      <c r="G50" s="364"/>
      <c r="H50" s="364"/>
      <c r="I50" s="364"/>
      <c r="J50" s="364"/>
      <c r="K50" s="364"/>
    </row>
    <row r="51" spans="1:11" ht="18.95" customHeight="1" x14ac:dyDescent="0.25">
      <c r="A51" s="364" t="s">
        <v>102</v>
      </c>
      <c r="B51" s="364"/>
      <c r="C51" s="364"/>
      <c r="D51" s="364"/>
      <c r="E51" s="364"/>
      <c r="F51" s="364"/>
      <c r="G51" s="364"/>
      <c r="H51" s="364"/>
      <c r="I51" s="364"/>
      <c r="J51" s="364"/>
      <c r="K51" s="364"/>
    </row>
    <row r="52" spans="1:11" ht="18.95" customHeight="1" x14ac:dyDescent="0.25">
      <c r="A52" s="364" t="s">
        <v>103</v>
      </c>
      <c r="B52" s="364"/>
      <c r="C52" s="364"/>
      <c r="D52" s="364"/>
      <c r="E52" s="364"/>
      <c r="F52" s="364"/>
      <c r="G52" s="364"/>
      <c r="H52" s="364"/>
      <c r="I52" s="364"/>
      <c r="J52" s="364"/>
      <c r="K52" s="364"/>
    </row>
    <row r="53" spans="1:11" ht="84" customHeight="1" x14ac:dyDescent="0.25">
      <c r="A53" s="364" t="s">
        <v>104</v>
      </c>
      <c r="B53" s="364"/>
      <c r="C53" s="364"/>
      <c r="D53" s="364"/>
      <c r="E53" s="364"/>
      <c r="F53" s="364"/>
      <c r="G53" s="364"/>
      <c r="H53" s="364"/>
      <c r="I53" s="364"/>
      <c r="J53" s="364"/>
      <c r="K53" s="364"/>
    </row>
    <row r="54" spans="1:11" ht="21.95" customHeight="1" x14ac:dyDescent="0.25">
      <c r="A54" s="364" t="s">
        <v>105</v>
      </c>
      <c r="B54" s="364"/>
      <c r="C54" s="364"/>
      <c r="D54" s="364"/>
      <c r="E54" s="364"/>
      <c r="F54" s="364"/>
      <c r="G54" s="364"/>
      <c r="H54" s="364"/>
      <c r="I54" s="364"/>
      <c r="J54" s="364"/>
      <c r="K54" s="364"/>
    </row>
    <row r="55" spans="1:11" ht="84" customHeight="1" x14ac:dyDescent="0.25">
      <c r="A55" s="364" t="s">
        <v>230</v>
      </c>
      <c r="B55" s="364"/>
      <c r="C55" s="364"/>
      <c r="D55" s="364"/>
      <c r="E55" s="364"/>
      <c r="F55" s="364"/>
      <c r="G55" s="364"/>
      <c r="H55" s="364"/>
      <c r="I55" s="364"/>
      <c r="J55" s="364"/>
      <c r="K55" s="364"/>
    </row>
  </sheetData>
  <mergeCells count="25">
    <mergeCell ref="A53:K53"/>
    <mergeCell ref="A54:K54"/>
    <mergeCell ref="A55:K55"/>
    <mergeCell ref="A47:K47"/>
    <mergeCell ref="A48:K48"/>
    <mergeCell ref="A49:K49"/>
    <mergeCell ref="A50:K50"/>
    <mergeCell ref="A51:K51"/>
    <mergeCell ref="A52:K52"/>
    <mergeCell ref="A46:K46"/>
    <mergeCell ref="A7:M7"/>
    <mergeCell ref="A8:A11"/>
    <mergeCell ref="B8:M8"/>
    <mergeCell ref="B9:D9"/>
    <mergeCell ref="E9:G9"/>
    <mergeCell ref="H9:M9"/>
    <mergeCell ref="B10:B11"/>
    <mergeCell ref="C10:C11"/>
    <mergeCell ref="D10:D11"/>
    <mergeCell ref="E10:E11"/>
    <mergeCell ref="F10:F11"/>
    <mergeCell ref="G10:G11"/>
    <mergeCell ref="H10:I10"/>
    <mergeCell ref="J10:K10"/>
    <mergeCell ref="L10:M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713D-EDFA-7649-A194-CAEDA29605AA}">
  <sheetPr>
    <tabColor theme="0" tint="-0.14999847407452621"/>
  </sheetPr>
  <dimension ref="A7:M35"/>
  <sheetViews>
    <sheetView showGridLines="0" topLeftCell="A10" zoomScale="85" zoomScaleNormal="85" workbookViewId="0">
      <selection activeCell="H11" sqref="H11"/>
    </sheetView>
  </sheetViews>
  <sheetFormatPr baseColWidth="10" defaultRowHeight="15.75" x14ac:dyDescent="0.25"/>
  <cols>
    <col min="1" max="1" width="18.625" customWidth="1"/>
  </cols>
  <sheetData>
    <row r="7" spans="1:13" ht="75.95" customHeight="1" x14ac:dyDescent="0.25">
      <c r="A7" s="392" t="s">
        <v>232</v>
      </c>
      <c r="B7" s="392"/>
      <c r="C7" s="392"/>
      <c r="D7" s="392"/>
      <c r="E7" s="392"/>
      <c r="F7" s="392"/>
      <c r="G7" s="392"/>
      <c r="H7" s="392"/>
      <c r="I7" s="392"/>
      <c r="J7" s="392"/>
      <c r="K7" s="392"/>
      <c r="L7" s="392"/>
      <c r="M7" s="392"/>
    </row>
    <row r="8" spans="1:13" x14ac:dyDescent="0.25">
      <c r="A8" s="393" t="s">
        <v>231</v>
      </c>
      <c r="B8" s="394" t="s">
        <v>1</v>
      </c>
      <c r="C8" s="394"/>
      <c r="D8" s="394"/>
      <c r="E8" s="394"/>
      <c r="F8" s="394"/>
      <c r="G8" s="394"/>
      <c r="H8" s="394"/>
      <c r="I8" s="394"/>
      <c r="J8" s="394"/>
      <c r="K8" s="394"/>
      <c r="L8" s="394"/>
      <c r="M8" s="394"/>
    </row>
    <row r="9" spans="1:13" x14ac:dyDescent="0.25">
      <c r="A9" s="393"/>
      <c r="B9" s="394">
        <v>2019</v>
      </c>
      <c r="C9" s="394"/>
      <c r="D9" s="394"/>
      <c r="E9" s="394">
        <v>2020</v>
      </c>
      <c r="F9" s="394"/>
      <c r="G9" s="394"/>
      <c r="H9" s="394" t="s">
        <v>204</v>
      </c>
      <c r="I9" s="394"/>
      <c r="J9" s="394"/>
      <c r="K9" s="394"/>
      <c r="L9" s="394"/>
      <c r="M9" s="394"/>
    </row>
    <row r="10" spans="1:13" x14ac:dyDescent="0.25">
      <c r="A10" s="393"/>
      <c r="B10" s="395" t="s">
        <v>3</v>
      </c>
      <c r="C10" s="397" t="s">
        <v>4</v>
      </c>
      <c r="D10" s="397" t="s">
        <v>5</v>
      </c>
      <c r="E10" s="395" t="s">
        <v>3</v>
      </c>
      <c r="F10" s="397" t="s">
        <v>4</v>
      </c>
      <c r="G10" s="397" t="s">
        <v>5</v>
      </c>
      <c r="H10" s="419" t="s">
        <v>205</v>
      </c>
      <c r="I10" s="420"/>
      <c r="J10" s="420" t="s">
        <v>206</v>
      </c>
      <c r="K10" s="420"/>
      <c r="L10" s="420" t="s">
        <v>157</v>
      </c>
      <c r="M10" s="421"/>
    </row>
    <row r="11" spans="1:13" ht="28.5" x14ac:dyDescent="0.25">
      <c r="A11" s="393"/>
      <c r="B11" s="417"/>
      <c r="C11" s="418"/>
      <c r="D11" s="398"/>
      <c r="E11" s="417"/>
      <c r="F11" s="418"/>
      <c r="G11" s="398"/>
      <c r="H11" s="78" t="s">
        <v>207</v>
      </c>
      <c r="I11" s="79" t="s">
        <v>208</v>
      </c>
      <c r="J11" s="78" t="s">
        <v>207</v>
      </c>
      <c r="K11" s="79" t="s">
        <v>208</v>
      </c>
      <c r="L11" s="78" t="s">
        <v>207</v>
      </c>
      <c r="M11" s="80" t="s">
        <v>208</v>
      </c>
    </row>
    <row r="12" spans="1:13" x14ac:dyDescent="0.25">
      <c r="A12" s="21" t="s">
        <v>113</v>
      </c>
      <c r="B12" s="84">
        <v>6.4321099999999998</v>
      </c>
      <c r="C12" s="84">
        <v>6.2615200000000009</v>
      </c>
      <c r="D12" s="83">
        <f t="shared" ref="D12:D34" si="0">((B12-C12)/B12)*100</f>
        <v>2.6521623541885777</v>
      </c>
      <c r="E12" s="318">
        <v>6.44</v>
      </c>
      <c r="F12" s="319">
        <v>6.5</v>
      </c>
      <c r="G12" s="320">
        <f t="shared" ref="G12:G34" si="1">((E12-F12)/E12)*100</f>
        <v>-0.93167701863353436</v>
      </c>
      <c r="H12" s="318">
        <f t="shared" ref="H12:H34" si="2">E12-B12</f>
        <v>7.8900000000006187E-3</v>
      </c>
      <c r="I12" s="321">
        <f t="shared" ref="I12:I34" si="3">((E12-B12)/B12)</f>
        <v>1.2266581261826397E-3</v>
      </c>
      <c r="J12" s="319">
        <f t="shared" ref="J12:J34" si="4">F12-C12</f>
        <v>0.23847999999999914</v>
      </c>
      <c r="K12" s="321">
        <f t="shared" ref="K12:K34" si="5">((F12-C12)/C12)</f>
        <v>3.8086598781126482E-2</v>
      </c>
      <c r="L12" s="319">
        <f t="shared" ref="L12:L34" si="6">G12-D12</f>
        <v>-3.5838393728221121</v>
      </c>
      <c r="M12" s="322">
        <f t="shared" ref="M12:M34" si="7">((G12-D12)/D12)</f>
        <v>-1.3512895872163069</v>
      </c>
    </row>
    <row r="13" spans="1:13" x14ac:dyDescent="0.25">
      <c r="A13" s="21" t="s">
        <v>114</v>
      </c>
      <c r="B13" s="84">
        <v>6.4173599999999995</v>
      </c>
      <c r="C13" s="84">
        <v>6.0452599999999999</v>
      </c>
      <c r="D13" s="83">
        <f t="shared" si="0"/>
        <v>5.7983345176209484</v>
      </c>
      <c r="E13" s="318">
        <v>5.39</v>
      </c>
      <c r="F13" s="319">
        <v>5.26</v>
      </c>
      <c r="G13" s="320">
        <f t="shared" si="1"/>
        <v>2.4118738404452675</v>
      </c>
      <c r="H13" s="318">
        <f t="shared" si="2"/>
        <v>-1.0273599999999998</v>
      </c>
      <c r="I13" s="321">
        <f t="shared" si="3"/>
        <v>-0.16009075383023547</v>
      </c>
      <c r="J13" s="319">
        <f t="shared" si="4"/>
        <v>-0.78526000000000007</v>
      </c>
      <c r="K13" s="321">
        <f t="shared" si="5"/>
        <v>-0.1298968117169485</v>
      </c>
      <c r="L13" s="319">
        <f t="shared" si="6"/>
        <v>-3.3864606771756809</v>
      </c>
      <c r="M13" s="322">
        <f t="shared" si="7"/>
        <v>-0.58404023894867363</v>
      </c>
    </row>
    <row r="14" spans="1:13" x14ac:dyDescent="0.25">
      <c r="A14" s="21" t="s">
        <v>115</v>
      </c>
      <c r="B14" s="84">
        <v>9.5626100000000012</v>
      </c>
      <c r="C14" s="84">
        <v>8.9609100000000002</v>
      </c>
      <c r="D14" s="83">
        <f t="shared" si="0"/>
        <v>6.2922152006617535</v>
      </c>
      <c r="E14" s="318">
        <v>8.5500000000000007</v>
      </c>
      <c r="F14" s="319">
        <v>8.32</v>
      </c>
      <c r="G14" s="320">
        <f t="shared" si="1"/>
        <v>2.6900584795321687</v>
      </c>
      <c r="H14" s="318">
        <f t="shared" si="2"/>
        <v>-1.0126100000000005</v>
      </c>
      <c r="I14" s="321">
        <f t="shared" si="3"/>
        <v>-0.10589263809775787</v>
      </c>
      <c r="J14" s="319">
        <f t="shared" si="4"/>
        <v>-0.64090999999999987</v>
      </c>
      <c r="K14" s="321">
        <f t="shared" si="5"/>
        <v>-7.1522869887098509E-2</v>
      </c>
      <c r="L14" s="319">
        <f t="shared" si="6"/>
        <v>-3.6021567211295848</v>
      </c>
      <c r="M14" s="322">
        <f t="shared" si="7"/>
        <v>-0.57247830950707868</v>
      </c>
    </row>
    <row r="15" spans="1:13" x14ac:dyDescent="0.25">
      <c r="A15" s="21" t="s">
        <v>116</v>
      </c>
      <c r="B15" s="84">
        <v>6.5829899999999997</v>
      </c>
      <c r="C15" s="84">
        <v>6.1817200000000003</v>
      </c>
      <c r="D15" s="83">
        <f t="shared" si="0"/>
        <v>6.0955584012735757</v>
      </c>
      <c r="E15" s="318">
        <v>6.17</v>
      </c>
      <c r="F15" s="319">
        <v>5.69</v>
      </c>
      <c r="G15" s="320">
        <f t="shared" si="1"/>
        <v>7.7795786061588252</v>
      </c>
      <c r="H15" s="318">
        <f t="shared" si="2"/>
        <v>-0.41298999999999975</v>
      </c>
      <c r="I15" s="321">
        <f t="shared" si="3"/>
        <v>-6.2735930025717757E-2</v>
      </c>
      <c r="J15" s="319">
        <f t="shared" si="4"/>
        <v>-0.49171999999999993</v>
      </c>
      <c r="K15" s="321">
        <f t="shared" si="5"/>
        <v>-7.9544204525601278E-2</v>
      </c>
      <c r="L15" s="319">
        <f t="shared" si="6"/>
        <v>1.6840202048852495</v>
      </c>
      <c r="M15" s="322">
        <f t="shared" si="7"/>
        <v>0.2762700468153006</v>
      </c>
    </row>
    <row r="16" spans="1:13" x14ac:dyDescent="0.25">
      <c r="A16" s="21" t="s">
        <v>117</v>
      </c>
      <c r="B16" s="84">
        <v>7.7379600000000002</v>
      </c>
      <c r="C16" s="84">
        <v>7.5373100000000006</v>
      </c>
      <c r="D16" s="83">
        <f t="shared" si="0"/>
        <v>2.5930607033378248</v>
      </c>
      <c r="E16" s="318">
        <v>6.98</v>
      </c>
      <c r="F16" s="319">
        <v>6.59</v>
      </c>
      <c r="G16" s="320">
        <f t="shared" si="1"/>
        <v>5.5873925501432744</v>
      </c>
      <c r="H16" s="318">
        <f t="shared" si="2"/>
        <v>-0.75795999999999975</v>
      </c>
      <c r="I16" s="321">
        <f t="shared" si="3"/>
        <v>-9.7953465771340217E-2</v>
      </c>
      <c r="J16" s="319">
        <f t="shared" si="4"/>
        <v>-0.94731000000000076</v>
      </c>
      <c r="K16" s="321">
        <f t="shared" si="5"/>
        <v>-0.1256827701129449</v>
      </c>
      <c r="L16" s="319">
        <f t="shared" si="6"/>
        <v>2.9943318468054496</v>
      </c>
      <c r="M16" s="322">
        <f t="shared" si="7"/>
        <v>1.1547480716325318</v>
      </c>
    </row>
    <row r="17" spans="1:13" x14ac:dyDescent="0.25">
      <c r="A17" s="21" t="s">
        <v>118</v>
      </c>
      <c r="B17" s="84">
        <v>6.4281099999999993</v>
      </c>
      <c r="C17" s="84">
        <v>5.7474300000000005</v>
      </c>
      <c r="D17" s="83">
        <f t="shared" si="0"/>
        <v>10.589115618743284</v>
      </c>
      <c r="E17" s="318">
        <v>5.85</v>
      </c>
      <c r="F17" s="319">
        <v>5.14</v>
      </c>
      <c r="G17" s="320">
        <f t="shared" si="1"/>
        <v>12.136752136752136</v>
      </c>
      <c r="H17" s="318">
        <f t="shared" si="2"/>
        <v>-0.57810999999999968</v>
      </c>
      <c r="I17" s="321">
        <f t="shared" si="3"/>
        <v>-8.9934677533520704E-2</v>
      </c>
      <c r="J17" s="319">
        <f t="shared" si="4"/>
        <v>-0.6074300000000008</v>
      </c>
      <c r="K17" s="321">
        <f t="shared" si="5"/>
        <v>-0.10568723760011009</v>
      </c>
      <c r="L17" s="319">
        <f t="shared" si="6"/>
        <v>1.5476365180088525</v>
      </c>
      <c r="M17" s="322">
        <f t="shared" si="7"/>
        <v>0.14615351968293325</v>
      </c>
    </row>
    <row r="18" spans="1:13" x14ac:dyDescent="0.25">
      <c r="A18" s="21" t="s">
        <v>119</v>
      </c>
      <c r="B18" s="84">
        <v>4.6260399999999997</v>
      </c>
      <c r="C18" s="84">
        <v>4.7472399999999997</v>
      </c>
      <c r="D18" s="83">
        <f t="shared" si="0"/>
        <v>-2.619951405521785</v>
      </c>
      <c r="E18" s="318">
        <v>4.72</v>
      </c>
      <c r="F18" s="319">
        <v>4.99</v>
      </c>
      <c r="G18" s="320">
        <f t="shared" si="1"/>
        <v>-5.7203389830508575</v>
      </c>
      <c r="H18" s="318">
        <f t="shared" si="2"/>
        <v>9.3960000000000043E-2</v>
      </c>
      <c r="I18" s="321">
        <f t="shared" si="3"/>
        <v>2.0311108421025337E-2</v>
      </c>
      <c r="J18" s="319">
        <f t="shared" si="4"/>
        <v>0.24276000000000053</v>
      </c>
      <c r="K18" s="321">
        <f t="shared" si="5"/>
        <v>5.1137081756978904E-2</v>
      </c>
      <c r="L18" s="319">
        <f t="shared" si="6"/>
        <v>-3.1003875775290726</v>
      </c>
      <c r="M18" s="322">
        <f t="shared" si="7"/>
        <v>1.1833759859036792</v>
      </c>
    </row>
    <row r="19" spans="1:13" x14ac:dyDescent="0.25">
      <c r="A19" s="21" t="s">
        <v>120</v>
      </c>
      <c r="B19" s="84">
        <v>6.5292399999999997</v>
      </c>
      <c r="C19" s="84">
        <v>6.4774700000000003</v>
      </c>
      <c r="D19" s="83">
        <f t="shared" si="0"/>
        <v>0.79289473200555394</v>
      </c>
      <c r="E19" s="318">
        <v>6.06</v>
      </c>
      <c r="F19" s="319">
        <v>6.03</v>
      </c>
      <c r="G19" s="320">
        <f t="shared" si="1"/>
        <v>0.49504950495048455</v>
      </c>
      <c r="H19" s="318">
        <f t="shared" si="2"/>
        <v>-0.4692400000000001</v>
      </c>
      <c r="I19" s="321">
        <f t="shared" si="3"/>
        <v>-7.1867476153426757E-2</v>
      </c>
      <c r="J19" s="319">
        <f t="shared" si="4"/>
        <v>-0.44747000000000003</v>
      </c>
      <c r="K19" s="321">
        <f t="shared" si="5"/>
        <v>-6.9080983779160693E-2</v>
      </c>
      <c r="L19" s="319">
        <f t="shared" si="6"/>
        <v>-0.29784522705506938</v>
      </c>
      <c r="M19" s="322">
        <f t="shared" si="7"/>
        <v>-0.37564283760808626</v>
      </c>
    </row>
    <row r="20" spans="1:13" x14ac:dyDescent="0.25">
      <c r="A20" s="21" t="s">
        <v>121</v>
      </c>
      <c r="B20" s="84">
        <v>6.8259999999999996</v>
      </c>
      <c r="C20" s="84">
        <v>6.4106099999999993</v>
      </c>
      <c r="D20" s="83">
        <f t="shared" si="0"/>
        <v>6.085408731321424</v>
      </c>
      <c r="E20" s="318">
        <v>6.14</v>
      </c>
      <c r="F20" s="319">
        <v>6.21</v>
      </c>
      <c r="G20" s="320">
        <f t="shared" si="1"/>
        <v>-1.1400651465798093</v>
      </c>
      <c r="H20" s="318">
        <f t="shared" si="2"/>
        <v>-0.68599999999999994</v>
      </c>
      <c r="I20" s="321">
        <f t="shared" si="3"/>
        <v>-0.10049809551714034</v>
      </c>
      <c r="J20" s="319">
        <f t="shared" si="4"/>
        <v>-0.20060999999999929</v>
      </c>
      <c r="K20" s="321">
        <f t="shared" si="5"/>
        <v>-3.1293433854188493E-2</v>
      </c>
      <c r="L20" s="319">
        <f t="shared" si="6"/>
        <v>-7.2254738779012335</v>
      </c>
      <c r="M20" s="322">
        <f t="shared" si="7"/>
        <v>-1.1873440547570662</v>
      </c>
    </row>
    <row r="21" spans="1:13" x14ac:dyDescent="0.25">
      <c r="A21" s="21" t="s">
        <v>122</v>
      </c>
      <c r="B21" s="84">
        <v>7.3652899999999999</v>
      </c>
      <c r="C21" s="84">
        <v>7.3262600000000004</v>
      </c>
      <c r="D21" s="83">
        <f t="shared" si="0"/>
        <v>0.52991803445620544</v>
      </c>
      <c r="E21" s="318">
        <v>7.32</v>
      </c>
      <c r="F21" s="319">
        <v>7.31</v>
      </c>
      <c r="G21" s="320">
        <f t="shared" si="1"/>
        <v>0.13661202185793273</v>
      </c>
      <c r="H21" s="318">
        <f t="shared" si="2"/>
        <v>-4.5289999999999608E-2</v>
      </c>
      <c r="I21" s="321">
        <f t="shared" si="3"/>
        <v>-6.1491129337744484E-3</v>
      </c>
      <c r="J21" s="319">
        <f t="shared" si="4"/>
        <v>-1.6260000000000829E-2</v>
      </c>
      <c r="K21" s="321">
        <f t="shared" si="5"/>
        <v>-2.2194134524301389E-3</v>
      </c>
      <c r="L21" s="319">
        <f t="shared" si="6"/>
        <v>-0.39330601259827269</v>
      </c>
      <c r="M21" s="322">
        <f t="shared" si="7"/>
        <v>-0.74220159916217587</v>
      </c>
    </row>
    <row r="22" spans="1:13" x14ac:dyDescent="0.25">
      <c r="A22" s="21" t="s">
        <v>123</v>
      </c>
      <c r="B22" s="84">
        <v>8.5134100000000004</v>
      </c>
      <c r="C22" s="84">
        <v>7.9154099999999996</v>
      </c>
      <c r="D22" s="83">
        <f t="shared" si="0"/>
        <v>7.0242123896300166</v>
      </c>
      <c r="E22" s="318">
        <v>7.96</v>
      </c>
      <c r="F22" s="319">
        <v>7.71</v>
      </c>
      <c r="G22" s="320">
        <f t="shared" si="1"/>
        <v>3.1407035175879394</v>
      </c>
      <c r="H22" s="318">
        <f t="shared" si="2"/>
        <v>-0.5534100000000004</v>
      </c>
      <c r="I22" s="321">
        <f t="shared" si="3"/>
        <v>-6.5004504657945564E-2</v>
      </c>
      <c r="J22" s="319">
        <f t="shared" si="4"/>
        <v>-0.20540999999999965</v>
      </c>
      <c r="K22" s="321">
        <f t="shared" si="5"/>
        <v>-2.595064563932881E-2</v>
      </c>
      <c r="L22" s="319">
        <f t="shared" si="6"/>
        <v>-3.8835088720420772</v>
      </c>
      <c r="M22" s="322">
        <f t="shared" si="7"/>
        <v>-0.55287463656073066</v>
      </c>
    </row>
    <row r="23" spans="1:13" x14ac:dyDescent="0.25">
      <c r="A23" s="21" t="s">
        <v>124</v>
      </c>
      <c r="B23" s="84">
        <v>5.9096400000000004</v>
      </c>
      <c r="C23" s="84">
        <v>5.3748000000000005</v>
      </c>
      <c r="D23" s="83">
        <f t="shared" si="0"/>
        <v>9.0502974800495455</v>
      </c>
      <c r="E23" s="318">
        <v>5.13</v>
      </c>
      <c r="F23" s="319">
        <v>5.47</v>
      </c>
      <c r="G23" s="320">
        <f t="shared" si="1"/>
        <v>-6.6276803118908347</v>
      </c>
      <c r="H23" s="318">
        <f t="shared" si="2"/>
        <v>-0.77964000000000055</v>
      </c>
      <c r="I23" s="321">
        <f t="shared" si="3"/>
        <v>-0.13192681787723118</v>
      </c>
      <c r="J23" s="319">
        <f t="shared" si="4"/>
        <v>9.5199999999999285E-2</v>
      </c>
      <c r="K23" s="321">
        <f t="shared" si="5"/>
        <v>1.7712286968817308E-2</v>
      </c>
      <c r="L23" s="319">
        <f t="shared" si="6"/>
        <v>-15.67797779194038</v>
      </c>
      <c r="M23" s="322">
        <f t="shared" si="7"/>
        <v>-1.7323162941882162</v>
      </c>
    </row>
    <row r="24" spans="1:13" x14ac:dyDescent="0.25">
      <c r="A24" s="21" t="s">
        <v>125</v>
      </c>
      <c r="B24" s="84">
        <v>6.6620699999999999</v>
      </c>
      <c r="C24" s="84">
        <v>6.2088599999999996</v>
      </c>
      <c r="D24" s="83">
        <f t="shared" si="0"/>
        <v>6.8028405585651361</v>
      </c>
      <c r="E24" s="318">
        <v>6.15</v>
      </c>
      <c r="F24" s="319">
        <v>6.09</v>
      </c>
      <c r="G24" s="320">
        <f t="shared" si="1"/>
        <v>0.97560975609756895</v>
      </c>
      <c r="H24" s="318">
        <f t="shared" si="2"/>
        <v>-0.51206999999999958</v>
      </c>
      <c r="I24" s="321">
        <f t="shared" si="3"/>
        <v>-7.6863497381444448E-2</v>
      </c>
      <c r="J24" s="319">
        <f t="shared" si="4"/>
        <v>-0.11885999999999974</v>
      </c>
      <c r="K24" s="321">
        <f t="shared" si="5"/>
        <v>-1.9143610904417196E-2</v>
      </c>
      <c r="L24" s="319">
        <f t="shared" si="6"/>
        <v>-5.8272308024675672</v>
      </c>
      <c r="M24" s="322">
        <f t="shared" si="7"/>
        <v>-0.85658788447287293</v>
      </c>
    </row>
    <row r="25" spans="1:13" x14ac:dyDescent="0.25">
      <c r="A25" s="21" t="s">
        <v>126</v>
      </c>
      <c r="B25" s="84">
        <v>6.9793100000000008</v>
      </c>
      <c r="C25" s="84">
        <v>6.5158399999999999</v>
      </c>
      <c r="D25" s="83">
        <f t="shared" si="0"/>
        <v>6.6406277984500024</v>
      </c>
      <c r="E25" s="318">
        <v>6.46</v>
      </c>
      <c r="F25" s="319">
        <v>6.24</v>
      </c>
      <c r="G25" s="320">
        <f t="shared" si="1"/>
        <v>3.4055727554179529</v>
      </c>
      <c r="H25" s="318">
        <f t="shared" si="2"/>
        <v>-0.51931000000000083</v>
      </c>
      <c r="I25" s="321">
        <f t="shared" si="3"/>
        <v>-7.4407068893629996E-2</v>
      </c>
      <c r="J25" s="319">
        <f t="shared" si="4"/>
        <v>-0.27583999999999964</v>
      </c>
      <c r="K25" s="321">
        <f t="shared" si="5"/>
        <v>-4.2333758962773742E-2</v>
      </c>
      <c r="L25" s="319">
        <f t="shared" si="6"/>
        <v>-3.2350550430320495</v>
      </c>
      <c r="M25" s="322">
        <f t="shared" si="7"/>
        <v>-0.48716102471322786</v>
      </c>
    </row>
    <row r="26" spans="1:13" x14ac:dyDescent="0.25">
      <c r="A26" s="21" t="s">
        <v>127</v>
      </c>
      <c r="B26" s="84">
        <v>6.0545299999999997</v>
      </c>
      <c r="C26" s="84">
        <v>5.7699300000000004</v>
      </c>
      <c r="D26" s="83">
        <f t="shared" si="0"/>
        <v>4.7006125991612784</v>
      </c>
      <c r="E26" s="318">
        <v>6</v>
      </c>
      <c r="F26" s="319">
        <v>5.94</v>
      </c>
      <c r="G26" s="320">
        <f t="shared" si="1"/>
        <v>0.99999999999999345</v>
      </c>
      <c r="H26" s="318">
        <f t="shared" si="2"/>
        <v>-5.4529999999999745E-2</v>
      </c>
      <c r="I26" s="321">
        <f t="shared" si="3"/>
        <v>-9.0064794459685134E-3</v>
      </c>
      <c r="J26" s="319">
        <f t="shared" si="4"/>
        <v>0.17006999999999994</v>
      </c>
      <c r="K26" s="321">
        <f t="shared" si="5"/>
        <v>2.9475227602414576E-2</v>
      </c>
      <c r="L26" s="319">
        <f t="shared" si="6"/>
        <v>-3.700612599161285</v>
      </c>
      <c r="M26" s="322">
        <f t="shared" si="7"/>
        <v>-0.78726177090653637</v>
      </c>
    </row>
    <row r="27" spans="1:13" x14ac:dyDescent="0.25">
      <c r="A27" s="21" t="s">
        <v>128</v>
      </c>
      <c r="B27" s="84">
        <v>6.7037200000000006</v>
      </c>
      <c r="C27" s="84">
        <v>6.9162700000000008</v>
      </c>
      <c r="D27" s="83">
        <f t="shared" si="0"/>
        <v>-3.1706276515128944</v>
      </c>
      <c r="E27" s="318">
        <v>6.72</v>
      </c>
      <c r="F27" s="319">
        <v>6.8</v>
      </c>
      <c r="G27" s="320">
        <f t="shared" si="1"/>
        <v>-1.1904761904761916</v>
      </c>
      <c r="H27" s="318">
        <f t="shared" si="2"/>
        <v>1.6279999999999184E-2</v>
      </c>
      <c r="I27" s="321">
        <f t="shared" si="3"/>
        <v>2.4285023837509892E-3</v>
      </c>
      <c r="J27" s="319">
        <f t="shared" si="4"/>
        <v>-0.11627000000000098</v>
      </c>
      <c r="K27" s="321">
        <f t="shared" si="5"/>
        <v>-1.6811084587501784E-2</v>
      </c>
      <c r="L27" s="319">
        <f t="shared" si="6"/>
        <v>1.9801514610367028</v>
      </c>
      <c r="M27" s="322">
        <f t="shared" si="7"/>
        <v>-0.62452980251145385</v>
      </c>
    </row>
    <row r="28" spans="1:13" x14ac:dyDescent="0.25">
      <c r="A28" s="21" t="s">
        <v>129</v>
      </c>
      <c r="B28" s="84">
        <v>6.7178699999999996</v>
      </c>
      <c r="C28" s="84">
        <v>7.3273799999999998</v>
      </c>
      <c r="D28" s="83">
        <f t="shared" si="0"/>
        <v>-9.0729650916138631</v>
      </c>
      <c r="E28" s="318">
        <v>6.23</v>
      </c>
      <c r="F28" s="319">
        <v>7.24</v>
      </c>
      <c r="G28" s="320">
        <f t="shared" si="1"/>
        <v>-16.211878009630816</v>
      </c>
      <c r="H28" s="318">
        <f t="shared" si="2"/>
        <v>-0.48786999999999914</v>
      </c>
      <c r="I28" s="321">
        <f t="shared" si="3"/>
        <v>-7.2622721189900846E-2</v>
      </c>
      <c r="J28" s="319">
        <f t="shared" si="4"/>
        <v>-8.7379999999999569E-2</v>
      </c>
      <c r="K28" s="321">
        <f t="shared" si="5"/>
        <v>-1.192513558734494E-2</v>
      </c>
      <c r="L28" s="319">
        <f t="shared" si="6"/>
        <v>-7.1389129180169526</v>
      </c>
      <c r="M28" s="322">
        <f t="shared" si="7"/>
        <v>0.78683350436512156</v>
      </c>
    </row>
    <row r="29" spans="1:13" x14ac:dyDescent="0.25">
      <c r="A29" s="21" t="s">
        <v>130</v>
      </c>
      <c r="B29" s="84">
        <v>5.7534900000000002</v>
      </c>
      <c r="C29" s="84">
        <v>6.0295399999999999</v>
      </c>
      <c r="D29" s="83">
        <f t="shared" si="0"/>
        <v>-4.7979574136741299</v>
      </c>
      <c r="E29" s="318">
        <v>5.41</v>
      </c>
      <c r="F29" s="319">
        <v>6.11</v>
      </c>
      <c r="G29" s="320">
        <f t="shared" si="1"/>
        <v>-12.939001848428838</v>
      </c>
      <c r="H29" s="318">
        <f t="shared" si="2"/>
        <v>-0.34349000000000007</v>
      </c>
      <c r="I29" s="321">
        <f t="shared" si="3"/>
        <v>-5.9701155298783878E-2</v>
      </c>
      <c r="J29" s="319">
        <f t="shared" si="4"/>
        <v>8.046000000000042E-2</v>
      </c>
      <c r="K29" s="321">
        <f t="shared" si="5"/>
        <v>1.3344301555342599E-2</v>
      </c>
      <c r="L29" s="319">
        <f t="shared" si="6"/>
        <v>-8.1410444347547077</v>
      </c>
      <c r="M29" s="322">
        <f t="shared" si="7"/>
        <v>1.6967729666696945</v>
      </c>
    </row>
    <row r="30" spans="1:13" x14ac:dyDescent="0.25">
      <c r="A30" s="21" t="s">
        <v>131</v>
      </c>
      <c r="B30" s="84">
        <v>5.4969799999999998</v>
      </c>
      <c r="C30" s="84">
        <v>5.4603900000000003</v>
      </c>
      <c r="D30" s="83">
        <f t="shared" si="0"/>
        <v>0.66563822316980337</v>
      </c>
      <c r="E30" s="318">
        <v>5.0599999999999996</v>
      </c>
      <c r="F30" s="319">
        <v>5.23</v>
      </c>
      <c r="G30" s="320">
        <f t="shared" si="1"/>
        <v>-3.3596837944664197</v>
      </c>
      <c r="H30" s="318">
        <f t="shared" si="2"/>
        <v>-0.43698000000000015</v>
      </c>
      <c r="I30" s="321">
        <f t="shared" si="3"/>
        <v>-7.9494558830485132E-2</v>
      </c>
      <c r="J30" s="319">
        <f t="shared" si="4"/>
        <v>-0.23038999999999987</v>
      </c>
      <c r="K30" s="321">
        <f t="shared" si="5"/>
        <v>-4.2192956913334002E-2</v>
      </c>
      <c r="L30" s="319">
        <f t="shared" si="6"/>
        <v>-4.0253220176362232</v>
      </c>
      <c r="M30" s="322">
        <f t="shared" si="7"/>
        <v>-6.0473120045111495</v>
      </c>
    </row>
    <row r="31" spans="1:13" x14ac:dyDescent="0.25">
      <c r="A31" s="21" t="s">
        <v>132</v>
      </c>
      <c r="B31" s="84">
        <v>5.5188100000000002</v>
      </c>
      <c r="C31" s="84">
        <v>5.3214399999999999</v>
      </c>
      <c r="D31" s="83">
        <f t="shared" si="0"/>
        <v>3.5763144590953533</v>
      </c>
      <c r="E31" s="318">
        <v>5.13</v>
      </c>
      <c r="F31" s="319">
        <v>5.59</v>
      </c>
      <c r="G31" s="320">
        <f t="shared" si="1"/>
        <v>-8.9668615984405449</v>
      </c>
      <c r="H31" s="318">
        <f t="shared" si="2"/>
        <v>-0.38881000000000032</v>
      </c>
      <c r="I31" s="321">
        <f t="shared" si="3"/>
        <v>-7.0451782177679667E-2</v>
      </c>
      <c r="J31" s="319">
        <f t="shared" si="4"/>
        <v>0.26855999999999991</v>
      </c>
      <c r="K31" s="321">
        <f t="shared" si="5"/>
        <v>5.0467542620042681E-2</v>
      </c>
      <c r="L31" s="319">
        <f t="shared" si="6"/>
        <v>-12.543176057535899</v>
      </c>
      <c r="M31" s="322">
        <f t="shared" si="7"/>
        <v>-3.5072911515473275</v>
      </c>
    </row>
    <row r="32" spans="1:13" x14ac:dyDescent="0.25">
      <c r="A32" s="21" t="s">
        <v>133</v>
      </c>
      <c r="B32" s="84">
        <v>8.186729999999999</v>
      </c>
      <c r="C32" s="84">
        <v>7.9897299999999998</v>
      </c>
      <c r="D32" s="83">
        <f t="shared" si="0"/>
        <v>2.4063331757612527</v>
      </c>
      <c r="E32" s="318">
        <v>8.27</v>
      </c>
      <c r="F32" s="319">
        <v>8.7200000000000006</v>
      </c>
      <c r="G32" s="320">
        <f t="shared" si="1"/>
        <v>-5.4413542926239549</v>
      </c>
      <c r="H32" s="318">
        <f t="shared" si="2"/>
        <v>8.3270000000000621E-2</v>
      </c>
      <c r="I32" s="321">
        <f t="shared" si="3"/>
        <v>1.017133825104781E-2</v>
      </c>
      <c r="J32" s="319">
        <f t="shared" si="4"/>
        <v>0.73027000000000086</v>
      </c>
      <c r="K32" s="321">
        <f t="shared" si="5"/>
        <v>9.1401086144337909E-2</v>
      </c>
      <c r="L32" s="319">
        <f t="shared" si="6"/>
        <v>-7.8476874683852076</v>
      </c>
      <c r="M32" s="322">
        <f t="shared" si="7"/>
        <v>-3.261263879596624</v>
      </c>
    </row>
    <row r="33" spans="1:13" x14ac:dyDescent="0.25">
      <c r="A33" s="21" t="s">
        <v>134</v>
      </c>
      <c r="B33" s="84">
        <v>5.8275600000000001</v>
      </c>
      <c r="C33" s="84">
        <v>5.43912</v>
      </c>
      <c r="D33" s="83">
        <f t="shared" si="0"/>
        <v>6.6655684368758124</v>
      </c>
      <c r="E33" s="318">
        <v>5.0999999999999996</v>
      </c>
      <c r="F33" s="319">
        <v>5.16</v>
      </c>
      <c r="G33" s="320">
        <f t="shared" si="1"/>
        <v>-1.1764705882353039</v>
      </c>
      <c r="H33" s="318">
        <f t="shared" si="2"/>
        <v>-0.72756000000000043</v>
      </c>
      <c r="I33" s="321">
        <f t="shared" si="3"/>
        <v>-0.12484813541173329</v>
      </c>
      <c r="J33" s="319">
        <f t="shared" si="4"/>
        <v>-0.27911999999999981</v>
      </c>
      <c r="K33" s="321">
        <f t="shared" si="5"/>
        <v>-5.1317124829016424E-2</v>
      </c>
      <c r="L33" s="319">
        <f t="shared" si="6"/>
        <v>-7.8420390251111165</v>
      </c>
      <c r="M33" s="322">
        <f t="shared" si="7"/>
        <v>-1.1764996638136269</v>
      </c>
    </row>
    <row r="34" spans="1:13" x14ac:dyDescent="0.25">
      <c r="A34" s="39" t="s">
        <v>135</v>
      </c>
      <c r="B34" s="89">
        <v>7.3014999999999999</v>
      </c>
      <c r="C34" s="89">
        <v>6.7495200000000004</v>
      </c>
      <c r="D34" s="88">
        <f t="shared" si="0"/>
        <v>7.5598164760665538</v>
      </c>
      <c r="E34" s="323">
        <v>6.35</v>
      </c>
      <c r="F34" s="324">
        <v>5.89</v>
      </c>
      <c r="G34" s="325">
        <f t="shared" si="1"/>
        <v>7.2440944881889759</v>
      </c>
      <c r="H34" s="323">
        <f t="shared" si="2"/>
        <v>-0.95150000000000023</v>
      </c>
      <c r="I34" s="326">
        <f t="shared" si="3"/>
        <v>-0.13031568855714581</v>
      </c>
      <c r="J34" s="324">
        <f t="shared" si="4"/>
        <v>-0.85952000000000073</v>
      </c>
      <c r="K34" s="326">
        <f t="shared" si="5"/>
        <v>-0.12734535196576952</v>
      </c>
      <c r="L34" s="324">
        <f t="shared" si="6"/>
        <v>-0.31572198787757788</v>
      </c>
      <c r="M34" s="327">
        <f t="shared" si="7"/>
        <v>-4.1763181537159633E-2</v>
      </c>
    </row>
    <row r="35" spans="1:13" x14ac:dyDescent="0.25">
      <c r="A35" s="363" t="s">
        <v>108</v>
      </c>
      <c r="B35" s="363"/>
      <c r="C35" s="363"/>
      <c r="D35" s="363"/>
      <c r="E35" s="363"/>
      <c r="F35" s="363"/>
      <c r="G35" s="363"/>
      <c r="H35" s="363"/>
      <c r="I35" s="363"/>
      <c r="J35" s="363"/>
      <c r="K35" s="363"/>
    </row>
  </sheetData>
  <mergeCells count="16">
    <mergeCell ref="A35:K35"/>
    <mergeCell ref="A7:M7"/>
    <mergeCell ref="A8:A11"/>
    <mergeCell ref="B8:M8"/>
    <mergeCell ref="B9:D9"/>
    <mergeCell ref="E9:G9"/>
    <mergeCell ref="H9:M9"/>
    <mergeCell ref="B10:B11"/>
    <mergeCell ref="C10:C11"/>
    <mergeCell ref="D10:D11"/>
    <mergeCell ref="E10:E11"/>
    <mergeCell ref="F10:F11"/>
    <mergeCell ref="G10:G11"/>
    <mergeCell ref="H10:I10"/>
    <mergeCell ref="J10:K10"/>
    <mergeCell ref="L10:M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988E-E454-DF4B-9CB8-7B664342128E}">
  <dimension ref="A7:O51"/>
  <sheetViews>
    <sheetView showGridLines="0" topLeftCell="A31" zoomScale="70" zoomScaleNormal="70" workbookViewId="0">
      <selection activeCell="A46" sqref="A46:K46"/>
    </sheetView>
  </sheetViews>
  <sheetFormatPr baseColWidth="10" defaultRowHeight="15.75" x14ac:dyDescent="0.25"/>
  <cols>
    <col min="1" max="1" width="32.625" customWidth="1"/>
    <col min="5" max="5" width="12.875" customWidth="1"/>
    <col min="9" max="9" width="13.375" customWidth="1"/>
  </cols>
  <sheetData>
    <row r="7" spans="1:15" ht="87" customHeight="1" x14ac:dyDescent="0.25">
      <c r="A7" s="357" t="s">
        <v>234</v>
      </c>
      <c r="B7" s="357"/>
      <c r="C7" s="357"/>
      <c r="D7" s="357"/>
      <c r="E7" s="357"/>
      <c r="F7" s="357"/>
      <c r="G7" s="357"/>
      <c r="H7" s="357"/>
      <c r="I7" s="357"/>
      <c r="J7" s="357"/>
      <c r="K7" s="357"/>
      <c r="L7" s="357"/>
      <c r="M7" s="357"/>
      <c r="N7" s="357"/>
      <c r="O7" s="357"/>
    </row>
    <row r="8" spans="1:15" x14ac:dyDescent="0.25">
      <c r="A8" s="358"/>
      <c r="B8" s="360" t="s">
        <v>2</v>
      </c>
      <c r="C8" s="361"/>
      <c r="D8" s="361"/>
      <c r="E8" s="361"/>
      <c r="F8" s="361"/>
      <c r="G8" s="361"/>
      <c r="H8" s="361"/>
      <c r="I8" s="361"/>
      <c r="J8" s="361"/>
      <c r="K8" s="361"/>
      <c r="L8" s="361"/>
      <c r="M8" s="361"/>
      <c r="N8" s="361"/>
      <c r="O8" s="362"/>
    </row>
    <row r="9" spans="1:15" x14ac:dyDescent="0.25">
      <c r="A9" s="422"/>
      <c r="B9" s="360">
        <v>2019</v>
      </c>
      <c r="C9" s="361"/>
      <c r="D9" s="361"/>
      <c r="E9" s="361"/>
      <c r="F9" s="360">
        <v>2020</v>
      </c>
      <c r="G9" s="361"/>
      <c r="H9" s="361"/>
      <c r="I9" s="362"/>
      <c r="J9" s="360" t="s">
        <v>204</v>
      </c>
      <c r="K9" s="361"/>
      <c r="L9" s="361"/>
      <c r="M9" s="361"/>
      <c r="N9" s="361"/>
      <c r="O9" s="362"/>
    </row>
    <row r="10" spans="1:15" x14ac:dyDescent="0.25">
      <c r="A10" s="422"/>
      <c r="B10" s="413" t="s">
        <v>3</v>
      </c>
      <c r="C10" s="415" t="s">
        <v>4</v>
      </c>
      <c r="D10" s="423" t="s">
        <v>6</v>
      </c>
      <c r="E10" s="423" t="s">
        <v>7</v>
      </c>
      <c r="F10" s="413" t="s">
        <v>3</v>
      </c>
      <c r="G10" s="415" t="s">
        <v>4</v>
      </c>
      <c r="H10" s="423" t="s">
        <v>6</v>
      </c>
      <c r="I10" s="423" t="s">
        <v>7</v>
      </c>
      <c r="J10" s="360" t="s">
        <v>205</v>
      </c>
      <c r="K10" s="361"/>
      <c r="L10" s="361" t="s">
        <v>206</v>
      </c>
      <c r="M10" s="361"/>
      <c r="N10" s="361" t="s">
        <v>233</v>
      </c>
      <c r="O10" s="362"/>
    </row>
    <row r="11" spans="1:15" ht="28.5" x14ac:dyDescent="0.25">
      <c r="A11" s="359"/>
      <c r="B11" s="414"/>
      <c r="C11" s="416"/>
      <c r="D11" s="424"/>
      <c r="E11" s="424"/>
      <c r="F11" s="414"/>
      <c r="G11" s="416"/>
      <c r="H11" s="424"/>
      <c r="I11" s="424"/>
      <c r="J11" s="6" t="s">
        <v>207</v>
      </c>
      <c r="K11" s="7" t="s">
        <v>208</v>
      </c>
      <c r="L11" s="6" t="s">
        <v>207</v>
      </c>
      <c r="M11" s="7" t="s">
        <v>208</v>
      </c>
      <c r="N11" s="6" t="s">
        <v>207</v>
      </c>
      <c r="O11" s="8" t="s">
        <v>208</v>
      </c>
    </row>
    <row r="12" spans="1:15" x14ac:dyDescent="0.25">
      <c r="A12" s="9" t="s">
        <v>51</v>
      </c>
      <c r="B12" s="47">
        <v>12757.205199999999</v>
      </c>
      <c r="C12" s="47">
        <v>8695.5332699999999</v>
      </c>
      <c r="D12" s="47">
        <v>21452.738469999997</v>
      </c>
      <c r="E12" s="50">
        <f>C12/D12</f>
        <v>0.40533441836155482</v>
      </c>
      <c r="F12" s="46">
        <v>11754.1818</v>
      </c>
      <c r="G12" s="47">
        <v>7381.3224500000006</v>
      </c>
      <c r="H12" s="47">
        <f>+F12+G12</f>
        <v>19135.504250000002</v>
      </c>
      <c r="I12" s="50">
        <f>+G12/H12</f>
        <v>0.38573963630981922</v>
      </c>
      <c r="J12" s="47">
        <f>F12-B12</f>
        <v>-1003.0233999999982</v>
      </c>
      <c r="K12" s="231">
        <f>((F12-B12)/B12)</f>
        <v>-7.8624070419436254E-2</v>
      </c>
      <c r="L12" s="47">
        <f>G12-C12</f>
        <v>-1314.2108199999993</v>
      </c>
      <c r="M12" s="231">
        <f>((G12-C12)/C12)</f>
        <v>-0.15113631093035876</v>
      </c>
      <c r="N12" s="47">
        <f>H12-D12</f>
        <v>-2317.2342199999948</v>
      </c>
      <c r="O12" s="50">
        <f>((H12-D12)/D12)</f>
        <v>-0.10801577725102408</v>
      </c>
    </row>
    <row r="13" spans="1:15" x14ac:dyDescent="0.25">
      <c r="A13" s="14" t="s">
        <v>9</v>
      </c>
      <c r="B13" s="119"/>
      <c r="C13" s="120"/>
      <c r="D13" s="120"/>
      <c r="E13" s="121"/>
      <c r="F13" s="119"/>
      <c r="G13" s="120"/>
      <c r="H13" s="120"/>
      <c r="I13" s="121"/>
      <c r="J13" s="159"/>
      <c r="K13" s="159"/>
      <c r="L13" s="159"/>
      <c r="M13" s="159"/>
      <c r="N13" s="159"/>
      <c r="O13" s="262"/>
    </row>
    <row r="14" spans="1:15" x14ac:dyDescent="0.25">
      <c r="A14" s="18" t="s">
        <v>10</v>
      </c>
      <c r="B14" s="47">
        <v>9586.4094000000005</v>
      </c>
      <c r="C14" s="47">
        <v>7519.76746</v>
      </c>
      <c r="D14" s="47">
        <v>17106.17686</v>
      </c>
      <c r="E14" s="50">
        <f t="shared" ref="E14:E15" si="0">C14/D14</f>
        <v>0.43959369305854357</v>
      </c>
      <c r="F14" s="46">
        <v>8692.0725700000003</v>
      </c>
      <c r="G14" s="47">
        <v>6366.1883600000001</v>
      </c>
      <c r="H14" s="47">
        <f t="shared" ref="H14:H15" si="1">+F14+G14</f>
        <v>15058.26093</v>
      </c>
      <c r="I14" s="50">
        <f t="shared" ref="I14:I15" si="2">+G14/H14</f>
        <v>0.42277049053631988</v>
      </c>
      <c r="J14" s="47">
        <f t="shared" ref="J14:J15" si="3">F14-B14</f>
        <v>-894.33683000000019</v>
      </c>
      <c r="K14" s="231">
        <f t="shared" ref="K14:K15" si="4">((F14-B14)/B14)</f>
        <v>-9.3292159001680044E-2</v>
      </c>
      <c r="L14" s="47">
        <f t="shared" ref="L14:L15" si="5">G14-C14</f>
        <v>-1153.5790999999999</v>
      </c>
      <c r="M14" s="231">
        <f t="shared" ref="M14:M15" si="6">((G14-C14)/C14)</f>
        <v>-0.15340621982478164</v>
      </c>
      <c r="N14" s="47">
        <f t="shared" ref="N14:N15" si="7">H14-D14</f>
        <v>-2047.9159299999992</v>
      </c>
      <c r="O14" s="50">
        <f t="shared" ref="O14:O15" si="8">((H14-D14)/D14)</f>
        <v>-0.11971792100365314</v>
      </c>
    </row>
    <row r="15" spans="1:15" ht="28.5" x14ac:dyDescent="0.25">
      <c r="A15" s="45" t="s">
        <v>11</v>
      </c>
      <c r="B15" s="47">
        <v>3170.7957900000001</v>
      </c>
      <c r="C15" s="47">
        <v>1175.7658100000001</v>
      </c>
      <c r="D15" s="47">
        <v>4346.5616</v>
      </c>
      <c r="E15" s="50">
        <f t="shared" si="0"/>
        <v>0.27050480775424879</v>
      </c>
      <c r="F15" s="46">
        <v>3062.1092000000003</v>
      </c>
      <c r="G15" s="47">
        <v>1015.1340799999999</v>
      </c>
      <c r="H15" s="47">
        <f t="shared" si="1"/>
        <v>4077.2432800000001</v>
      </c>
      <c r="I15" s="50">
        <f t="shared" si="2"/>
        <v>0.24897559706076697</v>
      </c>
      <c r="J15" s="47">
        <f t="shared" si="3"/>
        <v>-108.6865899999998</v>
      </c>
      <c r="K15" s="231">
        <f t="shared" si="4"/>
        <v>-3.4277385614921545E-2</v>
      </c>
      <c r="L15" s="47">
        <f t="shared" si="5"/>
        <v>-160.63173000000018</v>
      </c>
      <c r="M15" s="231">
        <f t="shared" si="6"/>
        <v>-0.13661881357138644</v>
      </c>
      <c r="N15" s="47">
        <f t="shared" si="7"/>
        <v>-269.31831999999986</v>
      </c>
      <c r="O15" s="50">
        <f t="shared" si="8"/>
        <v>-6.196123390958036E-2</v>
      </c>
    </row>
    <row r="16" spans="1:15" x14ac:dyDescent="0.25">
      <c r="A16" s="14" t="s">
        <v>12</v>
      </c>
      <c r="B16" s="158"/>
      <c r="C16" s="159"/>
      <c r="D16" s="159"/>
      <c r="E16" s="121"/>
      <c r="F16" s="158"/>
      <c r="G16" s="159"/>
      <c r="H16" s="159"/>
      <c r="I16" s="121"/>
      <c r="J16" s="159"/>
      <c r="K16" s="159"/>
      <c r="L16" s="159"/>
      <c r="M16" s="159"/>
      <c r="N16" s="159"/>
      <c r="O16" s="262"/>
    </row>
    <row r="17" spans="1:15" x14ac:dyDescent="0.25">
      <c r="A17" s="21" t="s">
        <v>13</v>
      </c>
      <c r="B17" s="47">
        <v>1869.7431299999998</v>
      </c>
      <c r="C17" s="47">
        <v>1212.5288</v>
      </c>
      <c r="D17" s="47">
        <v>3082.2719299999999</v>
      </c>
      <c r="E17" s="50">
        <f t="shared" ref="E17:E21" si="9">C17/D17</f>
        <v>0.39338800324473644</v>
      </c>
      <c r="F17" s="46">
        <v>1636.5031000000001</v>
      </c>
      <c r="G17" s="47">
        <v>957.541426</v>
      </c>
      <c r="H17" s="47">
        <f t="shared" ref="H17:H29" si="10">+F17+G17</f>
        <v>2594.0445260000001</v>
      </c>
      <c r="I17" s="50">
        <f t="shared" ref="I17:I29" si="11">+G17/H17</f>
        <v>0.36913068237750052</v>
      </c>
      <c r="J17" s="47">
        <f t="shared" ref="J17:J21" si="12">F17-B17</f>
        <v>-233.24002999999971</v>
      </c>
      <c r="K17" s="231">
        <f t="shared" ref="K17:K21" si="13">((F17-B17)/B17)</f>
        <v>-0.12474442411776623</v>
      </c>
      <c r="L17" s="47">
        <f t="shared" ref="L17:L21" si="14">G17-C17</f>
        <v>-254.98737400000005</v>
      </c>
      <c r="M17" s="231">
        <f t="shared" ref="M17:M21" si="15">((G17-C17)/C17)</f>
        <v>-0.21029387013322903</v>
      </c>
      <c r="N17" s="47">
        <f t="shared" ref="N17:N21" si="16">H17-D17</f>
        <v>-488.22740399999975</v>
      </c>
      <c r="O17" s="50">
        <f t="shared" ref="O17:O21" si="17">((H17-D17)/D17)</f>
        <v>-0.15839854986448251</v>
      </c>
    </row>
    <row r="18" spans="1:15" x14ac:dyDescent="0.25">
      <c r="A18" s="21" t="s">
        <v>14</v>
      </c>
      <c r="B18" s="47">
        <v>3275.4171699999997</v>
      </c>
      <c r="C18" s="47">
        <v>2333.7872400000001</v>
      </c>
      <c r="D18" s="47">
        <v>5609.2044100000003</v>
      </c>
      <c r="E18" s="50">
        <f t="shared" si="9"/>
        <v>0.41606386029351355</v>
      </c>
      <c r="F18" s="46">
        <v>3061.3303100000003</v>
      </c>
      <c r="G18" s="47">
        <v>1972.7084199999999</v>
      </c>
      <c r="H18" s="47">
        <f t="shared" si="10"/>
        <v>5034.0387300000002</v>
      </c>
      <c r="I18" s="50">
        <f t="shared" si="11"/>
        <v>0.39187390598403282</v>
      </c>
      <c r="J18" s="47">
        <f t="shared" si="12"/>
        <v>-214.08685999999943</v>
      </c>
      <c r="K18" s="231">
        <f t="shared" si="13"/>
        <v>-6.5361707803467201E-2</v>
      </c>
      <c r="L18" s="47">
        <f t="shared" si="14"/>
        <v>-361.07882000000018</v>
      </c>
      <c r="M18" s="231">
        <f t="shared" si="15"/>
        <v>-0.15471796820690484</v>
      </c>
      <c r="N18" s="47">
        <f t="shared" si="16"/>
        <v>-575.16568000000007</v>
      </c>
      <c r="O18" s="50">
        <f t="shared" si="17"/>
        <v>-0.10253961844831397</v>
      </c>
    </row>
    <row r="19" spans="1:15" x14ac:dyDescent="0.25">
      <c r="A19" s="21" t="s">
        <v>15</v>
      </c>
      <c r="B19" s="47">
        <v>2846.2741700000001</v>
      </c>
      <c r="C19" s="47">
        <v>2108.73306</v>
      </c>
      <c r="D19" s="47">
        <v>4955.0072300000002</v>
      </c>
      <c r="E19" s="50">
        <f t="shared" si="9"/>
        <v>0.42557618225715482</v>
      </c>
      <c r="F19" s="46">
        <v>2677.61393</v>
      </c>
      <c r="G19" s="47">
        <v>1855.2793700000002</v>
      </c>
      <c r="H19" s="47">
        <f t="shared" si="10"/>
        <v>4532.8932999999997</v>
      </c>
      <c r="I19" s="50">
        <f t="shared" si="11"/>
        <v>0.40929253066689225</v>
      </c>
      <c r="J19" s="47">
        <f t="shared" si="12"/>
        <v>-168.66024000000016</v>
      </c>
      <c r="K19" s="231">
        <f t="shared" si="13"/>
        <v>-5.9256498118731883E-2</v>
      </c>
      <c r="L19" s="47">
        <f t="shared" si="14"/>
        <v>-253.45368999999982</v>
      </c>
      <c r="M19" s="231">
        <f t="shared" si="15"/>
        <v>-0.12019240121364617</v>
      </c>
      <c r="N19" s="47">
        <f t="shared" si="16"/>
        <v>-422.11393000000044</v>
      </c>
      <c r="O19" s="50">
        <f t="shared" si="17"/>
        <v>-8.5189367120257542E-2</v>
      </c>
    </row>
    <row r="20" spans="1:15" x14ac:dyDescent="0.25">
      <c r="A20" s="21" t="s">
        <v>16</v>
      </c>
      <c r="B20" s="47">
        <v>2442.0967400000004</v>
      </c>
      <c r="C20" s="47">
        <v>1655.5740800000001</v>
      </c>
      <c r="D20" s="47">
        <v>4097.6708200000003</v>
      </c>
      <c r="E20" s="50">
        <f t="shared" si="9"/>
        <v>0.40402808149435487</v>
      </c>
      <c r="F20" s="46">
        <v>2236.4858199999999</v>
      </c>
      <c r="G20" s="47">
        <v>1423.19463</v>
      </c>
      <c r="H20" s="47">
        <f t="shared" si="10"/>
        <v>3659.6804499999998</v>
      </c>
      <c r="I20" s="50">
        <f t="shared" si="11"/>
        <v>0.38888494485905184</v>
      </c>
      <c r="J20" s="47">
        <f t="shared" si="12"/>
        <v>-205.61092000000053</v>
      </c>
      <c r="K20" s="231">
        <f t="shared" si="13"/>
        <v>-8.4194420569924058E-2</v>
      </c>
      <c r="L20" s="47">
        <f t="shared" si="14"/>
        <v>-232.37945000000013</v>
      </c>
      <c r="M20" s="231">
        <f t="shared" si="15"/>
        <v>-0.14036185562895506</v>
      </c>
      <c r="N20" s="47">
        <f t="shared" si="16"/>
        <v>-437.99037000000044</v>
      </c>
      <c r="O20" s="50">
        <f t="shared" si="17"/>
        <v>-0.10688764159928307</v>
      </c>
    </row>
    <row r="21" spans="1:15" x14ac:dyDescent="0.25">
      <c r="A21" s="21" t="s">
        <v>17</v>
      </c>
      <c r="B21" s="47">
        <v>2297.5537200000003</v>
      </c>
      <c r="C21" s="47">
        <v>1375.07854</v>
      </c>
      <c r="D21" s="47">
        <v>3672.6322600000003</v>
      </c>
      <c r="E21" s="50">
        <f t="shared" si="9"/>
        <v>0.37441225874326983</v>
      </c>
      <c r="F21" s="46">
        <v>2115.85403</v>
      </c>
      <c r="G21" s="47">
        <v>1166.2080700000001</v>
      </c>
      <c r="H21" s="47">
        <f t="shared" si="10"/>
        <v>3282.0621000000001</v>
      </c>
      <c r="I21" s="50">
        <f t="shared" si="11"/>
        <v>0.35532785013421903</v>
      </c>
      <c r="J21" s="47">
        <f t="shared" si="12"/>
        <v>-181.69969000000037</v>
      </c>
      <c r="K21" s="231">
        <f t="shared" si="13"/>
        <v>-7.9083978937389263E-2</v>
      </c>
      <c r="L21" s="47">
        <f t="shared" si="14"/>
        <v>-208.87046999999984</v>
      </c>
      <c r="M21" s="231">
        <f t="shared" si="15"/>
        <v>-0.15189712000014186</v>
      </c>
      <c r="N21" s="47">
        <f t="shared" si="16"/>
        <v>-390.57016000000021</v>
      </c>
      <c r="O21" s="50">
        <f t="shared" si="17"/>
        <v>-0.10634611154888679</v>
      </c>
    </row>
    <row r="22" spans="1:15" x14ac:dyDescent="0.25">
      <c r="A22" s="14" t="s">
        <v>45</v>
      </c>
      <c r="B22" s="102"/>
      <c r="C22" s="103"/>
      <c r="D22" s="103"/>
      <c r="E22" s="104"/>
      <c r="F22" s="102"/>
      <c r="G22" s="103"/>
      <c r="H22" s="103"/>
      <c r="I22" s="104"/>
      <c r="J22" s="159"/>
      <c r="K22" s="159"/>
      <c r="L22" s="159"/>
      <c r="M22" s="159"/>
      <c r="N22" s="159"/>
      <c r="O22" s="262"/>
    </row>
    <row r="23" spans="1:15" x14ac:dyDescent="0.25">
      <c r="A23" s="21" t="s">
        <v>19</v>
      </c>
      <c r="B23" s="263">
        <v>2122.5416314849813</v>
      </c>
      <c r="C23" s="263">
        <v>898.47007680325351</v>
      </c>
      <c r="D23" s="263">
        <f t="shared" ref="D23:D29" si="18">SUM(B23:C23)</f>
        <v>3021.0117082882348</v>
      </c>
      <c r="E23" s="264">
        <f t="shared" ref="E23:E29" si="19">C23/D23</f>
        <v>0.29740701578159207</v>
      </c>
      <c r="F23" s="47">
        <v>1822.2882500000001</v>
      </c>
      <c r="G23" s="47">
        <v>665.63302699999997</v>
      </c>
      <c r="H23" s="111">
        <f t="shared" si="10"/>
        <v>2487.9212769999999</v>
      </c>
      <c r="I23" s="50">
        <f t="shared" si="11"/>
        <v>0.2675458557123791</v>
      </c>
      <c r="J23" s="47">
        <f t="shared" ref="J23:J29" si="20">F23-B23</f>
        <v>-300.25338148498122</v>
      </c>
      <c r="K23" s="231">
        <f t="shared" ref="K23:K29" si="21">((F23-B23)/B23)</f>
        <v>-0.14145936034004511</v>
      </c>
      <c r="L23" s="47">
        <f t="shared" ref="L23:L29" si="22">G23-C23</f>
        <v>-232.83704980325354</v>
      </c>
      <c r="M23" s="231">
        <f t="shared" ref="M23:M29" si="23">((G23-C23)/C23)</f>
        <v>-0.25914836321726503</v>
      </c>
      <c r="N23" s="47">
        <f t="shared" ref="N23:N29" si="24">H23-D23</f>
        <v>-533.09043128823487</v>
      </c>
      <c r="O23" s="50">
        <f t="shared" ref="O23:O29" si="25">((H23-D23)/D23)</f>
        <v>-0.17646089547607033</v>
      </c>
    </row>
    <row r="24" spans="1:15" x14ac:dyDescent="0.25">
      <c r="A24" s="21" t="s">
        <v>20</v>
      </c>
      <c r="B24" s="263">
        <v>3142.1496356175553</v>
      </c>
      <c r="C24" s="263">
        <v>1572.3675259941133</v>
      </c>
      <c r="D24" s="263">
        <f t="shared" si="18"/>
        <v>4714.5171616116686</v>
      </c>
      <c r="E24" s="264">
        <f t="shared" si="19"/>
        <v>0.33351613157700244</v>
      </c>
      <c r="F24" s="47">
        <v>2816.62104</v>
      </c>
      <c r="G24" s="47">
        <v>1216.6067800000001</v>
      </c>
      <c r="H24" s="111">
        <f>+F24+G24</f>
        <v>4033.2278200000001</v>
      </c>
      <c r="I24" s="50">
        <f t="shared" si="11"/>
        <v>0.30164593578549698</v>
      </c>
      <c r="J24" s="47">
        <f t="shared" si="20"/>
        <v>-325.52859561755531</v>
      </c>
      <c r="K24" s="231">
        <f t="shared" si="21"/>
        <v>-0.10360060257078629</v>
      </c>
      <c r="L24" s="47">
        <f t="shared" si="22"/>
        <v>-355.76074599411322</v>
      </c>
      <c r="M24" s="231">
        <f t="shared" si="23"/>
        <v>-0.22625800909312671</v>
      </c>
      <c r="N24" s="47">
        <f t="shared" si="24"/>
        <v>-681.28934161166853</v>
      </c>
      <c r="O24" s="50">
        <f t="shared" si="25"/>
        <v>-0.14450882630338505</v>
      </c>
    </row>
    <row r="25" spans="1:15" x14ac:dyDescent="0.25">
      <c r="A25" s="21" t="s">
        <v>21</v>
      </c>
      <c r="B25" s="263">
        <v>747.88511932854112</v>
      </c>
      <c r="C25" s="263">
        <v>423.63689159246326</v>
      </c>
      <c r="D25" s="263">
        <f t="shared" si="18"/>
        <v>1171.5220109210045</v>
      </c>
      <c r="E25" s="264">
        <f t="shared" si="19"/>
        <v>0.36161240475491929</v>
      </c>
      <c r="F25" s="47">
        <v>646.46406899999999</v>
      </c>
      <c r="G25" s="47">
        <v>323.81820699999997</v>
      </c>
      <c r="H25" s="111">
        <f>+F25+G25</f>
        <v>970.28227599999991</v>
      </c>
      <c r="I25" s="50">
        <f t="shared" si="11"/>
        <v>0.33373608382804265</v>
      </c>
      <c r="J25" s="47">
        <f t="shared" si="20"/>
        <v>-101.42105032854113</v>
      </c>
      <c r="K25" s="231">
        <f t="shared" si="21"/>
        <v>-0.13561046704552429</v>
      </c>
      <c r="L25" s="47">
        <f t="shared" si="22"/>
        <v>-99.818684592463285</v>
      </c>
      <c r="M25" s="231">
        <f t="shared" si="23"/>
        <v>-0.23562321075778359</v>
      </c>
      <c r="N25" s="47">
        <f t="shared" si="24"/>
        <v>-201.23973492100458</v>
      </c>
      <c r="O25" s="50">
        <f t="shared" si="25"/>
        <v>-0.17177631580545194</v>
      </c>
    </row>
    <row r="26" spans="1:15" x14ac:dyDescent="0.25">
      <c r="A26" s="21" t="s">
        <v>22</v>
      </c>
      <c r="B26" s="263">
        <v>4255.0620241158895</v>
      </c>
      <c r="C26" s="263">
        <v>3085.343893643525</v>
      </c>
      <c r="D26" s="263">
        <f t="shared" si="18"/>
        <v>7340.4059177594145</v>
      </c>
      <c r="E26" s="264">
        <f t="shared" si="19"/>
        <v>0.42032333473259681</v>
      </c>
      <c r="F26" s="47">
        <v>4030.5063799999998</v>
      </c>
      <c r="G26" s="47">
        <v>2604.16752</v>
      </c>
      <c r="H26" s="111">
        <f t="shared" si="10"/>
        <v>6634.6738999999998</v>
      </c>
      <c r="I26" s="50">
        <f t="shared" si="11"/>
        <v>0.39250874409969116</v>
      </c>
      <c r="J26" s="47">
        <f t="shared" si="20"/>
        <v>-224.55564411588966</v>
      </c>
      <c r="K26" s="231">
        <f t="shared" si="21"/>
        <v>-5.2773765186783034E-2</v>
      </c>
      <c r="L26" s="47">
        <f t="shared" si="22"/>
        <v>-481.17637364352504</v>
      </c>
      <c r="M26" s="231">
        <f t="shared" si="23"/>
        <v>-0.15595550779115816</v>
      </c>
      <c r="N26" s="47">
        <f t="shared" si="24"/>
        <v>-705.7320177594147</v>
      </c>
      <c r="O26" s="50">
        <f t="shared" si="25"/>
        <v>-9.6143459321774455E-2</v>
      </c>
    </row>
    <row r="27" spans="1:15" x14ac:dyDescent="0.25">
      <c r="A27" s="21" t="s">
        <v>23</v>
      </c>
      <c r="B27" s="263">
        <v>1162.8589889198577</v>
      </c>
      <c r="C27" s="263">
        <v>1256.6551788576135</v>
      </c>
      <c r="D27" s="263">
        <f t="shared" si="18"/>
        <v>2419.5141677774709</v>
      </c>
      <c r="E27" s="264">
        <f t="shared" si="19"/>
        <v>0.51938326941559421</v>
      </c>
      <c r="F27" s="47">
        <v>1035.5451600000001</v>
      </c>
      <c r="G27" s="47">
        <v>1089.5548700000002</v>
      </c>
      <c r="H27" s="111">
        <f t="shared" si="10"/>
        <v>2125.1000300000005</v>
      </c>
      <c r="I27" s="50">
        <f t="shared" si="11"/>
        <v>0.5127075688761813</v>
      </c>
      <c r="J27" s="47">
        <f t="shared" si="20"/>
        <v>-127.31382891985754</v>
      </c>
      <c r="K27" s="231">
        <f t="shared" si="21"/>
        <v>-0.10948346285572877</v>
      </c>
      <c r="L27" s="47">
        <f t="shared" si="22"/>
        <v>-167.1003088576133</v>
      </c>
      <c r="M27" s="231">
        <f t="shared" si="23"/>
        <v>-0.13297228362160496</v>
      </c>
      <c r="N27" s="47">
        <f t="shared" si="24"/>
        <v>-294.41413777747039</v>
      </c>
      <c r="O27" s="50">
        <f t="shared" si="25"/>
        <v>-0.12168316337982628</v>
      </c>
    </row>
    <row r="28" spans="1:15" x14ac:dyDescent="0.25">
      <c r="A28" s="21" t="s">
        <v>24</v>
      </c>
      <c r="B28" s="263">
        <v>903.05916525318776</v>
      </c>
      <c r="C28" s="263">
        <v>1001.4156142857379</v>
      </c>
      <c r="D28" s="263">
        <f t="shared" si="18"/>
        <v>1904.4747795389258</v>
      </c>
      <c r="E28" s="264">
        <f t="shared" si="19"/>
        <v>0.52582246036788216</v>
      </c>
      <c r="F28" s="47">
        <v>887.87678399999993</v>
      </c>
      <c r="G28" s="47">
        <v>960.23999600000002</v>
      </c>
      <c r="H28" s="111">
        <f t="shared" si="10"/>
        <v>1848.1167799999998</v>
      </c>
      <c r="I28" s="50">
        <f t="shared" si="11"/>
        <v>0.51957755396820759</v>
      </c>
      <c r="J28" s="47">
        <f t="shared" si="20"/>
        <v>-15.182381253187827</v>
      </c>
      <c r="K28" s="231">
        <f t="shared" si="21"/>
        <v>-1.6812166729885513E-2</v>
      </c>
      <c r="L28" s="47">
        <f t="shared" si="22"/>
        <v>-41.175618285737869</v>
      </c>
      <c r="M28" s="231">
        <f t="shared" si="23"/>
        <v>-4.1117411890073709E-2</v>
      </c>
      <c r="N28" s="47">
        <f t="shared" si="24"/>
        <v>-56.357999538925924</v>
      </c>
      <c r="O28" s="50">
        <f t="shared" si="25"/>
        <v>-2.959241053986035E-2</v>
      </c>
    </row>
    <row r="29" spans="1:15" x14ac:dyDescent="0.25">
      <c r="A29" s="21" t="s">
        <v>25</v>
      </c>
      <c r="B29" s="263">
        <v>421.89405683830927</v>
      </c>
      <c r="C29" s="263">
        <v>457.30720404126777</v>
      </c>
      <c r="D29" s="263">
        <f t="shared" si="18"/>
        <v>879.20126087957703</v>
      </c>
      <c r="E29" s="264">
        <f t="shared" si="19"/>
        <v>0.52013938604201393</v>
      </c>
      <c r="F29" s="47">
        <v>396.45278000000002</v>
      </c>
      <c r="G29" s="47">
        <v>421.92197100000004</v>
      </c>
      <c r="H29" s="111">
        <f t="shared" si="10"/>
        <v>818.37475100000006</v>
      </c>
      <c r="I29" s="50">
        <f t="shared" si="11"/>
        <v>0.51556083626045301</v>
      </c>
      <c r="J29" s="47">
        <f t="shared" si="20"/>
        <v>-25.44127683830925</v>
      </c>
      <c r="K29" s="231">
        <f t="shared" si="21"/>
        <v>-6.0302524830444834E-2</v>
      </c>
      <c r="L29" s="47">
        <f t="shared" si="22"/>
        <v>-35.385233041267725</v>
      </c>
      <c r="M29" s="231">
        <f t="shared" si="23"/>
        <v>-7.7377379425832379E-2</v>
      </c>
      <c r="N29" s="47">
        <f t="shared" si="24"/>
        <v>-60.826509879576975</v>
      </c>
      <c r="O29" s="50">
        <f t="shared" si="25"/>
        <v>-6.9183829216446377E-2</v>
      </c>
    </row>
    <row r="30" spans="1:15" x14ac:dyDescent="0.25">
      <c r="A30" s="14" t="s">
        <v>46</v>
      </c>
      <c r="B30" s="102"/>
      <c r="C30" s="103"/>
      <c r="D30" s="103"/>
      <c r="E30" s="104"/>
      <c r="F30" s="119"/>
      <c r="G30" s="120"/>
      <c r="H30" s="120"/>
      <c r="I30" s="104"/>
      <c r="J30" s="159"/>
      <c r="K30" s="159"/>
      <c r="L30" s="159"/>
      <c r="M30" s="159"/>
      <c r="N30" s="159"/>
      <c r="O30" s="262"/>
    </row>
    <row r="31" spans="1:15" x14ac:dyDescent="0.25">
      <c r="A31" s="26" t="s">
        <v>48</v>
      </c>
      <c r="B31" s="133">
        <v>5188.6915399999998</v>
      </c>
      <c r="C31" s="133">
        <v>2833.43246</v>
      </c>
      <c r="D31" s="133">
        <f>SUM(B31:C31)</f>
        <v>8022.1239999999998</v>
      </c>
      <c r="E31" s="137">
        <f t="shared" ref="E31:E35" si="26">C31/D31</f>
        <v>0.35320227660405151</v>
      </c>
      <c r="F31" s="133">
        <v>5046.1171900000008</v>
      </c>
      <c r="G31" s="133">
        <v>2431.9842000000003</v>
      </c>
      <c r="H31" s="133">
        <f t="shared" ref="H31:H35" si="27">+F31+G31</f>
        <v>7478.1013900000016</v>
      </c>
      <c r="I31" s="137">
        <f t="shared" ref="I31:I35" si="28">+G31/H31</f>
        <v>0.32521412497190011</v>
      </c>
      <c r="J31" s="133">
        <f t="shared" ref="J31:J35" si="29">F31-B31</f>
        <v>-142.57434999999896</v>
      </c>
      <c r="K31" s="252">
        <f t="shared" ref="K31:K35" si="30">((F31-B31)/B31)</f>
        <v>-2.747790052672874E-2</v>
      </c>
      <c r="L31" s="133">
        <f t="shared" ref="L31:L35" si="31">G31-C31</f>
        <v>-401.44825999999966</v>
      </c>
      <c r="M31" s="252">
        <f t="shared" ref="M31:M35" si="32">((G31-C31)/C31)</f>
        <v>-0.14168266428344639</v>
      </c>
      <c r="N31" s="133">
        <f t="shared" ref="N31:N35" si="33">H31-D31</f>
        <v>-544.02260999999817</v>
      </c>
      <c r="O31" s="137">
        <f t="shared" ref="O31:O35" si="34">((H31-D31)/D31)</f>
        <v>-6.7815283084629224E-2</v>
      </c>
    </row>
    <row r="32" spans="1:15" x14ac:dyDescent="0.25">
      <c r="A32" s="26" t="s">
        <v>27</v>
      </c>
      <c r="B32" s="133">
        <v>2894.2979100000002</v>
      </c>
      <c r="C32" s="133">
        <v>1732.5342499999999</v>
      </c>
      <c r="D32" s="133">
        <f>SUM(B32:C32)</f>
        <v>4626.8321599999999</v>
      </c>
      <c r="E32" s="137">
        <f t="shared" si="26"/>
        <v>0.37445366291393634</v>
      </c>
      <c r="F32" s="133">
        <v>2670.7788599999999</v>
      </c>
      <c r="G32" s="133">
        <v>1470.9670900000001</v>
      </c>
      <c r="H32" s="133">
        <f t="shared" si="27"/>
        <v>4141.7459500000004</v>
      </c>
      <c r="I32" s="137">
        <f t="shared" si="28"/>
        <v>0.35515628137452515</v>
      </c>
      <c r="J32" s="133">
        <f t="shared" si="29"/>
        <v>-223.51905000000033</v>
      </c>
      <c r="K32" s="252">
        <f t="shared" si="30"/>
        <v>-7.7227381890346017E-2</v>
      </c>
      <c r="L32" s="133">
        <f t="shared" si="31"/>
        <v>-261.56715999999983</v>
      </c>
      <c r="M32" s="252">
        <f t="shared" si="32"/>
        <v>-0.15097373111094331</v>
      </c>
      <c r="N32" s="133">
        <f t="shared" si="33"/>
        <v>-485.08620999999948</v>
      </c>
      <c r="O32" s="137">
        <f t="shared" si="34"/>
        <v>-0.10484197248252884</v>
      </c>
    </row>
    <row r="33" spans="1:15" x14ac:dyDescent="0.25">
      <c r="A33" s="26" t="s">
        <v>28</v>
      </c>
      <c r="B33" s="133">
        <v>1370.2898500000001</v>
      </c>
      <c r="C33" s="133">
        <v>1834.4850200000001</v>
      </c>
      <c r="D33" s="133">
        <f>SUM(B33:C33)</f>
        <v>3204.7748700000002</v>
      </c>
      <c r="E33" s="137">
        <f t="shared" si="26"/>
        <v>0.57242243040928487</v>
      </c>
      <c r="F33" s="133">
        <v>1293.95596</v>
      </c>
      <c r="G33" s="133">
        <v>1592.8731399999999</v>
      </c>
      <c r="H33" s="133">
        <f t="shared" si="27"/>
        <v>2886.8290999999999</v>
      </c>
      <c r="I33" s="137">
        <f t="shared" si="28"/>
        <v>0.55177257981776617</v>
      </c>
      <c r="J33" s="133">
        <f t="shared" si="29"/>
        <v>-76.33389000000011</v>
      </c>
      <c r="K33" s="252">
        <f t="shared" si="30"/>
        <v>-5.5706382120541943E-2</v>
      </c>
      <c r="L33" s="133">
        <f t="shared" si="31"/>
        <v>-241.61188000000016</v>
      </c>
      <c r="M33" s="252">
        <f t="shared" si="32"/>
        <v>-0.1317055617058133</v>
      </c>
      <c r="N33" s="133">
        <f t="shared" si="33"/>
        <v>-317.94577000000027</v>
      </c>
      <c r="O33" s="137">
        <f t="shared" si="34"/>
        <v>-9.9210017207854675E-2</v>
      </c>
    </row>
    <row r="34" spans="1:15" x14ac:dyDescent="0.25">
      <c r="A34" s="26" t="s">
        <v>29</v>
      </c>
      <c r="B34" s="133">
        <v>145.83784</v>
      </c>
      <c r="C34" s="133">
        <v>341.52161899999999</v>
      </c>
      <c r="D34" s="133">
        <f>SUM(B34:C34)</f>
        <v>487.35945900000002</v>
      </c>
      <c r="E34" s="137">
        <f t="shared" si="26"/>
        <v>0.70075918850689622</v>
      </c>
      <c r="F34" s="133">
        <v>125.769346</v>
      </c>
      <c r="G34" s="133">
        <v>289.18693199999996</v>
      </c>
      <c r="H34" s="133">
        <f t="shared" si="27"/>
        <v>414.95627799999994</v>
      </c>
      <c r="I34" s="137">
        <f t="shared" si="28"/>
        <v>0.69690940306727933</v>
      </c>
      <c r="J34" s="133">
        <f t="shared" si="29"/>
        <v>-20.068494000000001</v>
      </c>
      <c r="K34" s="252">
        <f t="shared" si="30"/>
        <v>-0.13760827779676388</v>
      </c>
      <c r="L34" s="133">
        <f t="shared" si="31"/>
        <v>-52.334687000000031</v>
      </c>
      <c r="M34" s="252">
        <f t="shared" si="32"/>
        <v>-0.15323974849158828</v>
      </c>
      <c r="N34" s="133">
        <f t="shared" si="33"/>
        <v>-72.403181000000075</v>
      </c>
      <c r="O34" s="137">
        <f t="shared" si="34"/>
        <v>-0.14856217451603843</v>
      </c>
    </row>
    <row r="35" spans="1:15" x14ac:dyDescent="0.25">
      <c r="A35" s="26" t="s">
        <v>30</v>
      </c>
      <c r="B35" s="133">
        <v>3096.3257899999999</v>
      </c>
      <c r="C35" s="133">
        <v>1961.56393</v>
      </c>
      <c r="D35" s="133">
        <f>SUM(B35:C35)</f>
        <v>5057.8897200000001</v>
      </c>
      <c r="E35" s="137">
        <f t="shared" si="26"/>
        <v>0.38782259768210209</v>
      </c>
      <c r="F35" s="133">
        <v>2968.5497400000004</v>
      </c>
      <c r="G35" s="133">
        <v>1854.1882499999999</v>
      </c>
      <c r="H35" s="133">
        <f t="shared" si="27"/>
        <v>4822.7379900000005</v>
      </c>
      <c r="I35" s="137">
        <f t="shared" si="28"/>
        <v>0.38446796277232548</v>
      </c>
      <c r="J35" s="133">
        <f t="shared" si="29"/>
        <v>-127.77604999999949</v>
      </c>
      <c r="K35" s="252">
        <f t="shared" si="30"/>
        <v>-4.1266991481538992E-2</v>
      </c>
      <c r="L35" s="133">
        <f t="shared" si="31"/>
        <v>-107.3756800000001</v>
      </c>
      <c r="M35" s="252">
        <f t="shared" si="32"/>
        <v>-5.4739832007412628E-2</v>
      </c>
      <c r="N35" s="133">
        <f t="shared" si="33"/>
        <v>-235.15172999999959</v>
      </c>
      <c r="O35" s="137">
        <f t="shared" si="34"/>
        <v>-4.6492063492439999E-2</v>
      </c>
    </row>
    <row r="36" spans="1:15" x14ac:dyDescent="0.25">
      <c r="A36" s="30" t="s">
        <v>49</v>
      </c>
      <c r="B36" s="265"/>
      <c r="C36" s="266"/>
      <c r="D36" s="266"/>
      <c r="E36" s="266"/>
      <c r="F36" s="265"/>
      <c r="G36" s="266"/>
      <c r="H36" s="266"/>
      <c r="I36" s="238"/>
      <c r="J36" s="267"/>
      <c r="K36" s="267"/>
      <c r="L36" s="267"/>
      <c r="M36" s="267"/>
      <c r="N36" s="267"/>
      <c r="O36" s="268"/>
    </row>
    <row r="37" spans="1:15" x14ac:dyDescent="0.25">
      <c r="A37" s="26" t="s">
        <v>32</v>
      </c>
      <c r="B37" s="133">
        <v>5200.1332300000004</v>
      </c>
      <c r="C37" s="133">
        <v>3007.17344</v>
      </c>
      <c r="D37" s="133">
        <f>+B37+C37</f>
        <v>8207.3066699999999</v>
      </c>
      <c r="E37" s="137">
        <f t="shared" ref="E37:E38" si="35">C37/D37</f>
        <v>0.36640198312462963</v>
      </c>
      <c r="F37" s="111">
        <v>4816.1396199999999</v>
      </c>
      <c r="G37" s="111">
        <v>2634.3234600000001</v>
      </c>
      <c r="H37" s="133">
        <f t="shared" ref="H37:H38" si="36">+F37+G37</f>
        <v>7450.4630799999995</v>
      </c>
      <c r="I37" s="137">
        <f t="shared" ref="I37:I38" si="37">+G37/H37</f>
        <v>0.35357848656032803</v>
      </c>
      <c r="J37" s="133">
        <f t="shared" ref="J37:J38" si="38">F37-B37</f>
        <v>-383.99361000000044</v>
      </c>
      <c r="K37" s="252">
        <f t="shared" ref="K37:K38" si="39">((F37-B37)/B37)</f>
        <v>-7.3843033056289684E-2</v>
      </c>
      <c r="L37" s="133">
        <f t="shared" ref="L37:L38" si="40">G37-C37</f>
        <v>-372.84997999999996</v>
      </c>
      <c r="M37" s="252">
        <f t="shared" ref="M37:M38" si="41">((G37-C37)/C37)</f>
        <v>-0.1239868559094483</v>
      </c>
      <c r="N37" s="133">
        <f t="shared" ref="N37:N38" si="42">H37-D37</f>
        <v>-756.8435900000004</v>
      </c>
      <c r="O37" s="137">
        <f t="shared" ref="O37:O38" si="43">((H37-D37)/D37)</f>
        <v>-9.2215829191137119E-2</v>
      </c>
    </row>
    <row r="38" spans="1:15" x14ac:dyDescent="0.25">
      <c r="A38" s="34" t="s">
        <v>33</v>
      </c>
      <c r="B38" s="133">
        <v>7557.0719600000002</v>
      </c>
      <c r="C38" s="133">
        <v>5688.3598300000003</v>
      </c>
      <c r="D38" s="269">
        <f>+B38+C38</f>
        <v>13245.431790000001</v>
      </c>
      <c r="E38" s="270">
        <f t="shared" si="35"/>
        <v>0.42945824040969222</v>
      </c>
      <c r="F38" s="111">
        <v>6938.0421500000002</v>
      </c>
      <c r="G38" s="111">
        <v>4746.9989800000003</v>
      </c>
      <c r="H38" s="269">
        <f t="shared" si="36"/>
        <v>11685.041130000001</v>
      </c>
      <c r="I38" s="270">
        <f t="shared" si="37"/>
        <v>0.40624580839622598</v>
      </c>
      <c r="J38" s="133">
        <f t="shared" si="38"/>
        <v>-619.02981</v>
      </c>
      <c r="K38" s="252">
        <f t="shared" si="39"/>
        <v>-8.1913975846274717E-2</v>
      </c>
      <c r="L38" s="133">
        <f t="shared" si="40"/>
        <v>-941.36085000000003</v>
      </c>
      <c r="M38" s="252">
        <f t="shared" si="41"/>
        <v>-0.16548897716268415</v>
      </c>
      <c r="N38" s="133">
        <f t="shared" si="42"/>
        <v>-1560.3906599999991</v>
      </c>
      <c r="O38" s="137">
        <f t="shared" si="43"/>
        <v>-0.11780594885385756</v>
      </c>
    </row>
    <row r="39" spans="1:15" x14ac:dyDescent="0.25">
      <c r="A39" s="14" t="s">
        <v>50</v>
      </c>
      <c r="B39" s="102"/>
      <c r="C39" s="103"/>
      <c r="D39" s="103"/>
      <c r="E39" s="104"/>
      <c r="F39" s="102"/>
      <c r="G39" s="103"/>
      <c r="H39" s="103"/>
      <c r="I39" s="104"/>
      <c r="J39" s="159"/>
      <c r="K39" s="159"/>
      <c r="L39" s="159"/>
      <c r="M39" s="159"/>
      <c r="N39" s="159"/>
      <c r="O39" s="262"/>
    </row>
    <row r="40" spans="1:15" ht="28.5" x14ac:dyDescent="0.25">
      <c r="A40" s="38" t="s">
        <v>35</v>
      </c>
      <c r="B40" s="46">
        <v>944.04251999999997</v>
      </c>
      <c r="C40" s="47">
        <v>626.50744099999997</v>
      </c>
      <c r="D40" s="47">
        <f t="shared" ref="D40:D42" si="44">+B40+C40</f>
        <v>1570.5499609999999</v>
      </c>
      <c r="E40" s="50">
        <f t="shared" ref="E40:E42" si="45">C40/D40</f>
        <v>0.39890958998915921</v>
      </c>
      <c r="F40" s="46">
        <v>878.12515199999996</v>
      </c>
      <c r="G40" s="47">
        <v>523.16385300000002</v>
      </c>
      <c r="H40" s="47">
        <f t="shared" ref="H40:H42" si="46">+F40+G40</f>
        <v>1401.2890050000001</v>
      </c>
      <c r="I40" s="50">
        <f t="shared" ref="I40:I42" si="47">+G40/H40</f>
        <v>0.37334472127682183</v>
      </c>
      <c r="J40" s="47">
        <f t="shared" ref="J40:J42" si="48">F40-B40</f>
        <v>-65.91736800000001</v>
      </c>
      <c r="K40" s="231">
        <f t="shared" ref="K40:K42" si="49">((F40-B40)/B40)</f>
        <v>-6.9824575274427272E-2</v>
      </c>
      <c r="L40" s="47">
        <f t="shared" ref="L40:L42" si="50">G40-C40</f>
        <v>-103.34358799999995</v>
      </c>
      <c r="M40" s="231">
        <f t="shared" ref="M40:M42" si="51">((G40-C40)/C40)</f>
        <v>-0.16495189240697297</v>
      </c>
      <c r="N40" s="47">
        <f t="shared" ref="N40:N42" si="52">H40-D40</f>
        <v>-169.26095599999985</v>
      </c>
      <c r="O40" s="50">
        <f t="shared" ref="O40:O42" si="53">((H40-D40)/D40)</f>
        <v>-0.10777177434853973</v>
      </c>
    </row>
    <row r="41" spans="1:15" x14ac:dyDescent="0.25">
      <c r="A41" s="21" t="s">
        <v>36</v>
      </c>
      <c r="B41" s="46">
        <v>380.86061599999999</v>
      </c>
      <c r="C41" s="47">
        <v>249.617863</v>
      </c>
      <c r="D41" s="47">
        <f t="shared" si="44"/>
        <v>630.47847899999999</v>
      </c>
      <c r="E41" s="50">
        <f t="shared" si="45"/>
        <v>0.39591813410652515</v>
      </c>
      <c r="F41" s="46">
        <v>372.26784299999997</v>
      </c>
      <c r="G41" s="47">
        <v>233.77085</v>
      </c>
      <c r="H41" s="47">
        <f t="shared" si="46"/>
        <v>606.03869299999997</v>
      </c>
      <c r="I41" s="50">
        <f t="shared" si="47"/>
        <v>0.38573584937752481</v>
      </c>
      <c r="J41" s="47">
        <f t="shared" si="48"/>
        <v>-8.5927730000000224</v>
      </c>
      <c r="K41" s="231">
        <f t="shared" si="49"/>
        <v>-2.2561463798084134E-2</v>
      </c>
      <c r="L41" s="47">
        <f t="shared" si="50"/>
        <v>-15.847013000000004</v>
      </c>
      <c r="M41" s="231">
        <f t="shared" si="51"/>
        <v>-6.3485092010422364E-2</v>
      </c>
      <c r="N41" s="47">
        <f t="shared" si="52"/>
        <v>-24.439786000000026</v>
      </c>
      <c r="O41" s="50">
        <f t="shared" si="53"/>
        <v>-3.876387032078224E-2</v>
      </c>
    </row>
    <row r="42" spans="1:15" x14ac:dyDescent="0.25">
      <c r="A42" s="39" t="s">
        <v>37</v>
      </c>
      <c r="B42" s="96">
        <v>11576.939</v>
      </c>
      <c r="C42" s="97">
        <v>7892.48945</v>
      </c>
      <c r="D42" s="97">
        <f t="shared" si="44"/>
        <v>19469.428449999999</v>
      </c>
      <c r="E42" s="100">
        <f t="shared" si="45"/>
        <v>0.4053785898373406</v>
      </c>
      <c r="F42" s="96">
        <v>11039.678699999999</v>
      </c>
      <c r="G42" s="97">
        <v>6939.2627400000001</v>
      </c>
      <c r="H42" s="97">
        <f t="shared" si="46"/>
        <v>17978.941439999999</v>
      </c>
      <c r="I42" s="100">
        <f t="shared" si="47"/>
        <v>0.38596614618040609</v>
      </c>
      <c r="J42" s="97">
        <f t="shared" si="48"/>
        <v>-537.26030000000173</v>
      </c>
      <c r="K42" s="239">
        <f t="shared" si="49"/>
        <v>-4.6407802615181931E-2</v>
      </c>
      <c r="L42" s="97">
        <f t="shared" si="50"/>
        <v>-953.22670999999991</v>
      </c>
      <c r="M42" s="239">
        <f t="shared" si="51"/>
        <v>-0.12077643131977832</v>
      </c>
      <c r="N42" s="97">
        <f t="shared" si="52"/>
        <v>-1490.4870100000007</v>
      </c>
      <c r="O42" s="100">
        <f t="shared" si="53"/>
        <v>-7.6555252447587943E-2</v>
      </c>
    </row>
    <row r="43" spans="1:15" x14ac:dyDescent="0.25">
      <c r="A43" s="51" t="s">
        <v>42</v>
      </c>
    </row>
    <row r="44" spans="1:15" ht="42" customHeight="1" x14ac:dyDescent="0.25">
      <c r="A44" s="356" t="s">
        <v>43</v>
      </c>
      <c r="B44" s="356"/>
      <c r="C44" s="356"/>
      <c r="D44" s="356"/>
      <c r="E44" s="356"/>
      <c r="F44" s="356"/>
      <c r="G44" s="356"/>
      <c r="H44" s="356"/>
      <c r="I44" s="356"/>
      <c r="J44" s="356"/>
      <c r="K44" s="356"/>
    </row>
    <row r="45" spans="1:15" ht="26.1" customHeight="1" x14ac:dyDescent="0.25">
      <c r="A45" s="356" t="s">
        <v>38</v>
      </c>
      <c r="B45" s="356"/>
      <c r="C45" s="356"/>
      <c r="D45" s="356"/>
      <c r="E45" s="356"/>
      <c r="F45" s="356"/>
      <c r="G45" s="356"/>
      <c r="H45" s="356"/>
      <c r="I45" s="356"/>
      <c r="J45" s="356"/>
      <c r="K45" s="356"/>
    </row>
    <row r="46" spans="1:15" ht="50.1" customHeight="1" x14ac:dyDescent="0.25">
      <c r="A46" s="356" t="s">
        <v>39</v>
      </c>
      <c r="B46" s="356"/>
      <c r="C46" s="356"/>
      <c r="D46" s="356"/>
      <c r="E46" s="356"/>
      <c r="F46" s="356"/>
      <c r="G46" s="356"/>
      <c r="H46" s="356"/>
      <c r="I46" s="356"/>
      <c r="J46" s="356"/>
      <c r="K46" s="356"/>
    </row>
    <row r="47" spans="1:15" ht="48" customHeight="1" x14ac:dyDescent="0.25">
      <c r="A47" s="356" t="s">
        <v>40</v>
      </c>
      <c r="B47" s="356"/>
      <c r="C47" s="356"/>
      <c r="D47" s="356"/>
      <c r="E47" s="356"/>
      <c r="F47" s="356"/>
      <c r="G47" s="356"/>
      <c r="H47" s="356"/>
      <c r="I47" s="356"/>
      <c r="J47" s="356"/>
      <c r="K47" s="356"/>
    </row>
    <row r="48" spans="1:15" ht="21.95" customHeight="1" x14ac:dyDescent="0.25">
      <c r="A48" s="356" t="s">
        <v>267</v>
      </c>
      <c r="B48" s="356"/>
      <c r="C48" s="356"/>
      <c r="D48" s="356"/>
      <c r="E48" s="356"/>
      <c r="F48" s="356"/>
      <c r="G48" s="356"/>
      <c r="H48" s="356"/>
      <c r="I48" s="356"/>
      <c r="J48" s="356"/>
      <c r="K48" s="356"/>
    </row>
    <row r="49" spans="1:11" ht="21.95" customHeight="1" x14ac:dyDescent="0.25">
      <c r="A49" s="388" t="s">
        <v>247</v>
      </c>
      <c r="B49" s="388"/>
      <c r="C49" s="388"/>
      <c r="D49" s="388"/>
      <c r="E49" s="388"/>
      <c r="F49" s="388"/>
      <c r="G49" s="388"/>
      <c r="H49" s="388"/>
      <c r="I49" s="388"/>
      <c r="J49" s="388"/>
      <c r="K49" s="388"/>
    </row>
    <row r="50" spans="1:11" ht="21.95" customHeight="1" x14ac:dyDescent="0.25">
      <c r="A50" s="356" t="s">
        <v>41</v>
      </c>
      <c r="B50" s="356"/>
      <c r="C50" s="356"/>
      <c r="D50" s="356"/>
      <c r="E50" s="356"/>
      <c r="F50" s="356"/>
      <c r="G50" s="356"/>
      <c r="H50" s="356"/>
      <c r="I50" s="356"/>
      <c r="J50" s="356"/>
      <c r="K50" s="356"/>
    </row>
    <row r="51" spans="1:11" ht="36" customHeight="1" x14ac:dyDescent="0.25">
      <c r="A51" s="356" t="s">
        <v>212</v>
      </c>
      <c r="B51" s="356"/>
      <c r="C51" s="356"/>
      <c r="D51" s="356"/>
      <c r="E51" s="356"/>
      <c r="F51" s="356"/>
      <c r="G51" s="356"/>
      <c r="H51" s="356"/>
      <c r="I51" s="356"/>
      <c r="J51" s="356"/>
      <c r="K51" s="356"/>
    </row>
  </sheetData>
  <mergeCells count="25">
    <mergeCell ref="A49:K49"/>
    <mergeCell ref="A50:K50"/>
    <mergeCell ref="A51:K51"/>
    <mergeCell ref="N10:O10"/>
    <mergeCell ref="A44:K44"/>
    <mergeCell ref="A45:K45"/>
    <mergeCell ref="A46:K46"/>
    <mergeCell ref="A47:K47"/>
    <mergeCell ref="A48:K48"/>
    <mergeCell ref="F10:F11"/>
    <mergeCell ref="G10:G11"/>
    <mergeCell ref="H10:H11"/>
    <mergeCell ref="I10:I11"/>
    <mergeCell ref="J10:K10"/>
    <mergeCell ref="L10:M10"/>
    <mergeCell ref="A7:O7"/>
    <mergeCell ref="A8:A11"/>
    <mergeCell ref="B8:O8"/>
    <mergeCell ref="B9:E9"/>
    <mergeCell ref="F9:I9"/>
    <mergeCell ref="J9:O9"/>
    <mergeCell ref="B10:B11"/>
    <mergeCell ref="C10:C11"/>
    <mergeCell ref="D10:D11"/>
    <mergeCell ref="E10:E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F31A5-EF56-BA49-921A-D4D3CBA82075}">
  <sheetPr>
    <tabColor theme="0" tint="-0.14999847407452621"/>
  </sheetPr>
  <dimension ref="A6:O53"/>
  <sheetViews>
    <sheetView showGridLines="0" zoomScale="85" zoomScaleNormal="85" workbookViewId="0">
      <selection activeCell="N21" sqref="N21"/>
    </sheetView>
  </sheetViews>
  <sheetFormatPr baseColWidth="10" defaultRowHeight="15.75" x14ac:dyDescent="0.25"/>
  <cols>
    <col min="1" max="1" width="32" customWidth="1"/>
  </cols>
  <sheetData>
    <row r="6" spans="1:15" ht="90.95" customHeight="1" x14ac:dyDescent="0.25">
      <c r="A6" s="389" t="s">
        <v>236</v>
      </c>
      <c r="B6" s="389"/>
      <c r="C6" s="389"/>
      <c r="D6" s="389"/>
      <c r="E6" s="389"/>
      <c r="F6" s="389"/>
      <c r="G6" s="389"/>
      <c r="H6" s="389"/>
      <c r="I6" s="389"/>
      <c r="J6" s="389"/>
      <c r="K6" s="389"/>
      <c r="L6" s="389"/>
      <c r="M6" s="389"/>
      <c r="N6" s="389"/>
      <c r="O6" s="389"/>
    </row>
    <row r="7" spans="1:15" x14ac:dyDescent="0.25">
      <c r="A7" s="358"/>
      <c r="B7" s="360" t="s">
        <v>2</v>
      </c>
      <c r="C7" s="361"/>
      <c r="D7" s="361"/>
      <c r="E7" s="361"/>
      <c r="F7" s="361"/>
      <c r="G7" s="361"/>
      <c r="H7" s="361"/>
      <c r="I7" s="361"/>
      <c r="J7" s="361"/>
      <c r="K7" s="361"/>
      <c r="L7" s="361"/>
      <c r="M7" s="361"/>
      <c r="N7" s="361"/>
      <c r="O7" s="362"/>
    </row>
    <row r="8" spans="1:15" x14ac:dyDescent="0.25">
      <c r="A8" s="422"/>
      <c r="B8" s="360">
        <v>2019</v>
      </c>
      <c r="C8" s="361"/>
      <c r="D8" s="361"/>
      <c r="E8" s="362"/>
      <c r="F8" s="360">
        <v>2020</v>
      </c>
      <c r="G8" s="361"/>
      <c r="H8" s="361"/>
      <c r="I8" s="362"/>
      <c r="J8" s="360" t="s">
        <v>204</v>
      </c>
      <c r="K8" s="361"/>
      <c r="L8" s="361"/>
      <c r="M8" s="361"/>
      <c r="N8" s="361"/>
      <c r="O8" s="362"/>
    </row>
    <row r="9" spans="1:15" x14ac:dyDescent="0.25">
      <c r="A9" s="422"/>
      <c r="B9" s="413" t="s">
        <v>3</v>
      </c>
      <c r="C9" s="415" t="s">
        <v>4</v>
      </c>
      <c r="D9" s="423" t="s">
        <v>6</v>
      </c>
      <c r="E9" s="423" t="s">
        <v>7</v>
      </c>
      <c r="F9" s="413" t="s">
        <v>3</v>
      </c>
      <c r="G9" s="415" t="s">
        <v>4</v>
      </c>
      <c r="H9" s="423" t="s">
        <v>6</v>
      </c>
      <c r="I9" s="423" t="s">
        <v>7</v>
      </c>
      <c r="J9" s="360" t="s">
        <v>205</v>
      </c>
      <c r="K9" s="361"/>
      <c r="L9" s="361" t="s">
        <v>206</v>
      </c>
      <c r="M9" s="361"/>
      <c r="N9" s="361" t="s">
        <v>233</v>
      </c>
      <c r="O9" s="362"/>
    </row>
    <row r="10" spans="1:15" ht="28.5" x14ac:dyDescent="0.25">
      <c r="A10" s="359"/>
      <c r="B10" s="414"/>
      <c r="C10" s="416"/>
      <c r="D10" s="424"/>
      <c r="E10" s="424"/>
      <c r="F10" s="414"/>
      <c r="G10" s="416"/>
      <c r="H10" s="424"/>
      <c r="I10" s="424"/>
      <c r="J10" s="6" t="s">
        <v>207</v>
      </c>
      <c r="K10" s="7" t="s">
        <v>208</v>
      </c>
      <c r="L10" s="6" t="s">
        <v>207</v>
      </c>
      <c r="M10" s="7" t="s">
        <v>208</v>
      </c>
      <c r="N10" s="6" t="s">
        <v>207</v>
      </c>
      <c r="O10" s="8" t="s">
        <v>208</v>
      </c>
    </row>
    <row r="11" spans="1:15" x14ac:dyDescent="0.25">
      <c r="A11" s="91" t="s">
        <v>55</v>
      </c>
      <c r="B11" s="93"/>
      <c r="C11" s="93"/>
      <c r="D11" s="93"/>
      <c r="E11" s="94"/>
      <c r="F11" s="92"/>
      <c r="G11" s="93"/>
      <c r="H11" s="93"/>
      <c r="I11" s="94"/>
      <c r="J11" s="93"/>
      <c r="K11" s="93"/>
      <c r="L11" s="93"/>
      <c r="M11" s="93"/>
      <c r="N11" s="93"/>
      <c r="O11" s="94"/>
    </row>
    <row r="12" spans="1:15" x14ac:dyDescent="0.25">
      <c r="A12" s="38" t="s">
        <v>213</v>
      </c>
      <c r="B12" s="47">
        <v>6452.8264500000005</v>
      </c>
      <c r="C12" s="47">
        <v>4726.62709</v>
      </c>
      <c r="D12" s="47">
        <v>11179.45354</v>
      </c>
      <c r="E12" s="50">
        <v>0.42279589723130595</v>
      </c>
      <c r="F12" s="46">
        <v>5764.5863899999995</v>
      </c>
      <c r="G12" s="47">
        <v>3952.2652499999999</v>
      </c>
      <c r="H12" s="47">
        <f t="shared" ref="H12:H17" si="0">+F12+G12</f>
        <v>9716.851639999999</v>
      </c>
      <c r="I12" s="50">
        <f t="shared" ref="I12:I17" si="1">+G12/H12</f>
        <v>0.40674339759704309</v>
      </c>
      <c r="J12" s="46">
        <f t="shared" ref="J12:J17" si="2">F12-B12</f>
        <v>-688.24006000000099</v>
      </c>
      <c r="K12" s="231">
        <f t="shared" ref="K12:K17" si="3">((F12-B12)/B12)</f>
        <v>-0.10665714711729167</v>
      </c>
      <c r="L12" s="47">
        <f t="shared" ref="L12:L17" si="4">G12-C12</f>
        <v>-774.36184000000003</v>
      </c>
      <c r="M12" s="231">
        <f t="shared" ref="M12:M17" si="5">((G12-C12)/C12)</f>
        <v>-0.16382968769385189</v>
      </c>
      <c r="N12" s="47">
        <f t="shared" ref="N12:N17" si="6">H12-D12</f>
        <v>-1462.6019000000015</v>
      </c>
      <c r="O12" s="50">
        <f t="shared" ref="O12:O17" si="7">((H12-D12)/D12)</f>
        <v>-0.13082946270735174</v>
      </c>
    </row>
    <row r="13" spans="1:15" x14ac:dyDescent="0.25">
      <c r="A13" s="95" t="s">
        <v>214</v>
      </c>
      <c r="B13" s="96">
        <v>6304.3787999999995</v>
      </c>
      <c r="C13" s="97">
        <v>3968.9061799999999</v>
      </c>
      <c r="D13" s="97">
        <v>10273.28498</v>
      </c>
      <c r="E13" s="100">
        <v>0.38633272490022952</v>
      </c>
      <c r="F13" s="96">
        <v>5989.5953799999997</v>
      </c>
      <c r="G13" s="97">
        <v>3429.05719</v>
      </c>
      <c r="H13" s="97">
        <f t="shared" si="0"/>
        <v>9418.6525700000002</v>
      </c>
      <c r="I13" s="100">
        <f t="shared" si="1"/>
        <v>0.36407088641555019</v>
      </c>
      <c r="J13" s="96">
        <f t="shared" si="2"/>
        <v>-314.78341999999975</v>
      </c>
      <c r="K13" s="239">
        <f t="shared" si="3"/>
        <v>-4.9930917856649062E-2</v>
      </c>
      <c r="L13" s="97">
        <f t="shared" si="4"/>
        <v>-539.84898999999996</v>
      </c>
      <c r="M13" s="239">
        <f t="shared" si="5"/>
        <v>-0.1360195896593353</v>
      </c>
      <c r="N13" s="97">
        <f t="shared" si="6"/>
        <v>-854.63241000000016</v>
      </c>
      <c r="O13" s="100">
        <f t="shared" si="7"/>
        <v>-8.3189789017222432E-2</v>
      </c>
    </row>
    <row r="14" spans="1:15" x14ac:dyDescent="0.25">
      <c r="A14" s="38" t="s">
        <v>58</v>
      </c>
      <c r="B14" s="46">
        <v>40.8634749</v>
      </c>
      <c r="C14" s="47">
        <v>646.85295999999994</v>
      </c>
      <c r="D14" s="47">
        <f t="shared" ref="D14:D17" si="8">+B14+C14</f>
        <v>687.71643489999997</v>
      </c>
      <c r="E14" s="50">
        <f t="shared" ref="E14:E17" si="9">+C14/D14</f>
        <v>0.94058092430793527</v>
      </c>
      <c r="F14" s="46">
        <v>42.267960500000001</v>
      </c>
      <c r="G14" s="47">
        <v>476.25935200000004</v>
      </c>
      <c r="H14" s="47">
        <f t="shared" si="0"/>
        <v>518.52731249999999</v>
      </c>
      <c r="I14" s="50">
        <f t="shared" si="1"/>
        <v>0.91848460152231626</v>
      </c>
      <c r="J14" s="47">
        <f t="shared" si="2"/>
        <v>1.404485600000001</v>
      </c>
      <c r="K14" s="231">
        <f t="shared" si="3"/>
        <v>3.4370194983099712E-2</v>
      </c>
      <c r="L14" s="47">
        <f t="shared" si="4"/>
        <v>-170.5936079999999</v>
      </c>
      <c r="M14" s="231">
        <f t="shared" si="5"/>
        <v>-0.26372857287381035</v>
      </c>
      <c r="N14" s="47">
        <f t="shared" si="6"/>
        <v>-169.18912239999997</v>
      </c>
      <c r="O14" s="50">
        <f t="shared" si="7"/>
        <v>-0.24601581962280947</v>
      </c>
    </row>
    <row r="15" spans="1:15" x14ac:dyDescent="0.25">
      <c r="A15" s="38" t="s">
        <v>59</v>
      </c>
      <c r="B15" s="47">
        <v>5710.2285599999996</v>
      </c>
      <c r="C15" s="47">
        <v>3740.0571600000003</v>
      </c>
      <c r="D15" s="47">
        <f t="shared" si="8"/>
        <v>9450.2857199999999</v>
      </c>
      <c r="E15" s="50">
        <f t="shared" si="9"/>
        <v>0.39576127863359462</v>
      </c>
      <c r="F15" s="46">
        <v>5502.0764200000003</v>
      </c>
      <c r="G15" s="47">
        <v>3256.2624900000001</v>
      </c>
      <c r="H15" s="47">
        <f t="shared" si="0"/>
        <v>8758.3389100000004</v>
      </c>
      <c r="I15" s="50">
        <f t="shared" si="1"/>
        <v>0.37178996193925545</v>
      </c>
      <c r="J15" s="47">
        <f t="shared" si="2"/>
        <v>-208.15213999999924</v>
      </c>
      <c r="K15" s="231">
        <f t="shared" si="3"/>
        <v>-3.6452505852059842E-2</v>
      </c>
      <c r="L15" s="47">
        <f t="shared" si="4"/>
        <v>-483.79467000000022</v>
      </c>
      <c r="M15" s="231">
        <f t="shared" si="5"/>
        <v>-0.12935488665098374</v>
      </c>
      <c r="N15" s="47">
        <f t="shared" si="6"/>
        <v>-691.94680999999946</v>
      </c>
      <c r="O15" s="50">
        <f t="shared" si="7"/>
        <v>-7.321967086514708E-2</v>
      </c>
    </row>
    <row r="16" spans="1:15" x14ac:dyDescent="0.25">
      <c r="A16" s="38" t="s">
        <v>215</v>
      </c>
      <c r="B16" s="47">
        <v>6411.9629699999996</v>
      </c>
      <c r="C16" s="47">
        <v>4079.7741299999998</v>
      </c>
      <c r="D16" s="47">
        <f t="shared" si="8"/>
        <v>10491.737099999998</v>
      </c>
      <c r="E16" s="50">
        <f t="shared" si="9"/>
        <v>0.38885592453512779</v>
      </c>
      <c r="F16" s="46">
        <v>5722.3184299999994</v>
      </c>
      <c r="G16" s="47">
        <v>3476.0059000000001</v>
      </c>
      <c r="H16" s="47">
        <f t="shared" si="0"/>
        <v>9198.3243299999995</v>
      </c>
      <c r="I16" s="50">
        <f t="shared" si="1"/>
        <v>0.37789555741833691</v>
      </c>
      <c r="J16" s="47">
        <f t="shared" si="2"/>
        <v>-689.64454000000023</v>
      </c>
      <c r="K16" s="231">
        <f t="shared" si="3"/>
        <v>-0.10755591434739685</v>
      </c>
      <c r="L16" s="47">
        <f t="shared" si="4"/>
        <v>-603.76822999999968</v>
      </c>
      <c r="M16" s="231">
        <f t="shared" si="5"/>
        <v>-0.14799060211698525</v>
      </c>
      <c r="N16" s="47">
        <f t="shared" si="6"/>
        <v>-1293.412769999999</v>
      </c>
      <c r="O16" s="50">
        <f t="shared" si="7"/>
        <v>-0.12327918224332929</v>
      </c>
    </row>
    <row r="17" spans="1:15" x14ac:dyDescent="0.25">
      <c r="A17" s="95" t="s">
        <v>216</v>
      </c>
      <c r="B17" s="47">
        <v>594.15018500000008</v>
      </c>
      <c r="C17" s="47">
        <v>228.849019</v>
      </c>
      <c r="D17" s="47">
        <f t="shared" si="8"/>
        <v>822.99920400000008</v>
      </c>
      <c r="E17" s="50">
        <f t="shared" si="9"/>
        <v>0.27806712070647394</v>
      </c>
      <c r="F17" s="46">
        <v>487.51895999999999</v>
      </c>
      <c r="G17" s="47">
        <v>172.79470699999999</v>
      </c>
      <c r="H17" s="47">
        <f t="shared" si="0"/>
        <v>660.31366700000001</v>
      </c>
      <c r="I17" s="50">
        <f t="shared" si="1"/>
        <v>0.26168579515407786</v>
      </c>
      <c r="J17" s="47">
        <f t="shared" si="2"/>
        <v>-106.63122500000009</v>
      </c>
      <c r="K17" s="231">
        <f t="shared" si="3"/>
        <v>-0.17946847058542964</v>
      </c>
      <c r="L17" s="47">
        <f t="shared" si="4"/>
        <v>-56.05431200000001</v>
      </c>
      <c r="M17" s="231">
        <f t="shared" si="5"/>
        <v>-0.24494014545021933</v>
      </c>
      <c r="N17" s="47">
        <f t="shared" si="6"/>
        <v>-162.68553700000007</v>
      </c>
      <c r="O17" s="50">
        <f t="shared" si="7"/>
        <v>-0.19767399070291208</v>
      </c>
    </row>
    <row r="18" spans="1:15" ht="28.5" x14ac:dyDescent="0.25">
      <c r="A18" s="101" t="s">
        <v>62</v>
      </c>
      <c r="B18" s="103"/>
      <c r="C18" s="103"/>
      <c r="D18" s="103"/>
      <c r="E18" s="104"/>
      <c r="F18" s="102"/>
      <c r="G18" s="103"/>
      <c r="H18" s="103"/>
      <c r="I18" s="104"/>
      <c r="J18" s="103"/>
      <c r="K18" s="103"/>
      <c r="L18" s="103"/>
      <c r="M18" s="103"/>
      <c r="N18" s="103"/>
      <c r="O18" s="104"/>
    </row>
    <row r="19" spans="1:15" x14ac:dyDescent="0.25">
      <c r="A19" s="38" t="s">
        <v>63</v>
      </c>
      <c r="B19" s="107">
        <v>380.070313</v>
      </c>
      <c r="C19" s="107">
        <v>1036.56503</v>
      </c>
      <c r="D19" s="107">
        <v>1416.6353429999999</v>
      </c>
      <c r="E19" s="50">
        <v>0.73170914104463369</v>
      </c>
      <c r="F19" s="263">
        <v>324.97681599999999</v>
      </c>
      <c r="G19" s="263">
        <v>764.60681599999998</v>
      </c>
      <c r="H19" s="263">
        <f t="shared" ref="H19:H21" si="10">+F19+G19</f>
        <v>1089.5836319999999</v>
      </c>
      <c r="I19" s="112">
        <f t="shared" ref="I19:I21" si="11">+G19/H19</f>
        <v>0.70174220091441319</v>
      </c>
      <c r="J19" s="111">
        <f t="shared" ref="J19:J21" si="12">F19-B19</f>
        <v>-55.093497000000013</v>
      </c>
      <c r="K19" s="308">
        <f t="shared" ref="K19:K21" si="13">((F19-B19)/B19)</f>
        <v>-0.14495606501105499</v>
      </c>
      <c r="L19" s="111">
        <f t="shared" ref="L19:L21" si="14">G19-C19</f>
        <v>-271.958214</v>
      </c>
      <c r="M19" s="308">
        <f t="shared" ref="M19:M21" si="15">((G19-C19)/C19)</f>
        <v>-0.26236483590421722</v>
      </c>
      <c r="N19" s="111">
        <f>H19-D19</f>
        <v>-327.05171100000007</v>
      </c>
      <c r="O19" s="112">
        <f t="shared" ref="O19:O21" si="16">((H19-D19)/D19)</f>
        <v>-0.23086513591239696</v>
      </c>
    </row>
    <row r="20" spans="1:15" x14ac:dyDescent="0.25">
      <c r="A20" s="38" t="s">
        <v>64</v>
      </c>
      <c r="B20" s="107">
        <v>1276.01866</v>
      </c>
      <c r="C20" s="107">
        <v>1777.1164899999999</v>
      </c>
      <c r="D20" s="107">
        <v>3053.1351500000001</v>
      </c>
      <c r="E20" s="50">
        <v>0.58206283138170278</v>
      </c>
      <c r="F20" s="263">
        <v>1170.15904</v>
      </c>
      <c r="G20" s="263">
        <v>1453.1722299999999</v>
      </c>
      <c r="H20" s="263">
        <f t="shared" si="10"/>
        <v>2623.3312699999997</v>
      </c>
      <c r="I20" s="112">
        <f t="shared" si="11"/>
        <v>0.5539415652983849</v>
      </c>
      <c r="J20" s="111">
        <f t="shared" si="12"/>
        <v>-105.85961999999995</v>
      </c>
      <c r="K20" s="308">
        <f t="shared" si="13"/>
        <v>-8.2960871434278202E-2</v>
      </c>
      <c r="L20" s="111">
        <f t="shared" si="14"/>
        <v>-323.94425999999999</v>
      </c>
      <c r="M20" s="308">
        <f t="shared" si="15"/>
        <v>-0.18228645213910541</v>
      </c>
      <c r="N20" s="111">
        <f>H20-D20</f>
        <v>-429.80388000000039</v>
      </c>
      <c r="O20" s="112">
        <f t="shared" si="16"/>
        <v>-0.14077460016796189</v>
      </c>
    </row>
    <row r="21" spans="1:15" x14ac:dyDescent="0.25">
      <c r="A21" s="95" t="s">
        <v>65</v>
      </c>
      <c r="B21" s="107">
        <v>11101.116199999999</v>
      </c>
      <c r="C21" s="107">
        <v>5881.8517499999998</v>
      </c>
      <c r="D21" s="108">
        <v>16982.967949999998</v>
      </c>
      <c r="E21" s="100">
        <v>0.34633827063190098</v>
      </c>
      <c r="F21" s="263">
        <v>10259.045900000001</v>
      </c>
      <c r="G21" s="263">
        <v>5163.5433899999998</v>
      </c>
      <c r="H21" s="317">
        <f t="shared" si="10"/>
        <v>15422.58929</v>
      </c>
      <c r="I21" s="314">
        <f t="shared" si="11"/>
        <v>0.33480392253900187</v>
      </c>
      <c r="J21" s="111">
        <f t="shared" si="12"/>
        <v>-842.07029999999759</v>
      </c>
      <c r="K21" s="308">
        <f t="shared" si="13"/>
        <v>-7.5854561363838141E-2</v>
      </c>
      <c r="L21" s="111">
        <f t="shared" si="14"/>
        <v>-718.30835999999999</v>
      </c>
      <c r="M21" s="308">
        <f t="shared" si="15"/>
        <v>-0.1221228263701138</v>
      </c>
      <c r="N21" s="111">
        <f t="shared" ref="N21" si="17">H21-D21</f>
        <v>-1560.3786599999985</v>
      </c>
      <c r="O21" s="112">
        <f t="shared" si="16"/>
        <v>-9.1879032251250214E-2</v>
      </c>
    </row>
    <row r="22" spans="1:15" x14ac:dyDescent="0.25">
      <c r="A22" s="109" t="s">
        <v>217</v>
      </c>
      <c r="B22" s="103"/>
      <c r="C22" s="103"/>
      <c r="D22" s="103"/>
      <c r="E22" s="104"/>
      <c r="F22" s="102"/>
      <c r="G22" s="103"/>
      <c r="H22" s="103"/>
      <c r="I22" s="104"/>
      <c r="J22" s="103"/>
      <c r="K22" s="103"/>
      <c r="L22" s="103"/>
      <c r="M22" s="103"/>
      <c r="N22" s="103"/>
      <c r="O22" s="104"/>
    </row>
    <row r="23" spans="1:15" x14ac:dyDescent="0.25">
      <c r="A23" s="38" t="s">
        <v>67</v>
      </c>
      <c r="B23" s="47">
        <v>3555.2352299999998</v>
      </c>
      <c r="C23" s="47">
        <v>2727.9992599999996</v>
      </c>
      <c r="D23" s="271">
        <f t="shared" ref="D23:D24" si="18">+B23+C23</f>
        <v>6283.2344899999989</v>
      </c>
      <c r="E23" s="272">
        <f t="shared" ref="E23:E24" si="19">+C23/D23</f>
        <v>0.43417116842316034</v>
      </c>
      <c r="F23" s="47">
        <v>3072.2730899999997</v>
      </c>
      <c r="G23" s="47">
        <v>2379.0290099999997</v>
      </c>
      <c r="H23" s="111">
        <f>+F24+G23</f>
        <v>5103.4478399999998</v>
      </c>
      <c r="I23" s="112">
        <f t="shared" ref="I23:I24" si="20">+G23/H23</f>
        <v>0.46616112960997752</v>
      </c>
      <c r="J23" s="47">
        <f t="shared" ref="J23:J24" si="21">F23-B23</f>
        <v>-482.96214000000009</v>
      </c>
      <c r="K23" s="231">
        <f t="shared" ref="K23:K24" si="22">((F23-B23)/B23)</f>
        <v>-0.13584534039397447</v>
      </c>
      <c r="L23" s="47">
        <f t="shared" ref="L23:L24" si="23">G23-C23</f>
        <v>-348.97024999999985</v>
      </c>
      <c r="M23" s="231">
        <f t="shared" ref="M23:M24" si="24">((G23-C23)/C23)</f>
        <v>-0.12792168059459075</v>
      </c>
      <c r="N23" s="47">
        <f t="shared" ref="N23:N24" si="25">H23-D23</f>
        <v>-1179.7866499999991</v>
      </c>
      <c r="O23" s="50">
        <f t="shared" ref="O23:O24" si="26">((H23-D23)/D23)</f>
        <v>-0.18776740735646161</v>
      </c>
    </row>
    <row r="24" spans="1:15" x14ac:dyDescent="0.25">
      <c r="A24" s="38" t="s">
        <v>68</v>
      </c>
      <c r="B24" s="47">
        <v>2901.73162</v>
      </c>
      <c r="C24" s="47">
        <v>2553.45417</v>
      </c>
      <c r="D24" s="271">
        <f t="shared" si="18"/>
        <v>5455.1857899999995</v>
      </c>
      <c r="E24" s="272">
        <f t="shared" si="19"/>
        <v>0.4680783145242795</v>
      </c>
      <c r="F24" s="47">
        <v>2724.4188300000001</v>
      </c>
      <c r="G24" s="47">
        <v>2093.2031400000001</v>
      </c>
      <c r="H24" s="111">
        <f>F24+G24</f>
        <v>4817.6219700000001</v>
      </c>
      <c r="I24" s="112">
        <f t="shared" si="20"/>
        <v>0.43448887294077165</v>
      </c>
      <c r="J24" s="47">
        <f t="shared" si="21"/>
        <v>-177.31278999999995</v>
      </c>
      <c r="K24" s="231">
        <f t="shared" si="22"/>
        <v>-6.110585444149378E-2</v>
      </c>
      <c r="L24" s="47">
        <f t="shared" si="23"/>
        <v>-460.2510299999999</v>
      </c>
      <c r="M24" s="231">
        <f t="shared" si="24"/>
        <v>-0.18024644241020385</v>
      </c>
      <c r="N24" s="47">
        <f t="shared" si="25"/>
        <v>-637.5638199999994</v>
      </c>
      <c r="O24" s="50">
        <f t="shared" si="26"/>
        <v>-0.11687298004931918</v>
      </c>
    </row>
    <row r="25" spans="1:15" x14ac:dyDescent="0.25">
      <c r="A25" s="101" t="s">
        <v>218</v>
      </c>
      <c r="B25" s="103"/>
      <c r="C25" s="103"/>
      <c r="D25" s="103"/>
      <c r="E25" s="104"/>
      <c r="F25" s="102"/>
      <c r="G25" s="103"/>
      <c r="H25" s="103"/>
      <c r="I25" s="104"/>
      <c r="J25" s="103"/>
      <c r="K25" s="103"/>
      <c r="L25" s="103"/>
      <c r="M25" s="103"/>
      <c r="N25" s="103"/>
      <c r="O25" s="104"/>
    </row>
    <row r="26" spans="1:15" ht="28.5" x14ac:dyDescent="0.25">
      <c r="A26" s="38" t="s">
        <v>70</v>
      </c>
      <c r="B26" s="47">
        <v>2753.8882400000002</v>
      </c>
      <c r="C26" s="47">
        <v>446.169489</v>
      </c>
      <c r="D26" s="47">
        <f t="shared" ref="D26:D39" si="27">+B26+C26</f>
        <v>3200.0577290000001</v>
      </c>
      <c r="E26" s="50">
        <f t="shared" ref="E26:E39" si="28">+C26/D26</f>
        <v>0.13942545003381093</v>
      </c>
      <c r="F26" s="46">
        <v>2639.1029199999998</v>
      </c>
      <c r="G26" s="47">
        <v>418.12437699999998</v>
      </c>
      <c r="H26" s="47">
        <f t="shared" ref="H26:H39" si="29">+F26+G26</f>
        <v>3057.2272969999999</v>
      </c>
      <c r="I26" s="50">
        <f t="shared" ref="I26:I39" si="30">+G26/H26</f>
        <v>0.13676587848417343</v>
      </c>
      <c r="J26" s="47">
        <f t="shared" ref="J26:J39" si="31">F26-B26</f>
        <v>-114.78532000000041</v>
      </c>
      <c r="K26" s="231">
        <f t="shared" ref="K26:K39" si="32">((F26-B26)/B26)</f>
        <v>-4.1681183111483278E-2</v>
      </c>
      <c r="L26" s="47">
        <f t="shared" ref="L26:L39" si="33">G26-C26</f>
        <v>-28.045112000000017</v>
      </c>
      <c r="M26" s="231">
        <f t="shared" ref="M26:M39" si="34">((G26-C26)/C26)</f>
        <v>-6.285752991056727E-2</v>
      </c>
      <c r="N26" s="47">
        <f t="shared" ref="N26:N39" si="35">H26-D26</f>
        <v>-142.8304320000002</v>
      </c>
      <c r="O26" s="50">
        <f t="shared" ref="O26:O39" si="36">((H26-D26)/D26)</f>
        <v>-4.4633704794017542E-2</v>
      </c>
    </row>
    <row r="27" spans="1:15" x14ac:dyDescent="0.25">
      <c r="A27" s="38" t="s">
        <v>71</v>
      </c>
      <c r="B27" s="47">
        <v>166.78985299999999</v>
      </c>
      <c r="C27" s="47">
        <v>28.558585299999997</v>
      </c>
      <c r="D27" s="47">
        <f t="shared" si="27"/>
        <v>195.3484383</v>
      </c>
      <c r="E27" s="50">
        <f t="shared" si="28"/>
        <v>0.14619305661477611</v>
      </c>
      <c r="F27" s="46">
        <v>169.71880100000001</v>
      </c>
      <c r="G27" s="47">
        <v>26.213853800000003</v>
      </c>
      <c r="H27" s="47">
        <f t="shared" si="29"/>
        <v>195.93265480000002</v>
      </c>
      <c r="I27" s="50">
        <f t="shared" si="30"/>
        <v>0.13379012205371291</v>
      </c>
      <c r="J27" s="47">
        <f t="shared" si="31"/>
        <v>2.9289480000000196</v>
      </c>
      <c r="K27" s="231">
        <f t="shared" si="32"/>
        <v>1.7560708564207557E-2</v>
      </c>
      <c r="L27" s="47">
        <f t="shared" si="33"/>
        <v>-2.3447314999999946</v>
      </c>
      <c r="M27" s="231">
        <f t="shared" si="34"/>
        <v>-8.2102508768177498E-2</v>
      </c>
      <c r="N27" s="47">
        <f t="shared" si="35"/>
        <v>0.58421650000002501</v>
      </c>
      <c r="O27" s="50">
        <f t="shared" si="36"/>
        <v>2.9906381903234544E-3</v>
      </c>
    </row>
    <row r="28" spans="1:15" x14ac:dyDescent="0.25">
      <c r="A28" s="38" t="s">
        <v>72</v>
      </c>
      <c r="B28" s="47">
        <v>1409.82285</v>
      </c>
      <c r="C28" s="47">
        <v>1012.11914</v>
      </c>
      <c r="D28" s="47">
        <f t="shared" si="27"/>
        <v>2421.9419900000003</v>
      </c>
      <c r="E28" s="50">
        <f t="shared" si="28"/>
        <v>0.41789569864966086</v>
      </c>
      <c r="F28" s="46">
        <v>1313.66417</v>
      </c>
      <c r="G28" s="47">
        <v>813.15884100000005</v>
      </c>
      <c r="H28" s="47">
        <f t="shared" si="29"/>
        <v>2126.823011</v>
      </c>
      <c r="I28" s="50">
        <f t="shared" si="30"/>
        <v>0.38233498358552415</v>
      </c>
      <c r="J28" s="47">
        <f t="shared" si="31"/>
        <v>-96.158680000000004</v>
      </c>
      <c r="K28" s="231">
        <f t="shared" si="32"/>
        <v>-6.8206214702790494E-2</v>
      </c>
      <c r="L28" s="47">
        <f t="shared" si="33"/>
        <v>-198.96029899999996</v>
      </c>
      <c r="M28" s="231">
        <f t="shared" si="34"/>
        <v>-0.19657794338322657</v>
      </c>
      <c r="N28" s="47">
        <f t="shared" si="35"/>
        <v>-295.11897900000031</v>
      </c>
      <c r="O28" s="50">
        <f t="shared" si="36"/>
        <v>-0.12185220794656616</v>
      </c>
    </row>
    <row r="29" spans="1:15" ht="28.5" x14ac:dyDescent="0.25">
      <c r="A29" s="38" t="s">
        <v>73</v>
      </c>
      <c r="B29" s="47">
        <v>154.86146299999999</v>
      </c>
      <c r="C29" s="47">
        <v>41.478008500000001</v>
      </c>
      <c r="D29" s="47">
        <f t="shared" si="27"/>
        <v>196.3394715</v>
      </c>
      <c r="E29" s="50">
        <f t="shared" si="28"/>
        <v>0.21125659646078859</v>
      </c>
      <c r="F29" s="46">
        <v>170.79990599999999</v>
      </c>
      <c r="G29" s="47">
        <v>55.691102200000003</v>
      </c>
      <c r="H29" s="47">
        <f t="shared" si="29"/>
        <v>226.49100820000001</v>
      </c>
      <c r="I29" s="50">
        <f t="shared" si="30"/>
        <v>0.24588659233139482</v>
      </c>
      <c r="J29" s="47">
        <f t="shared" si="31"/>
        <v>15.938443000000007</v>
      </c>
      <c r="K29" s="231">
        <f t="shared" si="32"/>
        <v>0.10292065366836944</v>
      </c>
      <c r="L29" s="47">
        <f t="shared" si="33"/>
        <v>14.213093700000002</v>
      </c>
      <c r="M29" s="231">
        <f t="shared" si="34"/>
        <v>0.34266576950048122</v>
      </c>
      <c r="N29" s="47">
        <f t="shared" si="35"/>
        <v>30.151536700000008</v>
      </c>
      <c r="O29" s="50">
        <f t="shared" si="36"/>
        <v>0.1535683908571589</v>
      </c>
    </row>
    <row r="30" spans="1:15" x14ac:dyDescent="0.25">
      <c r="A30" s="38" t="s">
        <v>74</v>
      </c>
      <c r="B30" s="47">
        <v>1429.8900700000002</v>
      </c>
      <c r="C30" s="47">
        <v>86.893659700000001</v>
      </c>
      <c r="D30" s="47">
        <f t="shared" si="27"/>
        <v>1516.7837297000001</v>
      </c>
      <c r="E30" s="50">
        <f t="shared" si="28"/>
        <v>5.7288101130400726E-2</v>
      </c>
      <c r="F30" s="46">
        <v>1267.24684</v>
      </c>
      <c r="G30" s="47">
        <v>83.821651599999996</v>
      </c>
      <c r="H30" s="47">
        <f t="shared" si="29"/>
        <v>1351.0684916</v>
      </c>
      <c r="I30" s="50">
        <f t="shared" si="30"/>
        <v>6.2041008373109482E-2</v>
      </c>
      <c r="J30" s="47">
        <f t="shared" si="31"/>
        <v>-162.64323000000013</v>
      </c>
      <c r="K30" s="231">
        <f t="shared" si="32"/>
        <v>-0.11374526854361616</v>
      </c>
      <c r="L30" s="47">
        <f t="shared" si="33"/>
        <v>-3.072008100000005</v>
      </c>
      <c r="M30" s="231">
        <f t="shared" si="34"/>
        <v>-3.5353650779655271E-2</v>
      </c>
      <c r="N30" s="47">
        <f t="shared" si="35"/>
        <v>-165.71523810000008</v>
      </c>
      <c r="O30" s="50">
        <f t="shared" si="36"/>
        <v>-0.10925436161737861</v>
      </c>
    </row>
    <row r="31" spans="1:15" x14ac:dyDescent="0.25">
      <c r="A31" s="38" t="s">
        <v>75</v>
      </c>
      <c r="B31" s="47">
        <v>2203.2333699999999</v>
      </c>
      <c r="C31" s="47">
        <v>1796.84194</v>
      </c>
      <c r="D31" s="47">
        <f t="shared" si="27"/>
        <v>4000.0753100000002</v>
      </c>
      <c r="E31" s="50">
        <f t="shared" si="28"/>
        <v>0.44920202764882444</v>
      </c>
      <c r="F31" s="46">
        <v>2000.6326799999999</v>
      </c>
      <c r="G31" s="47">
        <v>1568.8888200000001</v>
      </c>
      <c r="H31" s="47">
        <f t="shared" si="29"/>
        <v>3569.5214999999998</v>
      </c>
      <c r="I31" s="50">
        <f t="shared" si="30"/>
        <v>0.4395235663939831</v>
      </c>
      <c r="J31" s="47">
        <f t="shared" si="31"/>
        <v>-202.60068999999999</v>
      </c>
      <c r="K31" s="231">
        <f t="shared" si="32"/>
        <v>-9.1956073631909455E-2</v>
      </c>
      <c r="L31" s="47">
        <f t="shared" si="33"/>
        <v>-227.9531199999999</v>
      </c>
      <c r="M31" s="231">
        <f t="shared" si="34"/>
        <v>-0.12686320088899966</v>
      </c>
      <c r="N31" s="47">
        <f t="shared" si="35"/>
        <v>-430.55381000000034</v>
      </c>
      <c r="O31" s="50">
        <f t="shared" si="36"/>
        <v>-0.10763642597519003</v>
      </c>
    </row>
    <row r="32" spans="1:15" x14ac:dyDescent="0.25">
      <c r="A32" s="38" t="s">
        <v>76</v>
      </c>
      <c r="B32" s="47">
        <v>1408.5438100000001</v>
      </c>
      <c r="C32" s="47">
        <v>128.44247900000002</v>
      </c>
      <c r="D32" s="47">
        <f t="shared" si="27"/>
        <v>1536.9862890000002</v>
      </c>
      <c r="E32" s="50">
        <f t="shared" si="28"/>
        <v>8.3567745476485517E-2</v>
      </c>
      <c r="F32" s="46">
        <v>1284.55548</v>
      </c>
      <c r="G32" s="47">
        <v>115.18566899999999</v>
      </c>
      <c r="H32" s="47">
        <f t="shared" si="29"/>
        <v>1399.741149</v>
      </c>
      <c r="I32" s="50">
        <f t="shared" si="30"/>
        <v>8.2290692877244262E-2</v>
      </c>
      <c r="J32" s="47">
        <f t="shared" si="31"/>
        <v>-123.98833000000013</v>
      </c>
      <c r="K32" s="231">
        <f t="shared" si="32"/>
        <v>-8.8025895339386082E-2</v>
      </c>
      <c r="L32" s="47">
        <f t="shared" si="33"/>
        <v>-13.25681000000003</v>
      </c>
      <c r="M32" s="231">
        <f t="shared" si="34"/>
        <v>-0.10321203781811178</v>
      </c>
      <c r="N32" s="47">
        <f t="shared" si="35"/>
        <v>-137.24514000000022</v>
      </c>
      <c r="O32" s="50">
        <f t="shared" si="36"/>
        <v>-8.9294967028817909E-2</v>
      </c>
    </row>
    <row r="33" spans="1:15" x14ac:dyDescent="0.25">
      <c r="A33" s="38" t="s">
        <v>77</v>
      </c>
      <c r="B33" s="47">
        <v>495.42040000000003</v>
      </c>
      <c r="C33" s="47">
        <v>1031.5137199999999</v>
      </c>
      <c r="D33" s="47">
        <f t="shared" si="27"/>
        <v>1526.9341199999999</v>
      </c>
      <c r="E33" s="50">
        <f t="shared" si="28"/>
        <v>0.67554566139369521</v>
      </c>
      <c r="F33" s="46">
        <v>398.929079</v>
      </c>
      <c r="G33" s="47">
        <v>867.377387</v>
      </c>
      <c r="H33" s="47">
        <f t="shared" si="29"/>
        <v>1266.306466</v>
      </c>
      <c r="I33" s="50">
        <f t="shared" si="30"/>
        <v>0.68496640449121737</v>
      </c>
      <c r="J33" s="47">
        <f t="shared" si="31"/>
        <v>-96.491321000000028</v>
      </c>
      <c r="K33" s="231">
        <f t="shared" si="32"/>
        <v>-0.19476654776428265</v>
      </c>
      <c r="L33" s="47">
        <f t="shared" si="33"/>
        <v>-164.13633299999992</v>
      </c>
      <c r="M33" s="231">
        <f t="shared" si="34"/>
        <v>-0.15912181274719248</v>
      </c>
      <c r="N33" s="47">
        <f t="shared" si="35"/>
        <v>-260.62765399999989</v>
      </c>
      <c r="O33" s="50">
        <f t="shared" si="36"/>
        <v>-0.17068690167195943</v>
      </c>
    </row>
    <row r="34" spans="1:15" x14ac:dyDescent="0.25">
      <c r="A34" s="38" t="s">
        <v>78</v>
      </c>
      <c r="B34" s="47">
        <v>182.66478400000003</v>
      </c>
      <c r="C34" s="47">
        <v>130.10455199999998</v>
      </c>
      <c r="D34" s="47">
        <f t="shared" si="27"/>
        <v>312.76933600000001</v>
      </c>
      <c r="E34" s="50">
        <f t="shared" si="28"/>
        <v>0.41597604696132995</v>
      </c>
      <c r="F34" s="46">
        <v>183.636053</v>
      </c>
      <c r="G34" s="47">
        <v>113.331836</v>
      </c>
      <c r="H34" s="47">
        <f t="shared" si="29"/>
        <v>296.96788900000001</v>
      </c>
      <c r="I34" s="50">
        <f t="shared" si="30"/>
        <v>0.38162993440681392</v>
      </c>
      <c r="J34" s="47">
        <f t="shared" si="31"/>
        <v>0.97126899999997818</v>
      </c>
      <c r="K34" s="231">
        <f t="shared" si="32"/>
        <v>5.3172208606995534E-3</v>
      </c>
      <c r="L34" s="47">
        <f t="shared" si="33"/>
        <v>-16.772715999999988</v>
      </c>
      <c r="M34" s="231">
        <f t="shared" si="34"/>
        <v>-0.12891721113647114</v>
      </c>
      <c r="N34" s="47">
        <f t="shared" si="35"/>
        <v>-15.801446999999996</v>
      </c>
      <c r="O34" s="50">
        <f t="shared" si="36"/>
        <v>-5.0521087527582935E-2</v>
      </c>
    </row>
    <row r="35" spans="1:15" x14ac:dyDescent="0.25">
      <c r="A35" s="38" t="s">
        <v>79</v>
      </c>
      <c r="B35" s="47">
        <v>139.039153</v>
      </c>
      <c r="C35" s="47">
        <v>177.39672399999998</v>
      </c>
      <c r="D35" s="47">
        <f t="shared" si="27"/>
        <v>316.435877</v>
      </c>
      <c r="E35" s="50">
        <f t="shared" si="28"/>
        <v>0.56060875802651156</v>
      </c>
      <c r="F35" s="46">
        <v>122.411855</v>
      </c>
      <c r="G35" s="47">
        <v>159.30607500000002</v>
      </c>
      <c r="H35" s="47">
        <f t="shared" si="29"/>
        <v>281.71793000000002</v>
      </c>
      <c r="I35" s="50">
        <f t="shared" si="30"/>
        <v>0.56548078072276053</v>
      </c>
      <c r="J35" s="47">
        <f t="shared" si="31"/>
        <v>-16.627297999999996</v>
      </c>
      <c r="K35" s="231">
        <f t="shared" si="32"/>
        <v>-0.11958716405586847</v>
      </c>
      <c r="L35" s="47">
        <f t="shared" si="33"/>
        <v>-18.090648999999956</v>
      </c>
      <c r="M35" s="231">
        <f t="shared" si="34"/>
        <v>-0.10197848411225428</v>
      </c>
      <c r="N35" s="47">
        <f t="shared" si="35"/>
        <v>-34.717946999999981</v>
      </c>
      <c r="O35" s="50">
        <f t="shared" si="36"/>
        <v>-0.10971558386219266</v>
      </c>
    </row>
    <row r="36" spans="1:15" x14ac:dyDescent="0.25">
      <c r="A36" s="38" t="s">
        <v>80</v>
      </c>
      <c r="B36" s="47">
        <v>196.623389</v>
      </c>
      <c r="C36" s="47">
        <v>85.014466100000007</v>
      </c>
      <c r="D36" s="47">
        <f t="shared" si="27"/>
        <v>281.63785510000002</v>
      </c>
      <c r="E36" s="50">
        <f t="shared" si="28"/>
        <v>0.30185738373065746</v>
      </c>
      <c r="F36" s="46">
        <v>164.13737499999999</v>
      </c>
      <c r="G36" s="47">
        <v>70.322229800000002</v>
      </c>
      <c r="H36" s="47">
        <f t="shared" si="29"/>
        <v>234.45960479999999</v>
      </c>
      <c r="I36" s="50">
        <f t="shared" si="30"/>
        <v>0.29993324376703034</v>
      </c>
      <c r="J36" s="47">
        <f t="shared" si="31"/>
        <v>-32.486014000000011</v>
      </c>
      <c r="K36" s="231">
        <f t="shared" si="32"/>
        <v>-0.16521947956049121</v>
      </c>
      <c r="L36" s="47">
        <f t="shared" si="33"/>
        <v>-14.692236300000005</v>
      </c>
      <c r="M36" s="231">
        <f t="shared" si="34"/>
        <v>-0.17282042661678262</v>
      </c>
      <c r="N36" s="47">
        <f t="shared" si="35"/>
        <v>-47.17825030000003</v>
      </c>
      <c r="O36" s="50">
        <f t="shared" si="36"/>
        <v>-0.1675138815527786</v>
      </c>
    </row>
    <row r="37" spans="1:15" ht="28.5" x14ac:dyDescent="0.25">
      <c r="A37" s="38" t="s">
        <v>81</v>
      </c>
      <c r="B37" s="47">
        <v>605.13149299999998</v>
      </c>
      <c r="C37" s="47">
        <v>766.941147</v>
      </c>
      <c r="D37" s="47">
        <f t="shared" si="27"/>
        <v>1372.0726399999999</v>
      </c>
      <c r="E37" s="50">
        <f t="shared" si="28"/>
        <v>0.55896541089836183</v>
      </c>
      <c r="F37" s="46">
        <v>579.75211899999999</v>
      </c>
      <c r="G37" s="47">
        <v>672.82481599999994</v>
      </c>
      <c r="H37" s="47">
        <f t="shared" si="29"/>
        <v>1252.576935</v>
      </c>
      <c r="I37" s="50">
        <f t="shared" si="30"/>
        <v>0.53715248716439112</v>
      </c>
      <c r="J37" s="47">
        <f t="shared" si="31"/>
        <v>-25.379373999999984</v>
      </c>
      <c r="K37" s="231">
        <f t="shared" si="32"/>
        <v>-4.1940263056181717E-2</v>
      </c>
      <c r="L37" s="47">
        <f t="shared" si="33"/>
        <v>-94.116331000000059</v>
      </c>
      <c r="M37" s="231">
        <f t="shared" si="34"/>
        <v>-0.12271649704563323</v>
      </c>
      <c r="N37" s="47">
        <f t="shared" si="35"/>
        <v>-119.49570499999982</v>
      </c>
      <c r="O37" s="50">
        <f t="shared" si="36"/>
        <v>-8.7091383878917544E-2</v>
      </c>
    </row>
    <row r="38" spans="1:15" ht="28.5" x14ac:dyDescent="0.25">
      <c r="A38" s="38" t="s">
        <v>82</v>
      </c>
      <c r="B38" s="47">
        <v>944.58081000000004</v>
      </c>
      <c r="C38" s="47">
        <v>1580.62771</v>
      </c>
      <c r="D38" s="47">
        <f t="shared" si="27"/>
        <v>2525.2085200000001</v>
      </c>
      <c r="E38" s="50">
        <f t="shared" si="28"/>
        <v>0.62593948083146811</v>
      </c>
      <c r="F38" s="46">
        <v>859.13403399999993</v>
      </c>
      <c r="G38" s="47">
        <v>1351.0968799999998</v>
      </c>
      <c r="H38" s="47">
        <f t="shared" si="29"/>
        <v>2210.2309139999998</v>
      </c>
      <c r="I38" s="50">
        <f t="shared" si="30"/>
        <v>0.61129218284022246</v>
      </c>
      <c r="J38" s="47">
        <f t="shared" si="31"/>
        <v>-85.446776000000114</v>
      </c>
      <c r="K38" s="231">
        <f t="shared" si="32"/>
        <v>-9.0459995688457945E-2</v>
      </c>
      <c r="L38" s="47">
        <f t="shared" si="33"/>
        <v>-229.53083000000015</v>
      </c>
      <c r="M38" s="231">
        <f t="shared" si="34"/>
        <v>-0.14521498550724518</v>
      </c>
      <c r="N38" s="47">
        <f t="shared" si="35"/>
        <v>-314.97760600000038</v>
      </c>
      <c r="O38" s="50">
        <f t="shared" si="36"/>
        <v>-0.12473330558856199</v>
      </c>
    </row>
    <row r="39" spans="1:15" ht="42.75" x14ac:dyDescent="0.25">
      <c r="A39" s="95" t="s">
        <v>83</v>
      </c>
      <c r="B39" s="47">
        <v>666.19864399999994</v>
      </c>
      <c r="C39" s="47">
        <v>1383.1592700000001</v>
      </c>
      <c r="D39" s="47">
        <f t="shared" si="27"/>
        <v>2049.3579140000002</v>
      </c>
      <c r="E39" s="50">
        <f t="shared" si="28"/>
        <v>0.67492323354113726</v>
      </c>
      <c r="F39" s="96">
        <v>595.60764500000005</v>
      </c>
      <c r="G39" s="97">
        <v>1064.1462900000001</v>
      </c>
      <c r="H39" s="97">
        <f t="shared" si="29"/>
        <v>1659.7539350000002</v>
      </c>
      <c r="I39" s="100">
        <f t="shared" si="30"/>
        <v>0.64114702038648885</v>
      </c>
      <c r="J39" s="47">
        <f t="shared" si="31"/>
        <v>-70.590998999999897</v>
      </c>
      <c r="K39" s="231">
        <f t="shared" si="32"/>
        <v>-0.10596088664509486</v>
      </c>
      <c r="L39" s="47">
        <f t="shared" si="33"/>
        <v>-319.01297999999997</v>
      </c>
      <c r="M39" s="231">
        <f t="shared" si="34"/>
        <v>-0.23064081405462433</v>
      </c>
      <c r="N39" s="47">
        <f t="shared" si="35"/>
        <v>-389.60397899999998</v>
      </c>
      <c r="O39" s="50">
        <f t="shared" si="36"/>
        <v>-0.19011026641000883</v>
      </c>
    </row>
    <row r="40" spans="1:15" x14ac:dyDescent="0.25">
      <c r="A40" s="101" t="s">
        <v>235</v>
      </c>
      <c r="B40" s="102"/>
      <c r="C40" s="103"/>
      <c r="D40" s="103"/>
      <c r="E40" s="104"/>
      <c r="F40" s="102"/>
      <c r="G40" s="103"/>
      <c r="H40" s="103"/>
      <c r="I40" s="104"/>
      <c r="J40" s="103"/>
      <c r="K40" s="103"/>
      <c r="L40" s="103"/>
      <c r="M40" s="103"/>
      <c r="N40" s="103"/>
      <c r="O40" s="104"/>
    </row>
    <row r="41" spans="1:15" x14ac:dyDescent="0.25">
      <c r="A41" s="38" t="s">
        <v>94</v>
      </c>
      <c r="B41" s="47">
        <v>3305.1879199999998</v>
      </c>
      <c r="C41" s="47">
        <v>1986.3607500000001</v>
      </c>
      <c r="D41" s="47">
        <f t="shared" ref="D41:D44" si="37">+B41+C41</f>
        <v>5291.5486700000001</v>
      </c>
      <c r="E41" s="50">
        <f t="shared" ref="E41:E44" si="38">+C41/D41</f>
        <v>0.37538363036543704</v>
      </c>
      <c r="F41" s="46">
        <v>3578.1537899999998</v>
      </c>
      <c r="G41" s="47">
        <v>2048.8346299999998</v>
      </c>
      <c r="H41" s="47">
        <f t="shared" ref="H41:H44" si="39">+F41+G41</f>
        <v>5626.9884199999997</v>
      </c>
      <c r="I41" s="50">
        <f t="shared" ref="I41:I44" si="40">G41/H41</f>
        <v>0.36410855631368083</v>
      </c>
      <c r="J41" s="47">
        <f t="shared" ref="J41:J44" si="41">F41-B41</f>
        <v>272.96587</v>
      </c>
      <c r="K41" s="231">
        <f t="shared" ref="K41:K44" si="42">((F41-B41)/B41)</f>
        <v>8.2587095380646319E-2</v>
      </c>
      <c r="L41" s="47">
        <f t="shared" ref="L41:L44" si="43">G41-C41</f>
        <v>62.473879999999781</v>
      </c>
      <c r="M41" s="231">
        <f t="shared" ref="M41:M44" si="44">((G41-C41)/C41)</f>
        <v>3.1451426937428049E-2</v>
      </c>
      <c r="N41" s="47">
        <f t="shared" ref="N41:N44" si="45">H41-D41</f>
        <v>335.43974999999955</v>
      </c>
      <c r="O41" s="50">
        <f t="shared" ref="O41:O44" si="46">((H41-D41)/D41)</f>
        <v>6.3391602519267676E-2</v>
      </c>
    </row>
    <row r="42" spans="1:15" x14ac:dyDescent="0.25">
      <c r="A42" s="38" t="s">
        <v>95</v>
      </c>
      <c r="B42" s="47">
        <v>4294.9542799999999</v>
      </c>
      <c r="C42" s="47">
        <v>2700.9406099999997</v>
      </c>
      <c r="D42" s="47">
        <f t="shared" si="37"/>
        <v>6995.8948899999996</v>
      </c>
      <c r="E42" s="50">
        <f t="shared" si="38"/>
        <v>0.38607507009013964</v>
      </c>
      <c r="F42" s="46">
        <v>4032.7753399999997</v>
      </c>
      <c r="G42" s="47">
        <v>2206.6023700000001</v>
      </c>
      <c r="H42" s="47">
        <f t="shared" si="39"/>
        <v>6239.3777099999998</v>
      </c>
      <c r="I42" s="50">
        <f t="shared" si="40"/>
        <v>0.3536574435080963</v>
      </c>
      <c r="J42" s="47">
        <f t="shared" si="41"/>
        <v>-262.17894000000024</v>
      </c>
      <c r="K42" s="231">
        <f t="shared" si="42"/>
        <v>-6.1043476346388542E-2</v>
      </c>
      <c r="L42" s="47">
        <f t="shared" si="43"/>
        <v>-494.33823999999959</v>
      </c>
      <c r="M42" s="231">
        <f t="shared" si="44"/>
        <v>-0.18302447605465846</v>
      </c>
      <c r="N42" s="47">
        <f t="shared" si="45"/>
        <v>-756.51717999999983</v>
      </c>
      <c r="O42" s="50">
        <f t="shared" si="46"/>
        <v>-0.10813729935842416</v>
      </c>
    </row>
    <row r="43" spans="1:15" x14ac:dyDescent="0.25">
      <c r="A43" s="38" t="s">
        <v>96</v>
      </c>
      <c r="B43" s="47">
        <v>4791.8318899999995</v>
      </c>
      <c r="C43" s="47">
        <v>3687.3295699999999</v>
      </c>
      <c r="D43" s="47">
        <f t="shared" si="37"/>
        <v>8479.1614599999994</v>
      </c>
      <c r="E43" s="50">
        <f t="shared" si="38"/>
        <v>0.43486960207029718</v>
      </c>
      <c r="F43" s="46">
        <v>3863.7890899999998</v>
      </c>
      <c r="G43" s="47">
        <v>2874.5849600000001</v>
      </c>
      <c r="H43" s="47">
        <f t="shared" si="39"/>
        <v>6738.3740500000004</v>
      </c>
      <c r="I43" s="50">
        <f t="shared" si="40"/>
        <v>0.42659919717576378</v>
      </c>
      <c r="J43" s="47">
        <f t="shared" si="41"/>
        <v>-928.04279999999972</v>
      </c>
      <c r="K43" s="231">
        <f t="shared" si="42"/>
        <v>-0.19367181931751778</v>
      </c>
      <c r="L43" s="47">
        <f t="shared" si="43"/>
        <v>-812.74460999999974</v>
      </c>
      <c r="M43" s="231">
        <f t="shared" si="44"/>
        <v>-0.22041550519716624</v>
      </c>
      <c r="N43" s="47">
        <f t="shared" si="45"/>
        <v>-1740.787409999999</v>
      </c>
      <c r="O43" s="50">
        <f t="shared" si="46"/>
        <v>-0.20530183535389349</v>
      </c>
    </row>
    <row r="44" spans="1:15" x14ac:dyDescent="0.25">
      <c r="A44" s="95" t="s">
        <v>97</v>
      </c>
      <c r="B44" s="97">
        <v>365.23109999999997</v>
      </c>
      <c r="C44" s="97">
        <v>320.90234399999997</v>
      </c>
      <c r="D44" s="97">
        <f t="shared" si="37"/>
        <v>686.13344399999994</v>
      </c>
      <c r="E44" s="100">
        <f t="shared" si="38"/>
        <v>0.46769669487208382</v>
      </c>
      <c r="F44" s="96">
        <v>279.46355499999999</v>
      </c>
      <c r="G44" s="97">
        <v>251.300487</v>
      </c>
      <c r="H44" s="97">
        <f t="shared" si="39"/>
        <v>530.76404200000002</v>
      </c>
      <c r="I44" s="100">
        <f t="shared" si="40"/>
        <v>0.47346931426074262</v>
      </c>
      <c r="J44" s="97">
        <f t="shared" si="41"/>
        <v>-85.767544999999984</v>
      </c>
      <c r="K44" s="239">
        <f t="shared" si="42"/>
        <v>-0.23483089200235135</v>
      </c>
      <c r="L44" s="97">
        <f t="shared" si="43"/>
        <v>-69.601856999999967</v>
      </c>
      <c r="M44" s="239">
        <f t="shared" si="44"/>
        <v>-0.21689419943906665</v>
      </c>
      <c r="N44" s="97">
        <f t="shared" si="45"/>
        <v>-155.36940199999992</v>
      </c>
      <c r="O44" s="100">
        <f t="shared" si="46"/>
        <v>-0.22644196017356638</v>
      </c>
    </row>
    <row r="45" spans="1:15" ht="15.95" customHeight="1" x14ac:dyDescent="0.25">
      <c r="A45" s="425" t="s">
        <v>108</v>
      </c>
      <c r="B45" s="425"/>
      <c r="C45" s="425"/>
      <c r="D45" s="425"/>
      <c r="E45" s="425"/>
      <c r="F45" s="425"/>
      <c r="G45" s="425"/>
      <c r="H45" s="425"/>
      <c r="I45" s="425"/>
      <c r="J45" s="425"/>
      <c r="K45" s="425"/>
      <c r="L45" s="425"/>
      <c r="M45" s="425"/>
      <c r="N45" s="425"/>
      <c r="O45" s="425"/>
    </row>
    <row r="46" spans="1:15" ht="29.1" customHeight="1" x14ac:dyDescent="0.25">
      <c r="A46" s="364" t="s">
        <v>109</v>
      </c>
      <c r="B46" s="364"/>
      <c r="C46" s="364"/>
      <c r="D46" s="364"/>
      <c r="E46" s="364"/>
      <c r="F46" s="364"/>
      <c r="G46" s="364"/>
      <c r="H46" s="364"/>
      <c r="I46" s="364"/>
      <c r="J46" s="364"/>
      <c r="K46" s="364"/>
      <c r="L46" s="364"/>
      <c r="M46" s="364"/>
      <c r="N46" s="364"/>
      <c r="O46" s="364"/>
    </row>
    <row r="47" spans="1:15" ht="15.95" customHeight="1" x14ac:dyDescent="0.25">
      <c r="A47" s="364" t="s">
        <v>237</v>
      </c>
      <c r="B47" s="364"/>
      <c r="C47" s="364"/>
      <c r="D47" s="364"/>
      <c r="E47" s="364"/>
      <c r="F47" s="364"/>
      <c r="G47" s="364"/>
      <c r="H47" s="364"/>
      <c r="I47" s="364"/>
      <c r="J47" s="364"/>
      <c r="K47" s="364"/>
      <c r="L47" s="364"/>
      <c r="M47" s="364"/>
      <c r="N47" s="364"/>
      <c r="O47" s="364"/>
    </row>
    <row r="48" spans="1:15" ht="15.95" customHeight="1" x14ac:dyDescent="0.25">
      <c r="A48" s="364" t="s">
        <v>238</v>
      </c>
      <c r="B48" s="364"/>
      <c r="C48" s="364"/>
      <c r="D48" s="364"/>
      <c r="E48" s="364"/>
      <c r="F48" s="364"/>
      <c r="G48" s="364"/>
      <c r="H48" s="364"/>
      <c r="I48" s="364"/>
      <c r="J48" s="364"/>
      <c r="K48" s="364"/>
      <c r="L48" s="364"/>
      <c r="M48" s="364"/>
      <c r="N48" s="364"/>
      <c r="O48" s="364"/>
    </row>
    <row r="49" spans="1:15" ht="15.95" customHeight="1" x14ac:dyDescent="0.25">
      <c r="A49" s="364" t="s">
        <v>239</v>
      </c>
      <c r="B49" s="364"/>
      <c r="C49" s="364"/>
      <c r="D49" s="364"/>
      <c r="E49" s="364"/>
      <c r="F49" s="364"/>
      <c r="G49" s="364"/>
      <c r="H49" s="364"/>
      <c r="I49" s="364"/>
      <c r="J49" s="364"/>
      <c r="K49" s="364"/>
      <c r="L49" s="364"/>
      <c r="M49" s="364"/>
      <c r="N49" s="364"/>
      <c r="O49" s="364"/>
    </row>
    <row r="50" spans="1:15" ht="15.95" customHeight="1" x14ac:dyDescent="0.25">
      <c r="A50" s="364" t="s">
        <v>240</v>
      </c>
      <c r="B50" s="364"/>
      <c r="C50" s="364"/>
      <c r="D50" s="364"/>
      <c r="E50" s="364"/>
      <c r="F50" s="364"/>
      <c r="G50" s="364"/>
      <c r="H50" s="364"/>
      <c r="I50" s="364"/>
      <c r="J50" s="364"/>
      <c r="K50" s="364"/>
      <c r="L50" s="364"/>
      <c r="M50" s="364"/>
      <c r="N50" s="364"/>
      <c r="O50" s="364"/>
    </row>
    <row r="51" spans="1:15" ht="62.1" customHeight="1" x14ac:dyDescent="0.25">
      <c r="A51" s="364" t="s">
        <v>241</v>
      </c>
      <c r="B51" s="364"/>
      <c r="C51" s="364"/>
      <c r="D51" s="364"/>
      <c r="E51" s="364"/>
      <c r="F51" s="364"/>
      <c r="G51" s="364"/>
      <c r="H51" s="364"/>
      <c r="I51" s="364"/>
      <c r="J51" s="364"/>
      <c r="K51" s="364"/>
      <c r="L51" s="364"/>
      <c r="M51" s="364"/>
      <c r="N51" s="364"/>
      <c r="O51" s="364"/>
    </row>
    <row r="52" spans="1:15" ht="15.95" customHeight="1" x14ac:dyDescent="0.25">
      <c r="A52" s="364" t="s">
        <v>242</v>
      </c>
      <c r="B52" s="364"/>
      <c r="C52" s="364"/>
      <c r="D52" s="364"/>
      <c r="E52" s="364"/>
      <c r="F52" s="364"/>
      <c r="G52" s="364"/>
      <c r="H52" s="364"/>
      <c r="I52" s="364"/>
      <c r="J52" s="364"/>
      <c r="K52" s="364"/>
      <c r="L52" s="364"/>
      <c r="M52" s="364"/>
      <c r="N52" s="364"/>
      <c r="O52" s="364"/>
    </row>
    <row r="53" spans="1:15" ht="83.1" customHeight="1" x14ac:dyDescent="0.25">
      <c r="A53" s="364" t="s">
        <v>230</v>
      </c>
      <c r="B53" s="364"/>
      <c r="C53" s="364"/>
      <c r="D53" s="364"/>
      <c r="E53" s="364"/>
      <c r="F53" s="364"/>
      <c r="G53" s="364"/>
      <c r="H53" s="364"/>
      <c r="I53" s="364"/>
      <c r="J53" s="364"/>
      <c r="K53" s="364"/>
      <c r="L53" s="364"/>
      <c r="M53" s="364"/>
      <c r="N53" s="364"/>
      <c r="O53" s="364"/>
    </row>
  </sheetData>
  <mergeCells count="26">
    <mergeCell ref="A49:O49"/>
    <mergeCell ref="A50:O50"/>
    <mergeCell ref="A51:O51"/>
    <mergeCell ref="A52:O52"/>
    <mergeCell ref="A53:O53"/>
    <mergeCell ref="A45:O45"/>
    <mergeCell ref="A46:O46"/>
    <mergeCell ref="A47:O47"/>
    <mergeCell ref="A48:O48"/>
    <mergeCell ref="N9:O9"/>
    <mergeCell ref="F9:F10"/>
    <mergeCell ref="G9:G10"/>
    <mergeCell ref="H9:H10"/>
    <mergeCell ref="I9:I10"/>
    <mergeCell ref="J9:K9"/>
    <mergeCell ref="L9:M9"/>
    <mergeCell ref="A6:O6"/>
    <mergeCell ref="A7:A10"/>
    <mergeCell ref="B7:O7"/>
    <mergeCell ref="B8:E8"/>
    <mergeCell ref="F8:I8"/>
    <mergeCell ref="J8:O8"/>
    <mergeCell ref="B9:B10"/>
    <mergeCell ref="C9:C10"/>
    <mergeCell ref="D9:D10"/>
    <mergeCell ref="E9:E1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F383-E856-3347-93E2-7B1320B27BD5}">
  <dimension ref="A7:O35"/>
  <sheetViews>
    <sheetView showGridLines="0" zoomScale="85" zoomScaleNormal="85" workbookViewId="0">
      <selection activeCell="H23" sqref="H22:H23"/>
    </sheetView>
  </sheetViews>
  <sheetFormatPr baseColWidth="10" defaultRowHeight="15.75" x14ac:dyDescent="0.25"/>
  <cols>
    <col min="1" max="1" width="20.625" customWidth="1"/>
  </cols>
  <sheetData>
    <row r="7" spans="1:15" ht="62.1" customHeight="1" x14ac:dyDescent="0.25">
      <c r="A7" s="357" t="s">
        <v>243</v>
      </c>
      <c r="B7" s="357"/>
      <c r="C7" s="357"/>
      <c r="D7" s="357"/>
      <c r="E7" s="357"/>
      <c r="F7" s="357"/>
      <c r="G7" s="357"/>
      <c r="H7" s="357"/>
      <c r="I7" s="357"/>
      <c r="J7" s="357"/>
      <c r="K7" s="357"/>
      <c r="L7" s="273"/>
      <c r="M7" s="273"/>
      <c r="N7" s="273"/>
      <c r="O7" s="273"/>
    </row>
    <row r="8" spans="1:15" x14ac:dyDescent="0.25">
      <c r="A8" s="366" t="s">
        <v>231</v>
      </c>
      <c r="B8" s="360" t="s">
        <v>2</v>
      </c>
      <c r="C8" s="361"/>
      <c r="D8" s="361"/>
      <c r="E8" s="361"/>
      <c r="F8" s="361"/>
      <c r="G8" s="361"/>
      <c r="H8" s="361"/>
      <c r="I8" s="361"/>
      <c r="J8" s="361"/>
      <c r="K8" s="361"/>
      <c r="L8" s="361"/>
      <c r="M8" s="361"/>
      <c r="N8" s="361"/>
      <c r="O8" s="362"/>
    </row>
    <row r="9" spans="1:15" x14ac:dyDescent="0.25">
      <c r="A9" s="426"/>
      <c r="B9" s="360">
        <v>2019</v>
      </c>
      <c r="C9" s="361"/>
      <c r="D9" s="361"/>
      <c r="E9" s="362"/>
      <c r="F9" s="360">
        <v>2020</v>
      </c>
      <c r="G9" s="361"/>
      <c r="H9" s="361"/>
      <c r="I9" s="362"/>
      <c r="J9" s="360" t="s">
        <v>204</v>
      </c>
      <c r="K9" s="361"/>
      <c r="L9" s="361"/>
      <c r="M9" s="361"/>
      <c r="N9" s="361"/>
      <c r="O9" s="362"/>
    </row>
    <row r="10" spans="1:15" x14ac:dyDescent="0.25">
      <c r="A10" s="426"/>
      <c r="B10" s="413" t="s">
        <v>3</v>
      </c>
      <c r="C10" s="415" t="s">
        <v>4</v>
      </c>
      <c r="D10" s="423" t="s">
        <v>6</v>
      </c>
      <c r="E10" s="423" t="s">
        <v>7</v>
      </c>
      <c r="F10" s="413" t="s">
        <v>3</v>
      </c>
      <c r="G10" s="415" t="s">
        <v>4</v>
      </c>
      <c r="H10" s="423" t="s">
        <v>6</v>
      </c>
      <c r="I10" s="423" t="s">
        <v>7</v>
      </c>
      <c r="J10" s="432" t="s">
        <v>205</v>
      </c>
      <c r="K10" s="430"/>
      <c r="L10" s="430" t="s">
        <v>206</v>
      </c>
      <c r="M10" s="430"/>
      <c r="N10" s="430" t="s">
        <v>233</v>
      </c>
      <c r="O10" s="431"/>
    </row>
    <row r="11" spans="1:15" ht="28.5" x14ac:dyDescent="0.25">
      <c r="A11" s="367"/>
      <c r="B11" s="427"/>
      <c r="C11" s="428"/>
      <c r="D11" s="429"/>
      <c r="E11" s="424"/>
      <c r="F11" s="427"/>
      <c r="G11" s="428"/>
      <c r="H11" s="429"/>
      <c r="I11" s="424"/>
      <c r="J11" s="6" t="s">
        <v>207</v>
      </c>
      <c r="K11" s="7" t="s">
        <v>208</v>
      </c>
      <c r="L11" s="6" t="s">
        <v>207</v>
      </c>
      <c r="M11" s="7" t="s">
        <v>208</v>
      </c>
      <c r="N11" s="6" t="s">
        <v>207</v>
      </c>
      <c r="O11" s="8" t="s">
        <v>208</v>
      </c>
    </row>
    <row r="12" spans="1:15" x14ac:dyDescent="0.25">
      <c r="A12" s="21" t="s">
        <v>113</v>
      </c>
      <c r="B12" s="81">
        <v>72.518681999999998</v>
      </c>
      <c r="C12" s="82">
        <v>53.816042899999999</v>
      </c>
      <c r="D12" s="82">
        <f>+B12+C12</f>
        <v>126.3347249</v>
      </c>
      <c r="E12" s="85">
        <f t="shared" ref="E12:E34" si="0">+C12/D12</f>
        <v>0.42597981625873632</v>
      </c>
      <c r="F12" s="81">
        <v>60.597571199999997</v>
      </c>
      <c r="G12" s="82">
        <v>43.601486100000002</v>
      </c>
      <c r="H12" s="82">
        <f t="shared" ref="H12:H34" si="1">+F12+G12</f>
        <v>104.19905729999999</v>
      </c>
      <c r="I12" s="85">
        <f t="shared" ref="I12:I34" si="2">+G12/H12</f>
        <v>0.41844415131767226</v>
      </c>
      <c r="J12" s="11">
        <f t="shared" ref="J12:J34" si="3">F12-B12</f>
        <v>-11.921110800000001</v>
      </c>
      <c r="K12" s="260">
        <f t="shared" ref="K12:K34" si="4">((F12-B12)/B12)</f>
        <v>-0.16438675485028811</v>
      </c>
      <c r="L12" s="11">
        <f t="shared" ref="L12:L34" si="5">G12-C12</f>
        <v>-10.214556799999997</v>
      </c>
      <c r="M12" s="260">
        <f t="shared" ref="M12:M34" si="6">((G12-C12)/C12)</f>
        <v>-0.18980505160850458</v>
      </c>
      <c r="N12" s="11">
        <f t="shared" ref="N12:N34" si="7">H12-D12</f>
        <v>-22.135667600000005</v>
      </c>
      <c r="O12" s="13">
        <f t="shared" ref="O12:O34" si="8">((H12-D12)/D12)</f>
        <v>-0.17521443623296326</v>
      </c>
    </row>
    <row r="13" spans="1:15" x14ac:dyDescent="0.25">
      <c r="A13" s="21" t="s">
        <v>114</v>
      </c>
      <c r="B13" s="81">
        <v>513.55695400000002</v>
      </c>
      <c r="C13" s="82">
        <v>382.49099000000001</v>
      </c>
      <c r="D13" s="82">
        <f t="shared" ref="D13:D34" si="9">+B13+C13</f>
        <v>896.04794400000003</v>
      </c>
      <c r="E13" s="85">
        <f t="shared" si="0"/>
        <v>0.42686442456699614</v>
      </c>
      <c r="F13" s="81">
        <v>477.41931099999999</v>
      </c>
      <c r="G13" s="82">
        <v>323.17618300000004</v>
      </c>
      <c r="H13" s="82">
        <f t="shared" si="1"/>
        <v>800.59549400000003</v>
      </c>
      <c r="I13" s="85">
        <f t="shared" si="2"/>
        <v>0.40366975010728706</v>
      </c>
      <c r="J13" s="11">
        <f t="shared" si="3"/>
        <v>-36.137643000000025</v>
      </c>
      <c r="K13" s="260">
        <f t="shared" si="4"/>
        <v>-7.0367352089248561E-2</v>
      </c>
      <c r="L13" s="11">
        <f t="shared" si="5"/>
        <v>-59.314806999999973</v>
      </c>
      <c r="M13" s="260">
        <f t="shared" si="6"/>
        <v>-0.15507504372848097</v>
      </c>
      <c r="N13" s="11">
        <f t="shared" si="7"/>
        <v>-95.452449999999999</v>
      </c>
      <c r="O13" s="13">
        <f t="shared" si="8"/>
        <v>-0.10652605213722804</v>
      </c>
    </row>
    <row r="14" spans="1:15" x14ac:dyDescent="0.25">
      <c r="A14" s="21" t="s">
        <v>115</v>
      </c>
      <c r="B14" s="81">
        <v>2218.6114400000001</v>
      </c>
      <c r="C14" s="82">
        <v>1914.66329</v>
      </c>
      <c r="D14" s="82">
        <f t="shared" si="9"/>
        <v>4133.2747300000001</v>
      </c>
      <c r="E14" s="85">
        <f t="shared" si="0"/>
        <v>0.46323155731774934</v>
      </c>
      <c r="F14" s="81">
        <v>1994.8570400000001</v>
      </c>
      <c r="G14" s="82">
        <v>1597.49611</v>
      </c>
      <c r="H14" s="82">
        <f t="shared" si="1"/>
        <v>3592.3531499999999</v>
      </c>
      <c r="I14" s="85">
        <f t="shared" si="2"/>
        <v>0.44469350403370006</v>
      </c>
      <c r="J14" s="11">
        <f t="shared" si="3"/>
        <v>-223.75440000000003</v>
      </c>
      <c r="K14" s="260">
        <f t="shared" si="4"/>
        <v>-0.10085335177033074</v>
      </c>
      <c r="L14" s="11">
        <f t="shared" si="5"/>
        <v>-317.16717999999992</v>
      </c>
      <c r="M14" s="260">
        <f t="shared" si="6"/>
        <v>-0.16565167445185619</v>
      </c>
      <c r="N14" s="11">
        <f t="shared" si="7"/>
        <v>-540.92158000000018</v>
      </c>
      <c r="O14" s="13">
        <f t="shared" si="8"/>
        <v>-0.13086997969767186</v>
      </c>
    </row>
    <row r="15" spans="1:15" x14ac:dyDescent="0.25">
      <c r="A15" s="21" t="s">
        <v>116</v>
      </c>
      <c r="B15" s="81">
        <v>289.812881</v>
      </c>
      <c r="C15" s="82">
        <v>244.43858600000002</v>
      </c>
      <c r="D15" s="82">
        <f t="shared" si="9"/>
        <v>534.25146700000005</v>
      </c>
      <c r="E15" s="85">
        <f t="shared" si="0"/>
        <v>0.45753470247373229</v>
      </c>
      <c r="F15" s="81">
        <v>257.197901</v>
      </c>
      <c r="G15" s="82">
        <v>213.93596100000002</v>
      </c>
      <c r="H15" s="82">
        <f t="shared" si="1"/>
        <v>471.13386200000002</v>
      </c>
      <c r="I15" s="85">
        <f t="shared" si="2"/>
        <v>0.45408742239801053</v>
      </c>
      <c r="J15" s="11">
        <f t="shared" si="3"/>
        <v>-32.614980000000003</v>
      </c>
      <c r="K15" s="260">
        <f t="shared" si="4"/>
        <v>-0.11253806210221554</v>
      </c>
      <c r="L15" s="11">
        <f t="shared" si="5"/>
        <v>-30.502624999999995</v>
      </c>
      <c r="M15" s="260">
        <f t="shared" si="6"/>
        <v>-0.12478645658668633</v>
      </c>
      <c r="N15" s="11">
        <f t="shared" si="7"/>
        <v>-63.117605000000026</v>
      </c>
      <c r="O15" s="13">
        <f t="shared" si="8"/>
        <v>-0.11814212762844883</v>
      </c>
    </row>
    <row r="16" spans="1:15" x14ac:dyDescent="0.25">
      <c r="A16" s="21" t="s">
        <v>117</v>
      </c>
      <c r="B16" s="81">
        <v>666.05960800000003</v>
      </c>
      <c r="C16" s="82">
        <v>564.10348199999999</v>
      </c>
      <c r="D16" s="82">
        <f t="shared" si="9"/>
        <v>1230.16309</v>
      </c>
      <c r="E16" s="85">
        <f t="shared" si="0"/>
        <v>0.45855991501094379</v>
      </c>
      <c r="F16" s="81">
        <v>592.150575</v>
      </c>
      <c r="G16" s="82">
        <v>471.43791600000003</v>
      </c>
      <c r="H16" s="82">
        <f t="shared" si="1"/>
        <v>1063.588491</v>
      </c>
      <c r="I16" s="85">
        <f t="shared" si="2"/>
        <v>0.44325217881659085</v>
      </c>
      <c r="J16" s="11">
        <f t="shared" si="3"/>
        <v>-73.909033000000022</v>
      </c>
      <c r="K16" s="260">
        <f t="shared" si="4"/>
        <v>-0.11096459252637944</v>
      </c>
      <c r="L16" s="11">
        <f t="shared" si="5"/>
        <v>-92.665565999999956</v>
      </c>
      <c r="M16" s="260">
        <f t="shared" si="6"/>
        <v>-0.16427050879292385</v>
      </c>
      <c r="N16" s="11">
        <f t="shared" si="7"/>
        <v>-166.57459900000003</v>
      </c>
      <c r="O16" s="13">
        <f t="shared" si="8"/>
        <v>-0.13540854895914659</v>
      </c>
    </row>
    <row r="17" spans="1:15" x14ac:dyDescent="0.25">
      <c r="A17" s="21" t="s">
        <v>118</v>
      </c>
      <c r="B17" s="81">
        <v>246.03550799999999</v>
      </c>
      <c r="C17" s="82">
        <v>174.00195099999999</v>
      </c>
      <c r="D17" s="82">
        <f t="shared" si="9"/>
        <v>420.03745900000001</v>
      </c>
      <c r="E17" s="85">
        <f t="shared" si="0"/>
        <v>0.41425341305095359</v>
      </c>
      <c r="F17" s="81">
        <v>220.803122</v>
      </c>
      <c r="G17" s="82">
        <v>153.482023</v>
      </c>
      <c r="H17" s="82">
        <f t="shared" si="1"/>
        <v>374.285145</v>
      </c>
      <c r="I17" s="85">
        <f t="shared" si="2"/>
        <v>0.41006709737304697</v>
      </c>
      <c r="J17" s="11">
        <f t="shared" si="3"/>
        <v>-25.232385999999991</v>
      </c>
      <c r="K17" s="260">
        <f t="shared" si="4"/>
        <v>-0.10255587173214036</v>
      </c>
      <c r="L17" s="11">
        <f t="shared" si="5"/>
        <v>-20.519927999999993</v>
      </c>
      <c r="M17" s="260">
        <f t="shared" si="6"/>
        <v>-0.11792929839045307</v>
      </c>
      <c r="N17" s="11">
        <f t="shared" si="7"/>
        <v>-45.752314000000013</v>
      </c>
      <c r="O17" s="13">
        <f t="shared" si="8"/>
        <v>-0.10892436619563498</v>
      </c>
    </row>
    <row r="18" spans="1:15" x14ac:dyDescent="0.25">
      <c r="A18" s="21" t="s">
        <v>119</v>
      </c>
      <c r="B18" s="81">
        <v>191.846034</v>
      </c>
      <c r="C18" s="82">
        <v>139.367009</v>
      </c>
      <c r="D18" s="82">
        <f t="shared" si="9"/>
        <v>331.21304299999997</v>
      </c>
      <c r="E18" s="85">
        <f t="shared" si="0"/>
        <v>0.42077753864300571</v>
      </c>
      <c r="F18" s="81">
        <v>171.25993499999998</v>
      </c>
      <c r="G18" s="82">
        <v>120.66794800000001</v>
      </c>
      <c r="H18" s="82">
        <f t="shared" si="1"/>
        <v>291.92788300000001</v>
      </c>
      <c r="I18" s="85">
        <f t="shared" si="2"/>
        <v>0.41334848442688843</v>
      </c>
      <c r="J18" s="11">
        <f t="shared" si="3"/>
        <v>-20.586099000000019</v>
      </c>
      <c r="K18" s="260">
        <f t="shared" si="4"/>
        <v>-0.10730531442729756</v>
      </c>
      <c r="L18" s="11">
        <f t="shared" si="5"/>
        <v>-18.699060999999986</v>
      </c>
      <c r="M18" s="260">
        <f t="shared" si="6"/>
        <v>-0.13417135901940744</v>
      </c>
      <c r="N18" s="11">
        <f t="shared" si="7"/>
        <v>-39.285159999999962</v>
      </c>
      <c r="O18" s="13">
        <f t="shared" si="8"/>
        <v>-0.11860994254383866</v>
      </c>
    </row>
    <row r="19" spans="1:15" x14ac:dyDescent="0.25">
      <c r="A19" s="21" t="s">
        <v>120</v>
      </c>
      <c r="B19" s="81">
        <v>35.907419400000002</v>
      </c>
      <c r="C19" s="82">
        <v>26.966691299999997</v>
      </c>
      <c r="D19" s="82">
        <f t="shared" si="9"/>
        <v>62.874110700000003</v>
      </c>
      <c r="E19" s="85">
        <f t="shared" si="0"/>
        <v>0.42889976493933929</v>
      </c>
      <c r="F19" s="81">
        <v>33.430142199999999</v>
      </c>
      <c r="G19" s="82">
        <v>23.5052536</v>
      </c>
      <c r="H19" s="82">
        <f t="shared" si="1"/>
        <v>56.935395799999995</v>
      </c>
      <c r="I19" s="85">
        <f t="shared" si="2"/>
        <v>0.41284078682034914</v>
      </c>
      <c r="J19" s="11">
        <f t="shared" si="3"/>
        <v>-2.4772772000000032</v>
      </c>
      <c r="K19" s="260">
        <f t="shared" si="4"/>
        <v>-6.8990677731633449E-2</v>
      </c>
      <c r="L19" s="11">
        <f t="shared" si="5"/>
        <v>-3.4614376999999976</v>
      </c>
      <c r="M19" s="260">
        <f t="shared" si="6"/>
        <v>-0.1283597480125416</v>
      </c>
      <c r="N19" s="11">
        <f t="shared" si="7"/>
        <v>-5.9387149000000079</v>
      </c>
      <c r="O19" s="13">
        <f t="shared" si="8"/>
        <v>-9.4454058019782183E-2</v>
      </c>
    </row>
    <row r="20" spans="1:15" x14ac:dyDescent="0.25">
      <c r="A20" s="21" t="s">
        <v>121</v>
      </c>
      <c r="B20" s="81">
        <v>123.999223</v>
      </c>
      <c r="C20" s="82">
        <v>101.58648600000001</v>
      </c>
      <c r="D20" s="82">
        <f t="shared" si="9"/>
        <v>225.58570900000001</v>
      </c>
      <c r="E20" s="85">
        <f t="shared" si="0"/>
        <v>0.45032323390663015</v>
      </c>
      <c r="F20" s="81">
        <v>106.01409099999999</v>
      </c>
      <c r="G20" s="82">
        <v>82.729527500000003</v>
      </c>
      <c r="H20" s="82">
        <f t="shared" si="1"/>
        <v>188.7436185</v>
      </c>
      <c r="I20" s="85">
        <f t="shared" si="2"/>
        <v>0.43831695162716194</v>
      </c>
      <c r="J20" s="11">
        <f t="shared" si="3"/>
        <v>-17.985132000000007</v>
      </c>
      <c r="K20" s="260">
        <f t="shared" si="4"/>
        <v>-0.14504229595051582</v>
      </c>
      <c r="L20" s="11">
        <f t="shared" si="5"/>
        <v>-18.856958500000005</v>
      </c>
      <c r="M20" s="260">
        <f t="shared" si="6"/>
        <v>-0.18562467551048081</v>
      </c>
      <c r="N20" s="11">
        <f t="shared" si="7"/>
        <v>-36.842090500000012</v>
      </c>
      <c r="O20" s="13">
        <f t="shared" si="8"/>
        <v>-0.16331748435358559</v>
      </c>
    </row>
    <row r="21" spans="1:15" x14ac:dyDescent="0.25">
      <c r="A21" s="21" t="s">
        <v>122</v>
      </c>
      <c r="B21" s="81">
        <v>103.590423</v>
      </c>
      <c r="C21" s="82">
        <v>80.461794100000006</v>
      </c>
      <c r="D21" s="82">
        <f t="shared" si="9"/>
        <v>184.05221710000001</v>
      </c>
      <c r="E21" s="85">
        <f t="shared" si="0"/>
        <v>0.43716829586618439</v>
      </c>
      <c r="F21" s="81">
        <v>93.174985400000011</v>
      </c>
      <c r="G21" s="82">
        <v>71.120791699999998</v>
      </c>
      <c r="H21" s="82">
        <f t="shared" si="1"/>
        <v>164.29577710000001</v>
      </c>
      <c r="I21" s="85">
        <f t="shared" si="2"/>
        <v>0.43288265197900816</v>
      </c>
      <c r="J21" s="11">
        <f t="shared" si="3"/>
        <v>-10.41543759999999</v>
      </c>
      <c r="K21" s="260">
        <f t="shared" si="4"/>
        <v>-0.10054440650367834</v>
      </c>
      <c r="L21" s="11">
        <f t="shared" si="5"/>
        <v>-9.3410024000000078</v>
      </c>
      <c r="M21" s="260">
        <f t="shared" si="6"/>
        <v>-0.11609239521046184</v>
      </c>
      <c r="N21" s="11">
        <f t="shared" si="7"/>
        <v>-19.756439999999998</v>
      </c>
      <c r="O21" s="13">
        <f t="shared" si="8"/>
        <v>-0.10734149423076957</v>
      </c>
    </row>
    <row r="22" spans="1:15" x14ac:dyDescent="0.25">
      <c r="A22" s="21" t="s">
        <v>123</v>
      </c>
      <c r="B22" s="81">
        <v>984.42528900000002</v>
      </c>
      <c r="C22" s="82">
        <v>812.40376399999991</v>
      </c>
      <c r="D22" s="82">
        <f t="shared" si="9"/>
        <v>1796.8290529999999</v>
      </c>
      <c r="E22" s="85">
        <f t="shared" si="0"/>
        <v>0.4521319168585371</v>
      </c>
      <c r="F22" s="81">
        <v>901.74291400000004</v>
      </c>
      <c r="G22" s="82">
        <v>729.04365500000006</v>
      </c>
      <c r="H22" s="82">
        <f t="shared" si="1"/>
        <v>1630.7865690000001</v>
      </c>
      <c r="I22" s="85">
        <f t="shared" si="2"/>
        <v>0.44705031845280058</v>
      </c>
      <c r="J22" s="11">
        <f t="shared" si="3"/>
        <v>-82.682374999999979</v>
      </c>
      <c r="K22" s="260">
        <f t="shared" si="4"/>
        <v>-8.3990502807978942E-2</v>
      </c>
      <c r="L22" s="11">
        <f t="shared" si="5"/>
        <v>-83.360108999999852</v>
      </c>
      <c r="M22" s="260">
        <f t="shared" si="6"/>
        <v>-0.10260921070769419</v>
      </c>
      <c r="N22" s="11">
        <f t="shared" si="7"/>
        <v>-166.04248399999983</v>
      </c>
      <c r="O22" s="13">
        <f t="shared" si="8"/>
        <v>-9.2408614900106378E-2</v>
      </c>
    </row>
    <row r="23" spans="1:15" x14ac:dyDescent="0.25">
      <c r="A23" s="21" t="s">
        <v>124</v>
      </c>
      <c r="B23" s="81">
        <v>86.389941999999991</v>
      </c>
      <c r="C23" s="82">
        <v>66.140079500000013</v>
      </c>
      <c r="D23" s="82">
        <f t="shared" si="9"/>
        <v>152.5300215</v>
      </c>
      <c r="E23" s="85">
        <f t="shared" si="0"/>
        <v>0.43362007590092688</v>
      </c>
      <c r="F23" s="81">
        <v>76.169198600000001</v>
      </c>
      <c r="G23" s="82">
        <v>53.9208693</v>
      </c>
      <c r="H23" s="82">
        <f t="shared" si="1"/>
        <v>130.09006790000001</v>
      </c>
      <c r="I23" s="85">
        <f t="shared" si="2"/>
        <v>0.41448874745340952</v>
      </c>
      <c r="J23" s="11">
        <f t="shared" si="3"/>
        <v>-10.220743399999989</v>
      </c>
      <c r="K23" s="260">
        <f t="shared" si="4"/>
        <v>-0.11830941384356979</v>
      </c>
      <c r="L23" s="11">
        <f t="shared" si="5"/>
        <v>-12.219210200000013</v>
      </c>
      <c r="M23" s="260">
        <f t="shared" si="6"/>
        <v>-0.18474743744449251</v>
      </c>
      <c r="N23" s="11">
        <f t="shared" si="7"/>
        <v>-22.439953599999996</v>
      </c>
      <c r="O23" s="13">
        <f t="shared" si="8"/>
        <v>-0.14711827468010941</v>
      </c>
    </row>
    <row r="24" spans="1:15" x14ac:dyDescent="0.25">
      <c r="A24" s="21" t="s">
        <v>125</v>
      </c>
      <c r="B24" s="81">
        <v>77.376269499999992</v>
      </c>
      <c r="C24" s="82">
        <v>65.670962100000011</v>
      </c>
      <c r="D24" s="82">
        <f t="shared" si="9"/>
        <v>143.0472316</v>
      </c>
      <c r="E24" s="85">
        <f t="shared" si="0"/>
        <v>0.45908586531499157</v>
      </c>
      <c r="F24" s="81">
        <v>65.257876699999997</v>
      </c>
      <c r="G24" s="82">
        <v>49.687260199999997</v>
      </c>
      <c r="H24" s="82">
        <f t="shared" si="1"/>
        <v>114.94513689999999</v>
      </c>
      <c r="I24" s="85">
        <f t="shared" si="2"/>
        <v>0.43226935510309528</v>
      </c>
      <c r="J24" s="11">
        <f t="shared" si="3"/>
        <v>-12.118392799999995</v>
      </c>
      <c r="K24" s="260">
        <f t="shared" si="4"/>
        <v>-0.15661640032930246</v>
      </c>
      <c r="L24" s="11">
        <f t="shared" si="5"/>
        <v>-15.983701900000014</v>
      </c>
      <c r="M24" s="260">
        <f t="shared" si="6"/>
        <v>-0.24339070707782445</v>
      </c>
      <c r="N24" s="11">
        <f t="shared" si="7"/>
        <v>-28.102094700000009</v>
      </c>
      <c r="O24" s="13">
        <f t="shared" si="8"/>
        <v>-0.1964532580300562</v>
      </c>
    </row>
    <row r="25" spans="1:15" x14ac:dyDescent="0.25">
      <c r="A25" s="21" t="s">
        <v>126</v>
      </c>
      <c r="B25" s="81">
        <v>99.283868799999993</v>
      </c>
      <c r="C25" s="82">
        <v>85.350771900000012</v>
      </c>
      <c r="D25" s="82">
        <f t="shared" si="9"/>
        <v>184.63464070000001</v>
      </c>
      <c r="E25" s="85">
        <f t="shared" si="0"/>
        <v>0.46226846477135647</v>
      </c>
      <c r="F25" s="81">
        <v>91.675138699999991</v>
      </c>
      <c r="G25" s="82">
        <v>75.287619100000001</v>
      </c>
      <c r="H25" s="82">
        <f t="shared" si="1"/>
        <v>166.96275779999999</v>
      </c>
      <c r="I25" s="85">
        <f t="shared" si="2"/>
        <v>0.45092462589881827</v>
      </c>
      <c r="J25" s="11">
        <f t="shared" si="3"/>
        <v>-7.6087301000000025</v>
      </c>
      <c r="K25" s="260">
        <f t="shared" si="4"/>
        <v>-7.6636116138133439E-2</v>
      </c>
      <c r="L25" s="11">
        <f t="shared" si="5"/>
        <v>-10.063152800000012</v>
      </c>
      <c r="M25" s="260">
        <f t="shared" si="6"/>
        <v>-0.11790347733223032</v>
      </c>
      <c r="N25" s="11">
        <f t="shared" si="7"/>
        <v>-17.671882900000014</v>
      </c>
      <c r="O25" s="13">
        <f t="shared" si="8"/>
        <v>-9.5712715842493648E-2</v>
      </c>
    </row>
    <row r="26" spans="1:15" x14ac:dyDescent="0.25">
      <c r="A26" s="21" t="s">
        <v>127</v>
      </c>
      <c r="B26" s="81">
        <v>165.91100899999998</v>
      </c>
      <c r="C26" s="82">
        <v>126.798609</v>
      </c>
      <c r="D26" s="82">
        <f t="shared" si="9"/>
        <v>292.70961799999998</v>
      </c>
      <c r="E26" s="85">
        <f t="shared" si="0"/>
        <v>0.43318907614439922</v>
      </c>
      <c r="F26" s="81">
        <v>144.10605200000001</v>
      </c>
      <c r="G26" s="82">
        <v>103.883595</v>
      </c>
      <c r="H26" s="82">
        <f t="shared" si="1"/>
        <v>247.98964699999999</v>
      </c>
      <c r="I26" s="85">
        <f t="shared" si="2"/>
        <v>0.41890295121876603</v>
      </c>
      <c r="J26" s="11">
        <f t="shared" si="3"/>
        <v>-21.804956999999973</v>
      </c>
      <c r="K26" s="260">
        <f t="shared" si="4"/>
        <v>-0.13142561865801186</v>
      </c>
      <c r="L26" s="11">
        <f t="shared" si="5"/>
        <v>-22.915013999999999</v>
      </c>
      <c r="M26" s="260">
        <f t="shared" si="6"/>
        <v>-0.18071975852668856</v>
      </c>
      <c r="N26" s="11">
        <f t="shared" si="7"/>
        <v>-44.719970999999987</v>
      </c>
      <c r="O26" s="13">
        <f t="shared" si="8"/>
        <v>-0.15277930156705677</v>
      </c>
    </row>
    <row r="27" spans="1:15" x14ac:dyDescent="0.25">
      <c r="A27" s="21" t="s">
        <v>128</v>
      </c>
      <c r="B27" s="81">
        <v>60.574351300000004</v>
      </c>
      <c r="C27" s="82">
        <v>48.073893400000003</v>
      </c>
      <c r="D27" s="82">
        <f t="shared" si="9"/>
        <v>108.64824470000001</v>
      </c>
      <c r="E27" s="85">
        <f t="shared" si="0"/>
        <v>0.4424728032444688</v>
      </c>
      <c r="F27" s="81">
        <v>50.508248099999996</v>
      </c>
      <c r="G27" s="82">
        <v>38.972085899999996</v>
      </c>
      <c r="H27" s="82">
        <f t="shared" si="1"/>
        <v>89.480333999999999</v>
      </c>
      <c r="I27" s="85">
        <f t="shared" si="2"/>
        <v>0.43553800212681365</v>
      </c>
      <c r="J27" s="11">
        <f t="shared" si="3"/>
        <v>-10.066103200000008</v>
      </c>
      <c r="K27" s="260">
        <f t="shared" si="4"/>
        <v>-0.16617764753512115</v>
      </c>
      <c r="L27" s="11">
        <f t="shared" si="5"/>
        <v>-9.1018075000000067</v>
      </c>
      <c r="M27" s="260">
        <f t="shared" si="6"/>
        <v>-0.18932952703181735</v>
      </c>
      <c r="N27" s="11">
        <f t="shared" si="7"/>
        <v>-19.167910700000007</v>
      </c>
      <c r="O27" s="13">
        <f t="shared" si="8"/>
        <v>-0.1764217245564024</v>
      </c>
    </row>
    <row r="28" spans="1:15" x14ac:dyDescent="0.25">
      <c r="A28" s="21" t="s">
        <v>129</v>
      </c>
      <c r="B28" s="81">
        <v>20.291184700000002</v>
      </c>
      <c r="C28" s="82">
        <v>13.853027099999998</v>
      </c>
      <c r="D28" s="82">
        <f t="shared" si="9"/>
        <v>34.144211800000001</v>
      </c>
      <c r="E28" s="85">
        <f t="shared" si="0"/>
        <v>0.40572109794609457</v>
      </c>
      <c r="F28" s="81">
        <v>18.259963500000001</v>
      </c>
      <c r="G28" s="82">
        <v>11.2663362</v>
      </c>
      <c r="H28" s="82">
        <f t="shared" si="1"/>
        <v>29.526299700000003</v>
      </c>
      <c r="I28" s="85">
        <f t="shared" si="2"/>
        <v>0.38156952664136234</v>
      </c>
      <c r="J28" s="11">
        <f t="shared" si="3"/>
        <v>-2.0312212000000009</v>
      </c>
      <c r="K28" s="260">
        <f t="shared" si="4"/>
        <v>-0.10010362775910274</v>
      </c>
      <c r="L28" s="11">
        <f t="shared" si="5"/>
        <v>-2.5866908999999989</v>
      </c>
      <c r="M28" s="260">
        <f t="shared" si="6"/>
        <v>-0.1867238749572647</v>
      </c>
      <c r="N28" s="11">
        <f t="shared" si="7"/>
        <v>-4.6179120999999981</v>
      </c>
      <c r="O28" s="13">
        <f t="shared" si="8"/>
        <v>-0.13524728955670307</v>
      </c>
    </row>
    <row r="29" spans="1:15" x14ac:dyDescent="0.25">
      <c r="A29" s="21" t="s">
        <v>130</v>
      </c>
      <c r="B29" s="81">
        <v>50.740447899999999</v>
      </c>
      <c r="C29" s="82">
        <v>39.239963699999997</v>
      </c>
      <c r="D29" s="82">
        <f t="shared" si="9"/>
        <v>89.980411599999996</v>
      </c>
      <c r="E29" s="85">
        <f t="shared" si="0"/>
        <v>0.43609451215268724</v>
      </c>
      <c r="F29" s="81">
        <v>44.932867299999998</v>
      </c>
      <c r="G29" s="82">
        <v>31.826837299999998</v>
      </c>
      <c r="H29" s="82">
        <f t="shared" si="1"/>
        <v>76.759704599999992</v>
      </c>
      <c r="I29" s="85">
        <f t="shared" si="2"/>
        <v>0.41462949168254093</v>
      </c>
      <c r="J29" s="11">
        <f t="shared" si="3"/>
        <v>-5.8075806000000014</v>
      </c>
      <c r="K29" s="260">
        <f t="shared" si="4"/>
        <v>-0.11445662859432507</v>
      </c>
      <c r="L29" s="11">
        <f t="shared" si="5"/>
        <v>-7.4131263999999994</v>
      </c>
      <c r="M29" s="260">
        <f t="shared" si="6"/>
        <v>-0.18891776905491889</v>
      </c>
      <c r="N29" s="11">
        <f t="shared" si="7"/>
        <v>-13.220707000000004</v>
      </c>
      <c r="O29" s="13">
        <f t="shared" si="8"/>
        <v>-0.14692872331782048</v>
      </c>
    </row>
    <row r="30" spans="1:15" x14ac:dyDescent="0.25">
      <c r="A30" s="21" t="s">
        <v>131</v>
      </c>
      <c r="B30" s="81">
        <v>118.640306</v>
      </c>
      <c r="C30" s="82">
        <v>80.847791700000002</v>
      </c>
      <c r="D30" s="82">
        <f t="shared" si="9"/>
        <v>199.4880977</v>
      </c>
      <c r="E30" s="85">
        <f t="shared" si="0"/>
        <v>0.40527626776802939</v>
      </c>
      <c r="F30" s="81">
        <v>102.88298500000001</v>
      </c>
      <c r="G30" s="82">
        <v>62.089979200000002</v>
      </c>
      <c r="H30" s="82">
        <f t="shared" si="1"/>
        <v>164.97296420000001</v>
      </c>
      <c r="I30" s="85">
        <f t="shared" si="2"/>
        <v>0.37636457283223135</v>
      </c>
      <c r="J30" s="11">
        <f t="shared" si="3"/>
        <v>-15.75732099999999</v>
      </c>
      <c r="K30" s="260">
        <f t="shared" si="4"/>
        <v>-0.13281591670877849</v>
      </c>
      <c r="L30" s="11">
        <f t="shared" si="5"/>
        <v>-18.7578125</v>
      </c>
      <c r="M30" s="260">
        <f t="shared" si="6"/>
        <v>-0.23201391287970083</v>
      </c>
      <c r="N30" s="11">
        <f t="shared" si="7"/>
        <v>-34.51513349999999</v>
      </c>
      <c r="O30" s="13">
        <f t="shared" si="8"/>
        <v>-0.17301851036699714</v>
      </c>
    </row>
    <row r="31" spans="1:15" x14ac:dyDescent="0.25">
      <c r="A31" s="21" t="s">
        <v>132</v>
      </c>
      <c r="B31" s="81">
        <v>72.058811700000007</v>
      </c>
      <c r="C31" s="82">
        <v>51.858868600000001</v>
      </c>
      <c r="D31" s="82">
        <f t="shared" si="9"/>
        <v>123.9176803</v>
      </c>
      <c r="E31" s="85">
        <f t="shared" si="0"/>
        <v>0.41849450759933249</v>
      </c>
      <c r="F31" s="81">
        <v>61.9694602</v>
      </c>
      <c r="G31" s="82">
        <v>40.289158100000002</v>
      </c>
      <c r="H31" s="82">
        <f t="shared" si="1"/>
        <v>102.25861829999999</v>
      </c>
      <c r="I31" s="85">
        <f t="shared" si="2"/>
        <v>0.39399278779420005</v>
      </c>
      <c r="J31" s="11">
        <f t="shared" si="3"/>
        <v>-10.089351500000006</v>
      </c>
      <c r="K31" s="260">
        <f t="shared" si="4"/>
        <v>-0.14001551318948555</v>
      </c>
      <c r="L31" s="11">
        <f t="shared" si="5"/>
        <v>-11.569710499999999</v>
      </c>
      <c r="M31" s="260">
        <f t="shared" si="6"/>
        <v>-0.2230999405181778</v>
      </c>
      <c r="N31" s="11">
        <f t="shared" si="7"/>
        <v>-21.659062000000006</v>
      </c>
      <c r="O31" s="13">
        <f t="shared" si="8"/>
        <v>-0.17478588969357914</v>
      </c>
    </row>
    <row r="32" spans="1:15" x14ac:dyDescent="0.25">
      <c r="A32" s="21" t="s">
        <v>133</v>
      </c>
      <c r="B32" s="81">
        <v>44.107315300000003</v>
      </c>
      <c r="C32" s="82">
        <v>40.086180300000002</v>
      </c>
      <c r="D32" s="82">
        <f t="shared" si="9"/>
        <v>84.193495600000006</v>
      </c>
      <c r="E32" s="85">
        <f t="shared" si="0"/>
        <v>0.47611968138783395</v>
      </c>
      <c r="F32" s="81">
        <v>38.235275800000004</v>
      </c>
      <c r="G32" s="82">
        <v>33.539269500000003</v>
      </c>
      <c r="H32" s="82">
        <f t="shared" si="1"/>
        <v>71.7745453</v>
      </c>
      <c r="I32" s="85">
        <f t="shared" si="2"/>
        <v>0.467286408570254</v>
      </c>
      <c r="J32" s="11">
        <f t="shared" si="3"/>
        <v>-5.8720394999999996</v>
      </c>
      <c r="K32" s="260">
        <f t="shared" si="4"/>
        <v>-0.13313073942634635</v>
      </c>
      <c r="L32" s="11">
        <f t="shared" si="5"/>
        <v>-6.5469107999999991</v>
      </c>
      <c r="M32" s="260">
        <f t="shared" si="6"/>
        <v>-0.16332089390916596</v>
      </c>
      <c r="N32" s="11">
        <f t="shared" si="7"/>
        <v>-12.418950300000006</v>
      </c>
      <c r="O32" s="13">
        <f t="shared" si="8"/>
        <v>-0.147504866159756</v>
      </c>
    </row>
    <row r="33" spans="1:15" x14ac:dyDescent="0.25">
      <c r="A33" s="21" t="s">
        <v>134</v>
      </c>
      <c r="B33" s="81">
        <v>93.895161700000003</v>
      </c>
      <c r="C33" s="82">
        <v>70.907556</v>
      </c>
      <c r="D33" s="82">
        <f t="shared" si="9"/>
        <v>164.80271770000002</v>
      </c>
      <c r="E33" s="85">
        <f t="shared" si="0"/>
        <v>0.43025720078886776</v>
      </c>
      <c r="F33" s="81">
        <v>84.551388399999993</v>
      </c>
      <c r="G33" s="82">
        <v>57.363700999999999</v>
      </c>
      <c r="H33" s="82">
        <f t="shared" si="1"/>
        <v>141.9150894</v>
      </c>
      <c r="I33" s="85">
        <f t="shared" si="2"/>
        <v>0.40421142841488428</v>
      </c>
      <c r="J33" s="11">
        <f t="shared" si="3"/>
        <v>-9.3437733000000094</v>
      </c>
      <c r="K33" s="260">
        <f t="shared" si="4"/>
        <v>-9.9512830382611814E-2</v>
      </c>
      <c r="L33" s="11">
        <f t="shared" si="5"/>
        <v>-13.543855000000001</v>
      </c>
      <c r="M33" s="260">
        <f t="shared" si="6"/>
        <v>-0.19100721790495784</v>
      </c>
      <c r="N33" s="11">
        <f t="shared" si="7"/>
        <v>-22.887628300000017</v>
      </c>
      <c r="O33" s="13">
        <f t="shared" si="8"/>
        <v>-0.13887894944586837</v>
      </c>
    </row>
    <row r="34" spans="1:15" x14ac:dyDescent="0.25">
      <c r="A34" s="39" t="s">
        <v>135</v>
      </c>
      <c r="B34" s="86">
        <v>121.33472</v>
      </c>
      <c r="C34" s="87">
        <v>98.325644400000002</v>
      </c>
      <c r="D34" s="87">
        <f t="shared" si="9"/>
        <v>219.66036439999999</v>
      </c>
      <c r="E34" s="90">
        <f t="shared" si="0"/>
        <v>0.4476257911552477</v>
      </c>
      <c r="F34" s="86">
        <v>109.495869</v>
      </c>
      <c r="G34" s="87">
        <v>83.908582800000005</v>
      </c>
      <c r="H34" s="87">
        <f t="shared" si="1"/>
        <v>193.4044518</v>
      </c>
      <c r="I34" s="90">
        <f t="shared" si="2"/>
        <v>0.43385031739998448</v>
      </c>
      <c r="J34" s="43">
        <f t="shared" si="3"/>
        <v>-11.838851000000005</v>
      </c>
      <c r="K34" s="261">
        <f t="shared" si="4"/>
        <v>-9.7571832695538471E-2</v>
      </c>
      <c r="L34" s="43">
        <f t="shared" si="5"/>
        <v>-14.417061599999997</v>
      </c>
      <c r="M34" s="261">
        <f t="shared" si="6"/>
        <v>-0.14662565079512457</v>
      </c>
      <c r="N34" s="43">
        <f t="shared" si="7"/>
        <v>-26.255912599999988</v>
      </c>
      <c r="O34" s="44">
        <f t="shared" si="8"/>
        <v>-0.11952958683155125</v>
      </c>
    </row>
    <row r="35" spans="1:15" x14ac:dyDescent="0.25">
      <c r="A35" s="425" t="s">
        <v>108</v>
      </c>
      <c r="B35" s="425"/>
      <c r="C35" s="425"/>
      <c r="D35" s="425"/>
      <c r="E35" s="425"/>
      <c r="F35" s="425"/>
      <c r="G35" s="425"/>
      <c r="H35" s="425"/>
      <c r="I35" s="425"/>
      <c r="J35" s="425"/>
      <c r="K35" s="425"/>
      <c r="L35" s="425"/>
      <c r="M35" s="425"/>
      <c r="N35" s="425"/>
      <c r="O35" s="425"/>
    </row>
  </sheetData>
  <mergeCells count="18">
    <mergeCell ref="A35:O35"/>
    <mergeCell ref="F10:F11"/>
    <mergeCell ref="G10:G11"/>
    <mergeCell ref="H10:H11"/>
    <mergeCell ref="I10:I11"/>
    <mergeCell ref="J10:K10"/>
    <mergeCell ref="L10:M10"/>
    <mergeCell ref="A7:K7"/>
    <mergeCell ref="A8:A11"/>
    <mergeCell ref="B8:O8"/>
    <mergeCell ref="B9:E9"/>
    <mergeCell ref="F9:I9"/>
    <mergeCell ref="J9:O9"/>
    <mergeCell ref="B10:B11"/>
    <mergeCell ref="C10:C11"/>
    <mergeCell ref="D10:D11"/>
    <mergeCell ref="E10:E11"/>
    <mergeCell ref="N10:O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F2B78-4037-EB4C-B266-2B5BA205C35E}">
  <dimension ref="A7:K73"/>
  <sheetViews>
    <sheetView showGridLines="0" zoomScale="85" zoomScaleNormal="85" workbookViewId="0">
      <selection activeCell="G15" sqref="G15"/>
    </sheetView>
  </sheetViews>
  <sheetFormatPr baseColWidth="10" defaultRowHeight="15.75" x14ac:dyDescent="0.25"/>
  <cols>
    <col min="1" max="1" width="29.375" customWidth="1"/>
    <col min="4" max="4" width="13" customWidth="1"/>
  </cols>
  <sheetData>
    <row r="7" spans="1:11" ht="48" customHeight="1" x14ac:dyDescent="0.25">
      <c r="A7" s="365" t="s">
        <v>268</v>
      </c>
      <c r="B7" s="433"/>
      <c r="C7" s="433"/>
      <c r="D7" s="433"/>
      <c r="E7" s="433"/>
      <c r="F7" s="433"/>
      <c r="G7" s="433"/>
      <c r="H7" s="433"/>
      <c r="I7" s="433"/>
      <c r="J7" s="433"/>
      <c r="K7" s="433"/>
    </row>
    <row r="8" spans="1:11" ht="39.950000000000003" customHeight="1" x14ac:dyDescent="0.25">
      <c r="A8" s="434"/>
      <c r="B8" s="436" t="s">
        <v>152</v>
      </c>
      <c r="C8" s="437"/>
      <c r="D8" s="438"/>
      <c r="E8" s="436" t="s">
        <v>153</v>
      </c>
      <c r="F8" s="437"/>
      <c r="G8" s="438"/>
      <c r="H8" s="436" t="s">
        <v>154</v>
      </c>
      <c r="I8" s="437"/>
      <c r="J8" s="437"/>
      <c r="K8" s="438"/>
    </row>
    <row r="9" spans="1:11" ht="24" x14ac:dyDescent="0.25">
      <c r="A9" s="435"/>
      <c r="B9" s="274" t="s">
        <v>155</v>
      </c>
      <c r="C9" s="275" t="s">
        <v>156</v>
      </c>
      <c r="D9" s="276" t="s">
        <v>157</v>
      </c>
      <c r="E9" s="274" t="s">
        <v>155</v>
      </c>
      <c r="F9" s="275" t="s">
        <v>156</v>
      </c>
      <c r="G9" s="276" t="s">
        <v>157</v>
      </c>
      <c r="H9" s="274" t="s">
        <v>155</v>
      </c>
      <c r="I9" s="275" t="s">
        <v>156</v>
      </c>
      <c r="J9" s="275" t="s">
        <v>158</v>
      </c>
      <c r="K9" s="276" t="s">
        <v>7</v>
      </c>
    </row>
    <row r="10" spans="1:11" x14ac:dyDescent="0.25">
      <c r="A10" s="277" t="s">
        <v>159</v>
      </c>
      <c r="B10" s="196">
        <v>1397.5329999999999</v>
      </c>
      <c r="C10" s="196">
        <v>1435.865</v>
      </c>
      <c r="D10" s="140">
        <f>(B10-C10)/B10</f>
        <v>-2.7428332640445779E-2</v>
      </c>
      <c r="E10" s="196">
        <v>1816.0709999999999</v>
      </c>
      <c r="F10" s="196">
        <v>1807.5909999999999</v>
      </c>
      <c r="G10" s="140">
        <f>(E10-F10)/E10</f>
        <v>4.6694209642684781E-3</v>
      </c>
      <c r="H10" s="196">
        <v>6722.0469999999996</v>
      </c>
      <c r="I10" s="196">
        <v>4820.4229999999998</v>
      </c>
      <c r="J10" s="278">
        <f>SUM(H10:I10)</f>
        <v>11542.47</v>
      </c>
      <c r="K10" s="140">
        <f>I10/J10</f>
        <v>0.41762491043944666</v>
      </c>
    </row>
    <row r="11" spans="1:11" x14ac:dyDescent="0.25">
      <c r="A11" s="76" t="s">
        <v>160</v>
      </c>
      <c r="B11" s="279"/>
      <c r="C11" s="280"/>
      <c r="D11" s="281"/>
      <c r="E11" s="279"/>
      <c r="F11" s="280"/>
      <c r="G11" s="281"/>
      <c r="H11" s="279"/>
      <c r="I11" s="280"/>
      <c r="J11" s="280"/>
      <c r="K11" s="282"/>
    </row>
    <row r="12" spans="1:11" x14ac:dyDescent="0.25">
      <c r="A12" s="4" t="s">
        <v>161</v>
      </c>
      <c r="B12" s="196">
        <v>184.834</v>
      </c>
      <c r="C12" s="196">
        <v>188.916</v>
      </c>
      <c r="D12" s="140">
        <f t="shared" ref="D12:D22" si="0">(B12-C12)/B12</f>
        <v>-2.2084681389787558E-2</v>
      </c>
      <c r="E12" s="196">
        <v>978.01700000000005</v>
      </c>
      <c r="F12" s="196">
        <v>1011.087</v>
      </c>
      <c r="G12" s="140">
        <f t="shared" ref="G12:G22" si="1">(E12-F12)/E12</f>
        <v>-3.3813318173405917E-2</v>
      </c>
      <c r="H12" s="196">
        <v>33.113</v>
      </c>
      <c r="I12" s="196">
        <v>21.905000000000001</v>
      </c>
      <c r="J12" s="196">
        <f t="shared" ref="J12:J22" si="2">SUM(H12:I12)</f>
        <v>55.018000000000001</v>
      </c>
      <c r="K12" s="140">
        <f t="shared" ref="K12:K22" si="3">I12/J12</f>
        <v>0.3981424261150896</v>
      </c>
    </row>
    <row r="13" spans="1:11" x14ac:dyDescent="0.25">
      <c r="A13" s="4" t="s">
        <v>162</v>
      </c>
      <c r="B13" s="196">
        <v>537.72500000000002</v>
      </c>
      <c r="C13" s="196">
        <v>576.51</v>
      </c>
      <c r="D13" s="140">
        <f t="shared" si="0"/>
        <v>-7.2127946441024632E-2</v>
      </c>
      <c r="E13" s="196">
        <v>1078.3489999999999</v>
      </c>
      <c r="F13" s="196">
        <v>1108.5999999999999</v>
      </c>
      <c r="G13" s="140">
        <f t="shared" si="1"/>
        <v>-2.8053070017220749E-2</v>
      </c>
      <c r="H13" s="196">
        <v>737.81299999999999</v>
      </c>
      <c r="I13" s="196">
        <v>523.50099999999998</v>
      </c>
      <c r="J13" s="196">
        <f t="shared" si="2"/>
        <v>1261.3139999999999</v>
      </c>
      <c r="K13" s="140">
        <f t="shared" si="3"/>
        <v>0.41504415236808601</v>
      </c>
    </row>
    <row r="14" spans="1:11" x14ac:dyDescent="0.25">
      <c r="A14" s="4" t="s">
        <v>163</v>
      </c>
      <c r="B14" s="196">
        <v>912.88400000000001</v>
      </c>
      <c r="C14" s="196">
        <v>986.74800000000005</v>
      </c>
      <c r="D14" s="140">
        <f t="shared" si="0"/>
        <v>-8.0912799435634786E-2</v>
      </c>
      <c r="E14" s="196">
        <v>1330.251</v>
      </c>
      <c r="F14" s="196">
        <v>1386.6949999999999</v>
      </c>
      <c r="G14" s="140">
        <f t="shared" si="1"/>
        <v>-4.2431090072475017E-2</v>
      </c>
      <c r="H14" s="196">
        <v>1115.1279999999999</v>
      </c>
      <c r="I14" s="196">
        <v>860.41</v>
      </c>
      <c r="J14" s="196">
        <f t="shared" si="2"/>
        <v>1975.538</v>
      </c>
      <c r="K14" s="140">
        <f t="shared" si="3"/>
        <v>0.43553199179160307</v>
      </c>
    </row>
    <row r="15" spans="1:11" x14ac:dyDescent="0.25">
      <c r="A15" s="4" t="s">
        <v>164</v>
      </c>
      <c r="B15" s="196">
        <v>1247.806</v>
      </c>
      <c r="C15" s="196">
        <v>1340.309</v>
      </c>
      <c r="D15" s="140">
        <f t="shared" si="0"/>
        <v>-7.413251739453082E-2</v>
      </c>
      <c r="E15" s="196">
        <v>1638.046</v>
      </c>
      <c r="F15" s="196">
        <v>1703.921</v>
      </c>
      <c r="G15" s="140">
        <f t="shared" si="1"/>
        <v>-4.0215598340950127E-2</v>
      </c>
      <c r="H15" s="196">
        <v>1029.7349999999999</v>
      </c>
      <c r="I15" s="196">
        <v>796.28700000000003</v>
      </c>
      <c r="J15" s="196">
        <f t="shared" si="2"/>
        <v>1826.0219999999999</v>
      </c>
      <c r="K15" s="140">
        <f t="shared" si="3"/>
        <v>0.43607744046895386</v>
      </c>
    </row>
    <row r="16" spans="1:11" x14ac:dyDescent="0.25">
      <c r="A16" s="4" t="s">
        <v>165</v>
      </c>
      <c r="B16" s="196">
        <v>1522.7360000000001</v>
      </c>
      <c r="C16" s="196">
        <v>1588.7829999999999</v>
      </c>
      <c r="D16" s="140">
        <f t="shared" si="0"/>
        <v>-4.3373900663016961E-2</v>
      </c>
      <c r="E16" s="196">
        <v>1905.92</v>
      </c>
      <c r="F16" s="196">
        <v>1940.0160000000001</v>
      </c>
      <c r="G16" s="140">
        <f t="shared" si="1"/>
        <v>-1.7889523169912696E-2</v>
      </c>
      <c r="H16" s="196">
        <v>916.34400000000005</v>
      </c>
      <c r="I16" s="196">
        <v>717.096</v>
      </c>
      <c r="J16" s="196">
        <f t="shared" si="2"/>
        <v>1633.44</v>
      </c>
      <c r="K16" s="140">
        <f t="shared" si="3"/>
        <v>0.4390096973258889</v>
      </c>
    </row>
    <row r="17" spans="1:11" x14ac:dyDescent="0.25">
      <c r="A17" s="4" t="s">
        <v>166</v>
      </c>
      <c r="B17" s="196">
        <v>1683.5740000000001</v>
      </c>
      <c r="C17" s="196">
        <v>1726.5930000000001</v>
      </c>
      <c r="D17" s="140">
        <f t="shared" si="0"/>
        <v>-2.5552188380195944E-2</v>
      </c>
      <c r="E17" s="196">
        <v>2063.0970000000002</v>
      </c>
      <c r="F17" s="196">
        <v>2067.8389999999999</v>
      </c>
      <c r="G17" s="140">
        <f t="shared" si="1"/>
        <v>-2.2984862078708535E-3</v>
      </c>
      <c r="H17" s="196">
        <v>774.53800000000001</v>
      </c>
      <c r="I17" s="196">
        <v>592.34500000000003</v>
      </c>
      <c r="J17" s="196">
        <f t="shared" si="2"/>
        <v>1366.883</v>
      </c>
      <c r="K17" s="140">
        <f t="shared" si="3"/>
        <v>0.43335457387355025</v>
      </c>
    </row>
    <row r="18" spans="1:11" x14ac:dyDescent="0.25">
      <c r="A18" s="4" t="s">
        <v>167</v>
      </c>
      <c r="B18" s="196">
        <v>1726.9839999999999</v>
      </c>
      <c r="C18" s="196">
        <v>1793.309</v>
      </c>
      <c r="D18" s="140">
        <f t="shared" si="0"/>
        <v>-3.8405103926845902E-2</v>
      </c>
      <c r="E18" s="196">
        <v>2090.942</v>
      </c>
      <c r="F18" s="196">
        <v>2106.375</v>
      </c>
      <c r="G18" s="140">
        <f t="shared" si="1"/>
        <v>-7.3808838313066515E-3</v>
      </c>
      <c r="H18" s="196">
        <v>625.125</v>
      </c>
      <c r="I18" s="196">
        <v>449.23099999999999</v>
      </c>
      <c r="J18" s="196">
        <f t="shared" si="2"/>
        <v>1074.356</v>
      </c>
      <c r="K18" s="140">
        <f t="shared" si="3"/>
        <v>0.41813979723667016</v>
      </c>
    </row>
    <row r="19" spans="1:11" x14ac:dyDescent="0.25">
      <c r="A19" s="4" t="s">
        <v>168</v>
      </c>
      <c r="B19" s="196">
        <v>1798.1869999999999</v>
      </c>
      <c r="C19" s="196">
        <v>1924.3869999999999</v>
      </c>
      <c r="D19" s="140">
        <f t="shared" si="0"/>
        <v>-7.0181799779444554E-2</v>
      </c>
      <c r="E19" s="196">
        <v>2146.252</v>
      </c>
      <c r="F19" s="196">
        <v>2207.1080000000002</v>
      </c>
      <c r="G19" s="140">
        <f t="shared" si="1"/>
        <v>-2.8354545505374123E-2</v>
      </c>
      <c r="H19" s="196">
        <v>554.89</v>
      </c>
      <c r="I19" s="196">
        <v>373.459</v>
      </c>
      <c r="J19" s="196">
        <f t="shared" si="2"/>
        <v>928.34899999999993</v>
      </c>
      <c r="K19" s="140">
        <f t="shared" si="3"/>
        <v>0.40228297763018006</v>
      </c>
    </row>
    <row r="20" spans="1:11" x14ac:dyDescent="0.25">
      <c r="A20" s="4" t="s">
        <v>169</v>
      </c>
      <c r="B20" s="196">
        <v>1966.8889999999999</v>
      </c>
      <c r="C20" s="196">
        <v>2108.288</v>
      </c>
      <c r="D20" s="140">
        <f t="shared" si="0"/>
        <v>-7.1889669422117941E-2</v>
      </c>
      <c r="E20" s="196">
        <v>2316.326</v>
      </c>
      <c r="F20" s="196">
        <v>2416.404</v>
      </c>
      <c r="G20" s="140">
        <f t="shared" si="1"/>
        <v>-4.320549007350432E-2</v>
      </c>
      <c r="H20" s="196">
        <v>448.56099999999998</v>
      </c>
      <c r="I20" s="196">
        <v>281.74599999999998</v>
      </c>
      <c r="J20" s="196">
        <f t="shared" si="2"/>
        <v>730.30700000000002</v>
      </c>
      <c r="K20" s="140">
        <f t="shared" si="3"/>
        <v>0.38579118096909926</v>
      </c>
    </row>
    <row r="21" spans="1:11" x14ac:dyDescent="0.25">
      <c r="A21" s="4" t="s">
        <v>170</v>
      </c>
      <c r="B21" s="196">
        <v>2049.3629999999998</v>
      </c>
      <c r="C21" s="196">
        <v>2223.252</v>
      </c>
      <c r="D21" s="140">
        <f t="shared" si="0"/>
        <v>-8.4850268107699869E-2</v>
      </c>
      <c r="E21" s="196">
        <v>2501.6570000000002</v>
      </c>
      <c r="F21" s="196">
        <v>2566.1019999999999</v>
      </c>
      <c r="G21" s="140">
        <f t="shared" si="1"/>
        <v>-2.5760925658473446E-2</v>
      </c>
      <c r="H21" s="196">
        <v>279.178</v>
      </c>
      <c r="I21" s="196">
        <v>127.17100000000001</v>
      </c>
      <c r="J21" s="196">
        <f t="shared" si="2"/>
        <v>406.34899999999999</v>
      </c>
      <c r="K21" s="140">
        <f t="shared" si="3"/>
        <v>0.31296004173752123</v>
      </c>
    </row>
    <row r="22" spans="1:11" x14ac:dyDescent="0.25">
      <c r="A22" s="61" t="s">
        <v>171</v>
      </c>
      <c r="B22" s="196">
        <v>2308.549</v>
      </c>
      <c r="C22" s="196">
        <v>1937.1759999999999</v>
      </c>
      <c r="D22" s="141">
        <f t="shared" si="0"/>
        <v>0.16086858022073608</v>
      </c>
      <c r="E22" s="196">
        <v>3078.2570000000001</v>
      </c>
      <c r="F22" s="196">
        <v>2287.4560000000001</v>
      </c>
      <c r="G22" s="141">
        <f t="shared" si="1"/>
        <v>0.25689895288145204</v>
      </c>
      <c r="H22" s="196">
        <v>179.76599999999999</v>
      </c>
      <c r="I22" s="196">
        <v>68.432000000000002</v>
      </c>
      <c r="J22" s="145">
        <f t="shared" si="2"/>
        <v>248.19799999999998</v>
      </c>
      <c r="K22" s="141">
        <f t="shared" si="3"/>
        <v>0.27571535628812482</v>
      </c>
    </row>
    <row r="23" spans="1:11" x14ac:dyDescent="0.25">
      <c r="A23" s="76" t="s">
        <v>172</v>
      </c>
      <c r="B23" s="283"/>
      <c r="C23" s="284"/>
      <c r="D23" s="285"/>
      <c r="E23" s="283"/>
      <c r="F23" s="284"/>
      <c r="G23" s="285"/>
      <c r="H23" s="283"/>
      <c r="I23" s="284"/>
      <c r="J23" s="284"/>
      <c r="K23" s="286"/>
    </row>
    <row r="24" spans="1:11" ht="24" x14ac:dyDescent="0.25">
      <c r="A24" s="4" t="s">
        <v>173</v>
      </c>
      <c r="B24" s="196">
        <v>1429.2929999999999</v>
      </c>
      <c r="C24" s="196">
        <v>1473.3789999999999</v>
      </c>
      <c r="D24" s="140">
        <f t="shared" ref="D24:D53" si="4">(B24-C24)/B24</f>
        <v>-3.084462038224494E-2</v>
      </c>
      <c r="E24" s="196">
        <v>1854.2070000000001</v>
      </c>
      <c r="F24" s="196">
        <v>1850.999</v>
      </c>
      <c r="G24" s="140">
        <f t="shared" ref="G24:G53" si="5">(E24-F24)/E24</f>
        <v>1.730119668408157E-3</v>
      </c>
      <c r="H24" s="196">
        <v>5965.7749999999996</v>
      </c>
      <c r="I24" s="196">
        <v>4351.6009999999997</v>
      </c>
      <c r="J24" s="146">
        <f>SUM(H24:I24)</f>
        <v>10317.376</v>
      </c>
      <c r="K24" s="140">
        <f t="shared" ref="K24:K25" si="6">I24/J24</f>
        <v>0.42177400532848658</v>
      </c>
    </row>
    <row r="25" spans="1:11" ht="24" x14ac:dyDescent="0.25">
      <c r="A25" s="61" t="s">
        <v>174</v>
      </c>
      <c r="B25" s="196">
        <v>1147.0039999999999</v>
      </c>
      <c r="C25" s="196">
        <v>1087.6590000000001</v>
      </c>
      <c r="D25" s="141">
        <f t="shared" si="4"/>
        <v>5.1739139532207212E-2</v>
      </c>
      <c r="E25" s="196">
        <v>1515.239</v>
      </c>
      <c r="F25" s="196">
        <v>1404.6759999999999</v>
      </c>
      <c r="G25" s="141">
        <f t="shared" si="5"/>
        <v>7.2967366864237326E-2</v>
      </c>
      <c r="H25" s="196">
        <v>756.27200000000005</v>
      </c>
      <c r="I25" s="196">
        <v>468.822</v>
      </c>
      <c r="J25" s="148">
        <f>SUM(H25:I25)</f>
        <v>1225.0940000000001</v>
      </c>
      <c r="K25" s="141">
        <f t="shared" si="6"/>
        <v>0.38268247171237468</v>
      </c>
    </row>
    <row r="26" spans="1:11" x14ac:dyDescent="0.25">
      <c r="A26" s="76" t="s">
        <v>175</v>
      </c>
      <c r="B26" s="283"/>
      <c r="C26" s="284"/>
      <c r="D26" s="285"/>
      <c r="E26" s="287"/>
      <c r="F26" s="288"/>
      <c r="G26" s="285"/>
      <c r="H26" s="283"/>
      <c r="I26" s="284"/>
      <c r="J26" s="284"/>
      <c r="K26" s="286"/>
    </row>
    <row r="27" spans="1:11" x14ac:dyDescent="0.25">
      <c r="A27" s="4" t="s">
        <v>176</v>
      </c>
      <c r="B27" s="196">
        <v>99.902000000000001</v>
      </c>
      <c r="C27" s="196">
        <v>117.157</v>
      </c>
      <c r="D27" s="140">
        <f t="shared" si="4"/>
        <v>-0.17271926487958195</v>
      </c>
      <c r="E27" s="196">
        <v>1225.1610000000001</v>
      </c>
      <c r="F27" s="196">
        <v>1308.385</v>
      </c>
      <c r="G27" s="140">
        <f t="shared" si="5"/>
        <v>-6.7929031368122172E-2</v>
      </c>
      <c r="H27" s="196">
        <v>1066.289</v>
      </c>
      <c r="I27" s="196">
        <v>644.24</v>
      </c>
      <c r="J27" s="147">
        <f>SUM(H27:I27)</f>
        <v>1710.529</v>
      </c>
      <c r="K27" s="140">
        <f>I27/J27</f>
        <v>0.37663202436205406</v>
      </c>
    </row>
    <row r="28" spans="1:11" x14ac:dyDescent="0.25">
      <c r="A28" s="4" t="s">
        <v>177</v>
      </c>
      <c r="B28" s="196">
        <v>401.84800000000001</v>
      </c>
      <c r="C28" s="196">
        <v>432.86700000000002</v>
      </c>
      <c r="D28" s="140">
        <f t="shared" si="4"/>
        <v>-7.7190878142979452E-2</v>
      </c>
      <c r="E28" s="196">
        <v>1315.461</v>
      </c>
      <c r="F28" s="196">
        <v>1326.9359999999999</v>
      </c>
      <c r="G28" s="140">
        <f t="shared" si="5"/>
        <v>-8.7231776540694934E-3</v>
      </c>
      <c r="H28" s="196">
        <v>740.29200000000003</v>
      </c>
      <c r="I28" s="196">
        <v>470.20699999999999</v>
      </c>
      <c r="J28" s="147">
        <f>SUM(H28:I28)</f>
        <v>1210.499</v>
      </c>
      <c r="K28" s="140">
        <f>I28/J28</f>
        <v>0.38844063481258556</v>
      </c>
    </row>
    <row r="29" spans="1:11" x14ac:dyDescent="0.25">
      <c r="A29" s="4" t="s">
        <v>178</v>
      </c>
      <c r="B29" s="196">
        <v>931.41399999999999</v>
      </c>
      <c r="C29" s="196">
        <v>966.03099999999995</v>
      </c>
      <c r="D29" s="140">
        <f t="shared" si="4"/>
        <v>-3.7166072229964292E-2</v>
      </c>
      <c r="E29" s="196">
        <v>1448.876</v>
      </c>
      <c r="F29" s="196">
        <v>1445.4690000000001</v>
      </c>
      <c r="G29" s="140">
        <f t="shared" si="5"/>
        <v>2.3514779732702628E-3</v>
      </c>
      <c r="H29" s="196">
        <v>1397.7950000000001</v>
      </c>
      <c r="I29" s="196">
        <v>964.90700000000004</v>
      </c>
      <c r="J29" s="147">
        <f>SUM(H29:I29)</f>
        <v>2362.7020000000002</v>
      </c>
      <c r="K29" s="140">
        <f>I29/J29</f>
        <v>0.40839132484756857</v>
      </c>
    </row>
    <row r="30" spans="1:11" x14ac:dyDescent="0.25">
      <c r="A30" s="61" t="s">
        <v>179</v>
      </c>
      <c r="B30" s="196">
        <v>2185.6370000000002</v>
      </c>
      <c r="C30" s="196">
        <v>2083.25</v>
      </c>
      <c r="D30" s="141">
        <f t="shared" si="4"/>
        <v>4.6845381918406467E-2</v>
      </c>
      <c r="E30" s="196">
        <v>2246.453</v>
      </c>
      <c r="F30" s="196">
        <v>2134.846</v>
      </c>
      <c r="G30" s="141">
        <f t="shared" si="5"/>
        <v>4.9681431127203628E-2</v>
      </c>
      <c r="H30" s="196">
        <v>3517.6709999999998</v>
      </c>
      <c r="I30" s="196">
        <v>2741.069</v>
      </c>
      <c r="J30" s="145">
        <f>SUM(H30:I30)</f>
        <v>6258.74</v>
      </c>
      <c r="K30" s="141">
        <f>I30/J30</f>
        <v>0.43795859869558412</v>
      </c>
    </row>
    <row r="31" spans="1:11" x14ac:dyDescent="0.25">
      <c r="A31" s="76" t="s">
        <v>180</v>
      </c>
      <c r="B31" s="279"/>
      <c r="C31" s="280"/>
      <c r="D31" s="282"/>
      <c r="E31" s="279"/>
      <c r="F31" s="280"/>
      <c r="G31" s="282"/>
      <c r="H31" s="279"/>
      <c r="I31" s="280"/>
      <c r="J31" s="280"/>
      <c r="K31" s="282"/>
    </row>
    <row r="32" spans="1:11" x14ac:dyDescent="0.25">
      <c r="A32" s="4" t="s">
        <v>181</v>
      </c>
      <c r="B32" s="196">
        <v>637.13199999999995</v>
      </c>
      <c r="C32" s="196">
        <v>768.30799999999999</v>
      </c>
      <c r="D32" s="140">
        <f>(B32-C32)/B32</f>
        <v>-0.20588512270612691</v>
      </c>
      <c r="E32" s="196">
        <v>1142.8019999999999</v>
      </c>
      <c r="F32" s="196">
        <v>1186.7470000000001</v>
      </c>
      <c r="G32" s="140">
        <f>(E32-F32)/E32</f>
        <v>-3.8453730392491586E-2</v>
      </c>
      <c r="H32" s="196">
        <v>1187.269</v>
      </c>
      <c r="I32" s="196">
        <v>723.19399999999996</v>
      </c>
      <c r="J32" s="196">
        <f t="shared" ref="J32:J35" si="7">SUM(H32:I32)</f>
        <v>1910.463</v>
      </c>
      <c r="K32" s="140">
        <f t="shared" ref="K32:K35" si="8">I32/J32</f>
        <v>0.37854383989640206</v>
      </c>
    </row>
    <row r="33" spans="1:11" x14ac:dyDescent="0.25">
      <c r="A33" s="4" t="s">
        <v>182</v>
      </c>
      <c r="B33" s="196">
        <v>739.99900000000002</v>
      </c>
      <c r="C33" s="196">
        <v>932.11900000000003</v>
      </c>
      <c r="D33" s="140">
        <f>(B33-C33)/B33</f>
        <v>-0.25962197246212493</v>
      </c>
      <c r="E33" s="196">
        <v>1300.704</v>
      </c>
      <c r="F33" s="196">
        <v>1390.585</v>
      </c>
      <c r="G33" s="140">
        <f>(E33-F33)/E33</f>
        <v>-6.9101809481634635E-2</v>
      </c>
      <c r="H33" s="196">
        <v>1693.559</v>
      </c>
      <c r="I33" s="196">
        <v>883.11</v>
      </c>
      <c r="J33" s="196">
        <f t="shared" si="7"/>
        <v>2576.6689999999999</v>
      </c>
      <c r="K33" s="140">
        <f t="shared" si="8"/>
        <v>0.34273319545506237</v>
      </c>
    </row>
    <row r="34" spans="1:11" x14ac:dyDescent="0.25">
      <c r="A34" s="4" t="s">
        <v>183</v>
      </c>
      <c r="B34" s="196">
        <v>916.13900000000001</v>
      </c>
      <c r="C34" s="196">
        <v>1035.932</v>
      </c>
      <c r="D34" s="140">
        <f>(B34-C34)/B34</f>
        <v>-0.13075854209896098</v>
      </c>
      <c r="E34" s="196">
        <v>1497.5160000000001</v>
      </c>
      <c r="F34" s="196">
        <v>1541.3140000000001</v>
      </c>
      <c r="G34" s="140">
        <f>(E34-F34)/E34</f>
        <v>-2.9247099864041518E-2</v>
      </c>
      <c r="H34" s="196">
        <v>1720.681</v>
      </c>
      <c r="I34" s="196">
        <v>970.779</v>
      </c>
      <c r="J34" s="196">
        <f t="shared" si="7"/>
        <v>2691.46</v>
      </c>
      <c r="K34" s="140">
        <f t="shared" si="8"/>
        <v>0.36068862253200862</v>
      </c>
    </row>
    <row r="35" spans="1:11" x14ac:dyDescent="0.25">
      <c r="A35" s="61" t="s">
        <v>184</v>
      </c>
      <c r="B35" s="196">
        <v>1688.2570000000001</v>
      </c>
      <c r="C35" s="196">
        <v>1623.22</v>
      </c>
      <c r="D35" s="141">
        <f>(B35-C35)/B35</f>
        <v>3.8523163238772314E-2</v>
      </c>
      <c r="E35" s="196">
        <v>2214.1550000000002</v>
      </c>
      <c r="F35" s="196">
        <v>2086.0219999999999</v>
      </c>
      <c r="G35" s="141">
        <f>(E35-F35)/E35</f>
        <v>5.7869932321811368E-2</v>
      </c>
      <c r="H35" s="196">
        <v>3440.366</v>
      </c>
      <c r="I35" s="196">
        <v>2795.07</v>
      </c>
      <c r="J35" s="145">
        <f t="shared" si="7"/>
        <v>6235.4359999999997</v>
      </c>
      <c r="K35" s="141">
        <f t="shared" si="8"/>
        <v>0.44825574346364877</v>
      </c>
    </row>
    <row r="36" spans="1:11" x14ac:dyDescent="0.25">
      <c r="A36" s="76" t="s">
        <v>185</v>
      </c>
      <c r="B36" s="280"/>
      <c r="C36" s="280"/>
      <c r="D36" s="282"/>
      <c r="E36" s="279"/>
      <c r="F36" s="280"/>
      <c r="G36" s="282"/>
      <c r="H36" s="279"/>
      <c r="I36" s="280"/>
      <c r="J36" s="280"/>
      <c r="K36" s="282"/>
    </row>
    <row r="37" spans="1:11" x14ac:dyDescent="0.25">
      <c r="A37" s="4" t="s">
        <v>186</v>
      </c>
      <c r="B37" s="196">
        <v>1265.5409999999999</v>
      </c>
      <c r="C37" s="196">
        <v>1263.01</v>
      </c>
      <c r="D37" s="140">
        <f>(B37-C37)/B37</f>
        <v>1.9999352055760731E-3</v>
      </c>
      <c r="E37" s="196">
        <v>1690.357</v>
      </c>
      <c r="F37" s="196">
        <v>1635.617</v>
      </c>
      <c r="G37" s="140">
        <f>(E37-F37)/E37</f>
        <v>3.2383691729025298E-2</v>
      </c>
      <c r="H37" s="196">
        <v>6366.9629999999997</v>
      </c>
      <c r="I37" s="196">
        <v>4370.683</v>
      </c>
      <c r="J37" s="196">
        <f t="shared" ref="J37:J38" si="9">SUM(H37:I37)</f>
        <v>10737.646000000001</v>
      </c>
      <c r="K37" s="140">
        <f t="shared" ref="K37:K38" si="10">I37/J37</f>
        <v>0.40704294032416416</v>
      </c>
    </row>
    <row r="38" spans="1:11" x14ac:dyDescent="0.25">
      <c r="A38" s="61" t="s">
        <v>187</v>
      </c>
      <c r="B38" s="196">
        <v>3332.1970000000001</v>
      </c>
      <c r="C38" s="196">
        <v>2863.3510000000001</v>
      </c>
      <c r="D38" s="141">
        <f>(B38-C38)/B38</f>
        <v>0.1407017652317675</v>
      </c>
      <c r="E38" s="196">
        <v>3810.9659999999999</v>
      </c>
      <c r="F38" s="196">
        <v>3342.7669999999998</v>
      </c>
      <c r="G38" s="141">
        <f>(E38-F38)/E38</f>
        <v>0.12285572739300221</v>
      </c>
      <c r="H38" s="196">
        <v>401.12599999999998</v>
      </c>
      <c r="I38" s="196">
        <v>489.37799999999999</v>
      </c>
      <c r="J38" s="145">
        <f t="shared" si="9"/>
        <v>890.50399999999991</v>
      </c>
      <c r="K38" s="141">
        <f t="shared" si="10"/>
        <v>0.54955171453469054</v>
      </c>
    </row>
    <row r="39" spans="1:11" x14ac:dyDescent="0.25">
      <c r="A39" s="76" t="s">
        <v>188</v>
      </c>
      <c r="B39" s="283"/>
      <c r="C39" s="284"/>
      <c r="D39" s="285"/>
      <c r="E39" s="287"/>
      <c r="F39" s="288"/>
      <c r="G39" s="285"/>
      <c r="H39" s="283"/>
      <c r="I39" s="284"/>
      <c r="J39" s="284"/>
      <c r="K39" s="286"/>
    </row>
    <row r="40" spans="1:11" ht="24" x14ac:dyDescent="0.25">
      <c r="A40" s="4" t="s">
        <v>70</v>
      </c>
      <c r="B40" s="196">
        <v>817.14200000000005</v>
      </c>
      <c r="C40" s="196">
        <v>835.32399999999996</v>
      </c>
      <c r="D40" s="140">
        <f t="shared" si="4"/>
        <v>-2.2250722640618035E-2</v>
      </c>
      <c r="E40" s="196">
        <v>1222.6379999999999</v>
      </c>
      <c r="F40" s="196">
        <v>1222.8009999999999</v>
      </c>
      <c r="G40" s="140">
        <f t="shared" si="5"/>
        <v>-1.3331828390742879E-4</v>
      </c>
      <c r="H40" s="196">
        <v>373.43599999999998</v>
      </c>
      <c r="I40" s="196">
        <v>126.125</v>
      </c>
      <c r="J40" s="147">
        <f t="shared" ref="J40:J53" si="11">SUM(H40:I40)</f>
        <v>499.56099999999998</v>
      </c>
      <c r="K40" s="142">
        <f t="shared" ref="K40:K53" si="12">I40/J40</f>
        <v>0.25247167012637095</v>
      </c>
    </row>
    <row r="41" spans="1:11" x14ac:dyDescent="0.25">
      <c r="A41" s="4" t="s">
        <v>71</v>
      </c>
      <c r="B41" s="196">
        <v>3107.1030000000001</v>
      </c>
      <c r="C41" s="196">
        <v>3686.143</v>
      </c>
      <c r="D41" s="140">
        <f t="shared" si="4"/>
        <v>-0.18636009169956708</v>
      </c>
      <c r="E41" s="196">
        <v>4332.2389999999996</v>
      </c>
      <c r="F41" s="196">
        <v>5035.5230000000001</v>
      </c>
      <c r="G41" s="140">
        <f t="shared" si="5"/>
        <v>-0.16233730410533689</v>
      </c>
      <c r="H41" s="196">
        <v>153.11199999999999</v>
      </c>
      <c r="I41" s="196">
        <v>23.640999999999998</v>
      </c>
      <c r="J41" s="147">
        <f t="shared" si="11"/>
        <v>176.75299999999999</v>
      </c>
      <c r="K41" s="142">
        <f t="shared" si="12"/>
        <v>0.13375161949160694</v>
      </c>
    </row>
    <row r="42" spans="1:11" x14ac:dyDescent="0.25">
      <c r="A42" s="4" t="s">
        <v>72</v>
      </c>
      <c r="B42" s="196">
        <v>1374.6310000000001</v>
      </c>
      <c r="C42" s="196">
        <v>1180.3</v>
      </c>
      <c r="D42" s="140">
        <f t="shared" si="4"/>
        <v>0.14136957481680548</v>
      </c>
      <c r="E42" s="196">
        <v>1870.547</v>
      </c>
      <c r="F42" s="196">
        <v>1630.0350000000001</v>
      </c>
      <c r="G42" s="140">
        <f t="shared" si="5"/>
        <v>0.12857843187046353</v>
      </c>
      <c r="H42" s="196">
        <v>910.26400000000001</v>
      </c>
      <c r="I42" s="196">
        <v>546.61599999999999</v>
      </c>
      <c r="J42" s="147">
        <f t="shared" si="11"/>
        <v>1456.88</v>
      </c>
      <c r="K42" s="142">
        <f t="shared" si="12"/>
        <v>0.37519630992257424</v>
      </c>
    </row>
    <row r="43" spans="1:11" ht="24" x14ac:dyDescent="0.25">
      <c r="A43" s="4" t="s">
        <v>73</v>
      </c>
      <c r="B43" s="196">
        <v>1994.0340000000001</v>
      </c>
      <c r="C43" s="196">
        <v>2278.71</v>
      </c>
      <c r="D43" s="140">
        <f t="shared" si="4"/>
        <v>-0.14276386460812598</v>
      </c>
      <c r="E43" s="196">
        <v>2431.9760000000001</v>
      </c>
      <c r="F43" s="196">
        <v>2723.5129999999999</v>
      </c>
      <c r="G43" s="140">
        <f t="shared" si="5"/>
        <v>-0.11987659417691614</v>
      </c>
      <c r="H43" s="196">
        <v>106.553</v>
      </c>
      <c r="I43" s="196">
        <v>36.753</v>
      </c>
      <c r="J43" s="147">
        <f t="shared" si="11"/>
        <v>143.30599999999998</v>
      </c>
      <c r="K43" s="142">
        <f t="shared" si="12"/>
        <v>0.25646518638438032</v>
      </c>
    </row>
    <row r="44" spans="1:11" x14ac:dyDescent="0.25">
      <c r="A44" s="4" t="s">
        <v>74</v>
      </c>
      <c r="B44" s="196">
        <v>553.10400000000004</v>
      </c>
      <c r="C44" s="196">
        <v>770.48900000000003</v>
      </c>
      <c r="D44" s="140">
        <f t="shared" si="4"/>
        <v>-0.3930273510949116</v>
      </c>
      <c r="E44" s="196">
        <v>1179.3599999999999</v>
      </c>
      <c r="F44" s="196">
        <v>1317.8430000000001</v>
      </c>
      <c r="G44" s="140">
        <f t="shared" si="5"/>
        <v>-0.11742216117216132</v>
      </c>
      <c r="H44" s="196">
        <v>1298.8489999999999</v>
      </c>
      <c r="I44" s="196">
        <v>253.40799999999999</v>
      </c>
      <c r="J44" s="147">
        <f t="shared" si="11"/>
        <v>1552.2569999999998</v>
      </c>
      <c r="K44" s="142">
        <f t="shared" si="12"/>
        <v>0.16325131727542541</v>
      </c>
    </row>
    <row r="45" spans="1:11" x14ac:dyDescent="0.25">
      <c r="A45" s="4" t="s">
        <v>75</v>
      </c>
      <c r="B45" s="196">
        <v>1160.1959999999999</v>
      </c>
      <c r="C45" s="196">
        <v>1104.9110000000001</v>
      </c>
      <c r="D45" s="140">
        <f t="shared" si="4"/>
        <v>4.7651431309882003E-2</v>
      </c>
      <c r="E45" s="196">
        <v>1622.5519999999999</v>
      </c>
      <c r="F45" s="196">
        <v>1541.1220000000001</v>
      </c>
      <c r="G45" s="140">
        <f t="shared" si="5"/>
        <v>5.0186373071556316E-2</v>
      </c>
      <c r="H45" s="196">
        <v>925.54899999999998</v>
      </c>
      <c r="I45" s="196">
        <v>720.87699999999995</v>
      </c>
      <c r="J45" s="147">
        <f t="shared" si="11"/>
        <v>1646.4259999999999</v>
      </c>
      <c r="K45" s="142">
        <f t="shared" si="12"/>
        <v>0.43784354717430363</v>
      </c>
    </row>
    <row r="46" spans="1:11" x14ac:dyDescent="0.25">
      <c r="A46" s="4" t="s">
        <v>76</v>
      </c>
      <c r="B46" s="196">
        <v>975.09799999999996</v>
      </c>
      <c r="C46" s="196">
        <v>1074.2249999999999</v>
      </c>
      <c r="D46" s="140">
        <f t="shared" si="4"/>
        <v>-0.10165849996615721</v>
      </c>
      <c r="E46" s="196">
        <v>1396.9749999999999</v>
      </c>
      <c r="F46" s="196">
        <v>1545.01</v>
      </c>
      <c r="G46" s="140">
        <f t="shared" si="5"/>
        <v>-0.1059682528320121</v>
      </c>
      <c r="H46" s="196">
        <v>610.98599999999999</v>
      </c>
      <c r="I46" s="196">
        <v>165.34</v>
      </c>
      <c r="J46" s="147">
        <f t="shared" si="11"/>
        <v>776.32600000000002</v>
      </c>
      <c r="K46" s="142">
        <f t="shared" si="12"/>
        <v>0.21297753778696063</v>
      </c>
    </row>
    <row r="47" spans="1:11" x14ac:dyDescent="0.25">
      <c r="A47" s="4" t="s">
        <v>77</v>
      </c>
      <c r="B47" s="196">
        <v>792.49</v>
      </c>
      <c r="C47" s="196">
        <v>702.351</v>
      </c>
      <c r="D47" s="140">
        <f t="shared" si="4"/>
        <v>0.11374149831543617</v>
      </c>
      <c r="E47" s="196">
        <v>1279.2380000000001</v>
      </c>
      <c r="F47" s="196">
        <v>1171.4259999999999</v>
      </c>
      <c r="G47" s="140">
        <f t="shared" si="5"/>
        <v>8.4278296923637447E-2</v>
      </c>
      <c r="H47" s="196">
        <v>179.04300000000001</v>
      </c>
      <c r="I47" s="196">
        <v>245.83199999999999</v>
      </c>
      <c r="J47" s="147">
        <f t="shared" si="11"/>
        <v>424.875</v>
      </c>
      <c r="K47" s="142">
        <f t="shared" si="12"/>
        <v>0.57859841129744038</v>
      </c>
    </row>
    <row r="48" spans="1:11" x14ac:dyDescent="0.25">
      <c r="A48" s="4" t="s">
        <v>78</v>
      </c>
      <c r="B48" s="196">
        <v>2318.0749999999998</v>
      </c>
      <c r="C48" s="196">
        <v>1778.5440000000001</v>
      </c>
      <c r="D48" s="140">
        <f t="shared" si="4"/>
        <v>0.23274958748099167</v>
      </c>
      <c r="E48" s="196">
        <v>3033.77</v>
      </c>
      <c r="F48" s="196">
        <v>2426.029</v>
      </c>
      <c r="G48" s="140">
        <f t="shared" si="5"/>
        <v>0.20032533778104469</v>
      </c>
      <c r="H48" s="196">
        <v>198.57300000000001</v>
      </c>
      <c r="I48" s="196">
        <v>137.25</v>
      </c>
      <c r="J48" s="147">
        <f t="shared" si="11"/>
        <v>335.82299999999998</v>
      </c>
      <c r="K48" s="142">
        <f t="shared" si="12"/>
        <v>0.40869743882938336</v>
      </c>
    </row>
    <row r="49" spans="1:11" x14ac:dyDescent="0.25">
      <c r="A49" s="4" t="s">
        <v>79</v>
      </c>
      <c r="B49" s="196">
        <v>2624.181</v>
      </c>
      <c r="C49" s="196">
        <v>2573.6619999999998</v>
      </c>
      <c r="D49" s="140">
        <f t="shared" si="4"/>
        <v>1.925133975133584E-2</v>
      </c>
      <c r="E49" s="196">
        <v>3287.8649999999998</v>
      </c>
      <c r="F49" s="196">
        <v>3099.2289999999998</v>
      </c>
      <c r="G49" s="140">
        <f t="shared" si="5"/>
        <v>5.7373401888459526E-2</v>
      </c>
      <c r="H49" s="196">
        <v>162.54</v>
      </c>
      <c r="I49" s="196">
        <v>200.917</v>
      </c>
      <c r="J49" s="147">
        <f t="shared" si="11"/>
        <v>363.45699999999999</v>
      </c>
      <c r="K49" s="142">
        <f t="shared" si="12"/>
        <v>0.55279441584561584</v>
      </c>
    </row>
    <row r="50" spans="1:11" x14ac:dyDescent="0.25">
      <c r="A50" s="4" t="s">
        <v>80</v>
      </c>
      <c r="B50" s="196">
        <v>1021.056</v>
      </c>
      <c r="C50" s="196">
        <v>1070.115</v>
      </c>
      <c r="D50" s="140">
        <f t="shared" si="4"/>
        <v>-4.8047315720195528E-2</v>
      </c>
      <c r="E50" s="196">
        <v>1490.2470000000001</v>
      </c>
      <c r="F50" s="196">
        <v>1507.03</v>
      </c>
      <c r="G50" s="140">
        <f t="shared" si="5"/>
        <v>-1.1261891485102739E-2</v>
      </c>
      <c r="H50" s="196">
        <v>67.295000000000002</v>
      </c>
      <c r="I50" s="196">
        <v>61.869</v>
      </c>
      <c r="J50" s="147">
        <f t="shared" si="11"/>
        <v>129.16399999999999</v>
      </c>
      <c r="K50" s="142">
        <f t="shared" si="12"/>
        <v>0.47899569539500175</v>
      </c>
    </row>
    <row r="51" spans="1:11" ht="24" x14ac:dyDescent="0.25">
      <c r="A51" s="4" t="s">
        <v>81</v>
      </c>
      <c r="B51" s="196">
        <v>787.745</v>
      </c>
      <c r="C51" s="196">
        <v>756.44299999999998</v>
      </c>
      <c r="D51" s="140">
        <f t="shared" si="4"/>
        <v>3.9736209052421811E-2</v>
      </c>
      <c r="E51" s="196">
        <v>1369.2349999999999</v>
      </c>
      <c r="F51" s="196">
        <v>1298.749</v>
      </c>
      <c r="G51" s="140">
        <f t="shared" si="5"/>
        <v>5.1478380263431683E-2</v>
      </c>
      <c r="H51" s="196">
        <v>2035.86</v>
      </c>
      <c r="I51" s="196">
        <v>1445.829</v>
      </c>
      <c r="J51" s="147">
        <f t="shared" si="11"/>
        <v>3481.6889999999999</v>
      </c>
      <c r="K51" s="142">
        <f t="shared" si="12"/>
        <v>0.41526655597326473</v>
      </c>
    </row>
    <row r="52" spans="1:11" ht="24" x14ac:dyDescent="0.25">
      <c r="A52" s="4" t="s">
        <v>82</v>
      </c>
      <c r="B52" s="196">
        <v>2708.0039999999999</v>
      </c>
      <c r="C52" s="196">
        <v>2103.9470000000001</v>
      </c>
      <c r="D52" s="140">
        <f t="shared" si="4"/>
        <v>0.22306355529755489</v>
      </c>
      <c r="E52" s="196">
        <v>3193.8850000000002</v>
      </c>
      <c r="F52" s="196">
        <v>2518.098</v>
      </c>
      <c r="G52" s="140">
        <f t="shared" si="5"/>
        <v>0.21158776850137065</v>
      </c>
      <c r="H52" s="196">
        <v>657.09</v>
      </c>
      <c r="I52" s="196">
        <v>1132.588</v>
      </c>
      <c r="J52" s="147">
        <f t="shared" si="11"/>
        <v>1789.6779999999999</v>
      </c>
      <c r="K52" s="142">
        <f t="shared" si="12"/>
        <v>0.63284456757025564</v>
      </c>
    </row>
    <row r="53" spans="1:11" ht="24" x14ac:dyDescent="0.25">
      <c r="A53" s="61" t="s">
        <v>83</v>
      </c>
      <c r="B53" s="196">
        <v>1054.704</v>
      </c>
      <c r="C53" s="196">
        <v>1022.36</v>
      </c>
      <c r="D53" s="141">
        <f t="shared" si="4"/>
        <v>3.0666423944537936E-2</v>
      </c>
      <c r="E53" s="196">
        <v>1544.241</v>
      </c>
      <c r="F53" s="196">
        <v>1392.4169999999999</v>
      </c>
      <c r="G53" s="141">
        <f t="shared" si="5"/>
        <v>9.8316260221040674E-2</v>
      </c>
      <c r="H53" s="196">
        <v>247.51300000000001</v>
      </c>
      <c r="I53" s="196">
        <v>320.02999999999997</v>
      </c>
      <c r="J53" s="149">
        <f t="shared" si="11"/>
        <v>567.54300000000001</v>
      </c>
      <c r="K53" s="143">
        <f t="shared" si="12"/>
        <v>0.56388678919482749</v>
      </c>
    </row>
    <row r="54" spans="1:11" x14ac:dyDescent="0.25">
      <c r="A54" s="76" t="s">
        <v>189</v>
      </c>
      <c r="B54" s="279"/>
      <c r="C54" s="280"/>
      <c r="D54" s="281"/>
      <c r="E54" s="279"/>
      <c r="F54" s="280"/>
      <c r="G54" s="281"/>
      <c r="H54" s="279"/>
      <c r="I54" s="280"/>
      <c r="J54" s="280"/>
      <c r="K54" s="282"/>
    </row>
    <row r="55" spans="1:11" x14ac:dyDescent="0.25">
      <c r="A55" s="4" t="s">
        <v>85</v>
      </c>
      <c r="B55" s="196">
        <v>20.702999999999999</v>
      </c>
      <c r="C55" s="196">
        <v>57.232250000000001</v>
      </c>
      <c r="D55" s="140">
        <f t="shared" ref="D55:D61" si="13">(B55-C55)/B55</f>
        <v>-1.7644423513500462</v>
      </c>
      <c r="E55" s="196">
        <v>828.11599999999999</v>
      </c>
      <c r="F55" s="196">
        <v>828.11599999999999</v>
      </c>
      <c r="G55" s="140">
        <f t="shared" ref="G55:G61" si="14">(E55-F55)/E55</f>
        <v>0</v>
      </c>
      <c r="H55" s="289"/>
      <c r="I55" s="147"/>
      <c r="J55" s="147"/>
      <c r="K55" s="198"/>
    </row>
    <row r="56" spans="1:11" x14ac:dyDescent="0.25">
      <c r="A56" s="4" t="s">
        <v>87</v>
      </c>
      <c r="B56" s="196">
        <v>78.577919999999992</v>
      </c>
      <c r="C56" s="196">
        <v>138.01929999999999</v>
      </c>
      <c r="D56" s="140">
        <f t="shared" si="13"/>
        <v>-0.75646415685220481</v>
      </c>
      <c r="E56" s="196">
        <v>828.11609999999996</v>
      </c>
      <c r="F56" s="196">
        <v>828.11609999999996</v>
      </c>
      <c r="G56" s="140">
        <f t="shared" si="14"/>
        <v>0</v>
      </c>
      <c r="H56" s="289"/>
      <c r="I56" s="147"/>
      <c r="J56" s="147"/>
      <c r="K56" s="198"/>
    </row>
    <row r="57" spans="1:11" x14ac:dyDescent="0.25">
      <c r="A57" s="4" t="s">
        <v>88</v>
      </c>
      <c r="B57" s="196">
        <v>379.57830000000001</v>
      </c>
      <c r="C57" s="196">
        <v>503.86180000000002</v>
      </c>
      <c r="D57" s="140">
        <f t="shared" si="13"/>
        <v>-0.32742519791041796</v>
      </c>
      <c r="E57" s="196">
        <v>828.12</v>
      </c>
      <c r="F57" s="196">
        <v>828.43319999999994</v>
      </c>
      <c r="G57" s="140">
        <f t="shared" si="14"/>
        <v>-3.7820605709310001E-4</v>
      </c>
      <c r="H57" s="289"/>
      <c r="I57" s="147"/>
      <c r="J57" s="147"/>
      <c r="K57" s="198"/>
    </row>
    <row r="58" spans="1:11" x14ac:dyDescent="0.25">
      <c r="A58" s="4" t="s">
        <v>89</v>
      </c>
      <c r="B58" s="196">
        <v>828.11599999999999</v>
      </c>
      <c r="C58" s="196">
        <v>842.48480000000006</v>
      </c>
      <c r="D58" s="140">
        <f t="shared" si="13"/>
        <v>-1.7351192345033881E-2</v>
      </c>
      <c r="E58" s="196">
        <v>1037.5260000000001</v>
      </c>
      <c r="F58" s="196">
        <v>1047.606</v>
      </c>
      <c r="G58" s="140">
        <f t="shared" si="14"/>
        <v>-9.7154191798566273E-3</v>
      </c>
      <c r="H58" s="289"/>
      <c r="I58" s="147"/>
      <c r="J58" s="147"/>
      <c r="K58" s="198"/>
    </row>
    <row r="59" spans="1:11" x14ac:dyDescent="0.25">
      <c r="A59" s="4" t="s">
        <v>90</v>
      </c>
      <c r="B59" s="196">
        <v>1377.566</v>
      </c>
      <c r="C59" s="196">
        <v>1510.8150000000001</v>
      </c>
      <c r="D59" s="140">
        <f t="shared" si="13"/>
        <v>-9.6727851877877372E-2</v>
      </c>
      <c r="E59" s="196">
        <v>1634.6379999999999</v>
      </c>
      <c r="F59" s="196">
        <v>1823.0889999999999</v>
      </c>
      <c r="G59" s="140">
        <f t="shared" si="14"/>
        <v>-0.11528607557147211</v>
      </c>
      <c r="H59" s="289"/>
      <c r="I59" s="147"/>
      <c r="J59" s="147"/>
      <c r="K59" s="198"/>
    </row>
    <row r="60" spans="1:11" x14ac:dyDescent="0.25">
      <c r="A60" s="4" t="s">
        <v>91</v>
      </c>
      <c r="B60" s="196">
        <v>4667.4219999999996</v>
      </c>
      <c r="C60" s="196">
        <v>4549.7730000000001</v>
      </c>
      <c r="D60" s="140">
        <f t="shared" si="13"/>
        <v>2.5206420160850989E-2</v>
      </c>
      <c r="E60" s="196">
        <v>5148.0169999999998</v>
      </c>
      <c r="F60" s="196">
        <v>4908.0709999999999</v>
      </c>
      <c r="G60" s="140">
        <f t="shared" si="14"/>
        <v>4.6609403193501479E-2</v>
      </c>
      <c r="H60" s="289"/>
      <c r="I60" s="147"/>
      <c r="J60" s="147"/>
      <c r="K60" s="198"/>
    </row>
    <row r="61" spans="1:11" x14ac:dyDescent="0.25">
      <c r="A61" s="61" t="s">
        <v>92</v>
      </c>
      <c r="B61" s="145">
        <v>12009.361999999999</v>
      </c>
      <c r="C61" s="145">
        <v>10536.147999999999</v>
      </c>
      <c r="D61" s="141">
        <f t="shared" si="13"/>
        <v>0.12267212862764899</v>
      </c>
      <c r="E61" s="145">
        <v>13072.72</v>
      </c>
      <c r="F61" s="145">
        <v>11209.373</v>
      </c>
      <c r="G61" s="141">
        <f t="shared" si="14"/>
        <v>0.14253705426261709</v>
      </c>
      <c r="H61" s="290"/>
      <c r="I61" s="149"/>
      <c r="J61" s="149"/>
      <c r="K61" s="205"/>
    </row>
    <row r="62" spans="1:11" x14ac:dyDescent="0.25">
      <c r="A62" s="439" t="s">
        <v>191</v>
      </c>
      <c r="B62" s="439"/>
      <c r="C62" s="439"/>
      <c r="D62" s="439"/>
      <c r="E62" s="439"/>
      <c r="F62" s="439"/>
      <c r="G62" s="439"/>
      <c r="H62" s="439"/>
      <c r="I62" s="439"/>
      <c r="J62" s="439"/>
      <c r="K62" s="439"/>
    </row>
    <row r="63" spans="1:11" x14ac:dyDescent="0.25">
      <c r="A63" s="377" t="s">
        <v>192</v>
      </c>
      <c r="B63" s="377"/>
      <c r="C63" s="377"/>
      <c r="D63" s="377"/>
      <c r="E63" s="377"/>
      <c r="F63" s="377"/>
      <c r="G63" s="377"/>
      <c r="H63" s="377"/>
      <c r="I63" s="377"/>
      <c r="J63" s="377"/>
      <c r="K63" s="377"/>
    </row>
    <row r="64" spans="1:11" ht="33.950000000000003" customHeight="1" x14ac:dyDescent="0.25">
      <c r="A64" s="371" t="s">
        <v>194</v>
      </c>
      <c r="B64" s="371"/>
      <c r="C64" s="371"/>
      <c r="D64" s="371"/>
      <c r="E64" s="371"/>
      <c r="F64" s="371"/>
      <c r="G64" s="371"/>
      <c r="H64" s="371"/>
      <c r="I64" s="371"/>
      <c r="J64" s="371"/>
      <c r="K64" s="371"/>
    </row>
    <row r="65" spans="1:11" ht="33.950000000000003" customHeight="1" x14ac:dyDescent="0.25">
      <c r="A65" s="371" t="s">
        <v>195</v>
      </c>
      <c r="B65" s="371"/>
      <c r="C65" s="371"/>
      <c r="D65" s="371"/>
      <c r="E65" s="371"/>
      <c r="F65" s="371"/>
      <c r="G65" s="371"/>
      <c r="H65" s="371"/>
      <c r="I65" s="371"/>
      <c r="J65" s="371"/>
      <c r="K65" s="371"/>
    </row>
    <row r="66" spans="1:11" ht="33.950000000000003" customHeight="1" x14ac:dyDescent="0.25">
      <c r="A66" s="371" t="s">
        <v>196</v>
      </c>
      <c r="B66" s="371"/>
      <c r="C66" s="371"/>
      <c r="D66" s="371"/>
      <c r="E66" s="371"/>
      <c r="F66" s="371"/>
      <c r="G66" s="371"/>
      <c r="H66" s="371"/>
      <c r="I66" s="371"/>
      <c r="J66" s="371"/>
      <c r="K66" s="371"/>
    </row>
    <row r="67" spans="1:11" ht="17.100000000000001" customHeight="1" x14ac:dyDescent="0.25">
      <c r="A67" s="371" t="s">
        <v>197</v>
      </c>
      <c r="B67" s="371"/>
      <c r="C67" s="371"/>
      <c r="D67" s="371"/>
      <c r="E67" s="371"/>
      <c r="F67" s="371"/>
      <c r="G67" s="371"/>
      <c r="H67" s="371"/>
      <c r="I67" s="371"/>
      <c r="J67" s="371"/>
      <c r="K67" s="371"/>
    </row>
    <row r="68" spans="1:11" ht="17.100000000000001" customHeight="1" x14ac:dyDescent="0.25">
      <c r="A68" s="371" t="s">
        <v>198</v>
      </c>
      <c r="B68" s="371"/>
      <c r="C68" s="371"/>
      <c r="D68" s="371"/>
      <c r="E68" s="371"/>
      <c r="F68" s="371"/>
      <c r="G68" s="371"/>
      <c r="H68" s="371"/>
      <c r="I68" s="371"/>
      <c r="J68" s="371"/>
      <c r="K68" s="371"/>
    </row>
    <row r="69" spans="1:11" ht="17.100000000000001" customHeight="1" x14ac:dyDescent="0.25">
      <c r="A69" s="371" t="s">
        <v>199</v>
      </c>
      <c r="B69" s="371"/>
      <c r="C69" s="371"/>
      <c r="D69" s="371"/>
      <c r="E69" s="371"/>
      <c r="F69" s="371"/>
      <c r="G69" s="371"/>
      <c r="H69" s="371"/>
      <c r="I69" s="371"/>
      <c r="J69" s="371"/>
      <c r="K69" s="371"/>
    </row>
    <row r="70" spans="1:11" ht="17.100000000000001" customHeight="1" x14ac:dyDescent="0.25">
      <c r="A70" s="371" t="s">
        <v>200</v>
      </c>
      <c r="B70" s="371"/>
      <c r="C70" s="371"/>
      <c r="D70" s="371"/>
      <c r="E70" s="371"/>
      <c r="F70" s="371"/>
      <c r="G70" s="371"/>
      <c r="H70" s="371"/>
      <c r="I70" s="371"/>
      <c r="J70" s="371"/>
      <c r="K70" s="371"/>
    </row>
    <row r="71" spans="1:11" ht="33.950000000000003" customHeight="1" x14ac:dyDescent="0.25">
      <c r="A71" s="371" t="s">
        <v>201</v>
      </c>
      <c r="B71" s="371"/>
      <c r="C71" s="371"/>
      <c r="D71" s="371"/>
      <c r="E71" s="371"/>
      <c r="F71" s="371"/>
      <c r="G71" s="371"/>
      <c r="H71" s="371"/>
      <c r="I71" s="371"/>
      <c r="J71" s="371"/>
      <c r="K71" s="371"/>
    </row>
    <row r="72" spans="1:11" ht="18.95" customHeight="1" x14ac:dyDescent="0.25">
      <c r="A72" s="371" t="s">
        <v>202</v>
      </c>
      <c r="B72" s="371"/>
      <c r="C72" s="371"/>
      <c r="D72" s="371"/>
      <c r="E72" s="371"/>
      <c r="F72" s="371"/>
      <c r="G72" s="371"/>
      <c r="H72" s="371"/>
      <c r="I72" s="371"/>
      <c r="J72" s="371"/>
      <c r="K72" s="371"/>
    </row>
    <row r="73" spans="1:11" ht="33.950000000000003" customHeight="1" x14ac:dyDescent="0.25">
      <c r="A73" s="371" t="s">
        <v>203</v>
      </c>
      <c r="B73" s="371"/>
      <c r="C73" s="371"/>
      <c r="D73" s="371"/>
      <c r="E73" s="371"/>
      <c r="F73" s="371"/>
      <c r="G73" s="371"/>
      <c r="H73" s="371"/>
      <c r="I73" s="371"/>
      <c r="J73" s="371"/>
      <c r="K73" s="371"/>
    </row>
  </sheetData>
  <mergeCells count="17">
    <mergeCell ref="A73:K73"/>
    <mergeCell ref="A62:K62"/>
    <mergeCell ref="A63:K63"/>
    <mergeCell ref="A64:K64"/>
    <mergeCell ref="A65:K65"/>
    <mergeCell ref="A66:K66"/>
    <mergeCell ref="A67:K67"/>
    <mergeCell ref="A68:K68"/>
    <mergeCell ref="A69:K69"/>
    <mergeCell ref="A70:K70"/>
    <mergeCell ref="A71:K71"/>
    <mergeCell ref="A72:K72"/>
    <mergeCell ref="A7:K7"/>
    <mergeCell ref="A8:A9"/>
    <mergeCell ref="B8:D8"/>
    <mergeCell ref="E8:G8"/>
    <mergeCell ref="H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E140-D8E6-CB43-980D-9A8811854BF7}">
  <sheetPr>
    <tabColor theme="2"/>
  </sheetPr>
  <dimension ref="A6:Q48"/>
  <sheetViews>
    <sheetView showGridLines="0" zoomScale="85" zoomScaleNormal="85" workbookViewId="0">
      <selection activeCell="A45" sqref="A45:K45"/>
    </sheetView>
  </sheetViews>
  <sheetFormatPr baseColWidth="10" defaultRowHeight="15.75" x14ac:dyDescent="0.25"/>
  <cols>
    <col min="1" max="1" width="30" customWidth="1"/>
  </cols>
  <sheetData>
    <row r="6" spans="1:15" ht="66" customHeight="1" x14ac:dyDescent="0.25">
      <c r="A6" s="357" t="s">
        <v>54</v>
      </c>
      <c r="B6" s="357"/>
      <c r="C6" s="357"/>
      <c r="D6" s="357"/>
      <c r="E6" s="357"/>
      <c r="F6" s="357"/>
      <c r="G6" s="357"/>
      <c r="H6" s="357"/>
      <c r="I6" s="357"/>
      <c r="J6" s="357"/>
      <c r="K6" s="357"/>
    </row>
    <row r="7" spans="1:15" x14ac:dyDescent="0.25">
      <c r="A7" s="358"/>
      <c r="B7" s="360" t="s">
        <v>52</v>
      </c>
      <c r="C7" s="361"/>
      <c r="D7" s="362"/>
      <c r="E7" s="360" t="s">
        <v>53</v>
      </c>
      <c r="F7" s="361"/>
      <c r="G7" s="362"/>
      <c r="H7" s="360" t="s">
        <v>2</v>
      </c>
      <c r="I7" s="361"/>
      <c r="J7" s="361"/>
      <c r="K7" s="362"/>
    </row>
    <row r="8" spans="1:15" ht="42.75" x14ac:dyDescent="0.25">
      <c r="A8" s="359"/>
      <c r="B8" s="6" t="s">
        <v>3</v>
      </c>
      <c r="C8" s="7" t="s">
        <v>4</v>
      </c>
      <c r="D8" s="8" t="s">
        <v>5</v>
      </c>
      <c r="E8" s="6" t="s">
        <v>3</v>
      </c>
      <c r="F8" s="7" t="s">
        <v>4</v>
      </c>
      <c r="G8" s="8" t="s">
        <v>5</v>
      </c>
      <c r="H8" s="6" t="s">
        <v>3</v>
      </c>
      <c r="I8" s="7" t="s">
        <v>4</v>
      </c>
      <c r="J8" s="7" t="s">
        <v>6</v>
      </c>
      <c r="K8" s="8" t="s">
        <v>7</v>
      </c>
    </row>
    <row r="9" spans="1:15" x14ac:dyDescent="0.25">
      <c r="A9" s="9" t="s">
        <v>51</v>
      </c>
      <c r="B9" s="10">
        <v>1125.1136200000001</v>
      </c>
      <c r="C9" s="11">
        <v>1059.7525000000001</v>
      </c>
      <c r="D9" s="12">
        <f>((B9-C9)/B9)*100</f>
        <v>5.8092906207997039</v>
      </c>
      <c r="E9" s="318">
        <v>5.71</v>
      </c>
      <c r="F9" s="319">
        <v>6.08</v>
      </c>
      <c r="G9" s="320">
        <f>((E9-F9)/E9)*100</f>
        <v>-6.4798598949211934</v>
      </c>
      <c r="H9" s="10">
        <v>11754.1818</v>
      </c>
      <c r="I9" s="11">
        <v>7381.3224500000006</v>
      </c>
      <c r="J9" s="11">
        <f>+H9+I9</f>
        <v>19135.504250000002</v>
      </c>
      <c r="K9" s="13">
        <f>+I9/J9</f>
        <v>0.38573963630981922</v>
      </c>
      <c r="M9" s="10"/>
      <c r="N9" s="11"/>
      <c r="O9" s="296"/>
    </row>
    <row r="10" spans="1:15" x14ac:dyDescent="0.25">
      <c r="A10" s="14" t="s">
        <v>9</v>
      </c>
      <c r="B10" s="15"/>
      <c r="C10" s="16"/>
      <c r="D10" s="17"/>
      <c r="E10" s="331"/>
      <c r="F10" s="332"/>
      <c r="G10" s="333"/>
      <c r="H10" s="15"/>
      <c r="I10" s="16"/>
      <c r="J10" s="16"/>
      <c r="K10" s="17"/>
    </row>
    <row r="11" spans="1:15" x14ac:dyDescent="0.25">
      <c r="A11" s="18" t="s">
        <v>10</v>
      </c>
      <c r="B11" s="10">
        <v>1292.6573799999999</v>
      </c>
      <c r="C11" s="11">
        <v>1152.3941200000002</v>
      </c>
      <c r="D11" s="12">
        <f t="shared" ref="D11:D26" si="0">((B11-C11)/B11)*100</f>
        <v>10.850768515319947</v>
      </c>
      <c r="E11" s="318">
        <v>6.56</v>
      </c>
      <c r="F11" s="319">
        <v>6.51</v>
      </c>
      <c r="G11" s="320">
        <f t="shared" ref="G11:G18" si="1">((E11-F11)/E11)*100</f>
        <v>0.76219512195121686</v>
      </c>
      <c r="H11" s="10">
        <v>8692.0725700000003</v>
      </c>
      <c r="I11" s="11">
        <v>6366.1883600000001</v>
      </c>
      <c r="J11" s="11">
        <f t="shared" ref="J11:J12" si="2">+H11+I11</f>
        <v>15058.26093</v>
      </c>
      <c r="K11" s="13">
        <f t="shared" ref="K11:K12" si="3">+I11/J11</f>
        <v>0.42277049053631988</v>
      </c>
    </row>
    <row r="12" spans="1:15" s="5" customFormat="1" ht="30" customHeight="1" x14ac:dyDescent="0.25">
      <c r="A12" s="45" t="s">
        <v>11</v>
      </c>
      <c r="B12" s="46">
        <v>649.52568999999994</v>
      </c>
      <c r="C12" s="47">
        <v>478.77153000000004</v>
      </c>
      <c r="D12" s="48">
        <f t="shared" si="0"/>
        <v>26.289054094226806</v>
      </c>
      <c r="E12" s="241">
        <v>3.31</v>
      </c>
      <c r="F12" s="242">
        <v>3.36</v>
      </c>
      <c r="G12" s="125">
        <f t="shared" si="1"/>
        <v>-1.5105740181268827</v>
      </c>
      <c r="H12" s="46">
        <v>3062.1092000000003</v>
      </c>
      <c r="I12" s="47">
        <v>1015.1340799999999</v>
      </c>
      <c r="J12" s="47">
        <f t="shared" si="2"/>
        <v>4077.2432800000001</v>
      </c>
      <c r="K12" s="50">
        <f t="shared" si="3"/>
        <v>0.24897559706076697</v>
      </c>
    </row>
    <row r="13" spans="1:15" x14ac:dyDescent="0.25">
      <c r="A13" s="14" t="s">
        <v>12</v>
      </c>
      <c r="B13" s="15"/>
      <c r="C13" s="16"/>
      <c r="D13" s="17"/>
      <c r="E13" s="331"/>
      <c r="F13" s="332"/>
      <c r="G13" s="333"/>
      <c r="H13" s="19"/>
      <c r="I13" s="20"/>
      <c r="J13" s="20"/>
      <c r="K13" s="17"/>
    </row>
    <row r="14" spans="1:15" x14ac:dyDescent="0.25">
      <c r="A14" s="21" t="s">
        <v>13</v>
      </c>
      <c r="B14" s="10">
        <v>729.36993999999993</v>
      </c>
      <c r="C14" s="11">
        <v>722.34438</v>
      </c>
      <c r="D14" s="12">
        <f>((B14-C14)/B14)*100</f>
        <v>0.96323684521464215</v>
      </c>
      <c r="E14" s="318">
        <v>3.9</v>
      </c>
      <c r="F14" s="319">
        <v>4.17</v>
      </c>
      <c r="G14" s="320">
        <f t="shared" si="1"/>
        <v>-6.9230769230769234</v>
      </c>
      <c r="H14" s="10">
        <v>1636.5031000000001</v>
      </c>
      <c r="I14" s="11">
        <v>957.541426</v>
      </c>
      <c r="J14" s="11">
        <f t="shared" ref="J14:J26" si="4">+H14+I14</f>
        <v>2594.0445260000001</v>
      </c>
      <c r="K14" s="13">
        <f t="shared" ref="K14:K26" si="5">+I14/J14</f>
        <v>0.36913068237750052</v>
      </c>
    </row>
    <row r="15" spans="1:15" x14ac:dyDescent="0.25">
      <c r="A15" s="21" t="s">
        <v>14</v>
      </c>
      <c r="B15" s="10">
        <v>1127.2265</v>
      </c>
      <c r="C15" s="11">
        <v>1104.0013799999999</v>
      </c>
      <c r="D15" s="12">
        <f t="shared" si="0"/>
        <v>2.0603773953149664</v>
      </c>
      <c r="E15" s="318">
        <v>5.54</v>
      </c>
      <c r="F15" s="319">
        <v>6.11</v>
      </c>
      <c r="G15" s="320">
        <f t="shared" si="1"/>
        <v>-10.288808664259932</v>
      </c>
      <c r="H15" s="10">
        <v>3061.3303100000003</v>
      </c>
      <c r="I15" s="11">
        <v>1972.7084199999999</v>
      </c>
      <c r="J15" s="11">
        <f t="shared" si="4"/>
        <v>5034.0387300000002</v>
      </c>
      <c r="K15" s="13">
        <f t="shared" si="5"/>
        <v>0.39187390598403282</v>
      </c>
    </row>
    <row r="16" spans="1:15" x14ac:dyDescent="0.25">
      <c r="A16" s="21" t="s">
        <v>15</v>
      </c>
      <c r="B16" s="10">
        <v>1316.6949999999999</v>
      </c>
      <c r="C16" s="11">
        <v>1216.4447500000001</v>
      </c>
      <c r="D16" s="12">
        <f t="shared" si="0"/>
        <v>7.6137791971565036</v>
      </c>
      <c r="E16" s="318">
        <v>6.59</v>
      </c>
      <c r="F16" s="319">
        <v>6.67</v>
      </c>
      <c r="G16" s="320">
        <f t="shared" si="1"/>
        <v>-1.2139605462822469</v>
      </c>
      <c r="H16" s="10">
        <v>2677.61393</v>
      </c>
      <c r="I16" s="11">
        <v>1855.2793700000002</v>
      </c>
      <c r="J16" s="11">
        <f t="shared" si="4"/>
        <v>4532.8932999999997</v>
      </c>
      <c r="K16" s="13">
        <f t="shared" si="5"/>
        <v>0.40929253066689225</v>
      </c>
    </row>
    <row r="17" spans="1:17" x14ac:dyDescent="0.25">
      <c r="A17" s="21" t="s">
        <v>16</v>
      </c>
      <c r="B17" s="10">
        <v>1255.11088</v>
      </c>
      <c r="C17" s="11">
        <v>1128.7746200000001</v>
      </c>
      <c r="D17" s="12">
        <f t="shared" si="0"/>
        <v>10.065744948366619</v>
      </c>
      <c r="E17" s="318">
        <v>6.26</v>
      </c>
      <c r="F17" s="319">
        <v>6.52</v>
      </c>
      <c r="G17" s="320">
        <f t="shared" si="1"/>
        <v>-4.1533546325878561</v>
      </c>
      <c r="H17" s="10">
        <v>2236.4858199999999</v>
      </c>
      <c r="I17" s="11">
        <v>1423.19463</v>
      </c>
      <c r="J17" s="11">
        <f t="shared" si="4"/>
        <v>3659.6804499999998</v>
      </c>
      <c r="K17" s="13">
        <f t="shared" si="5"/>
        <v>0.38888494485905184</v>
      </c>
    </row>
    <row r="18" spans="1:17" x14ac:dyDescent="0.25">
      <c r="A18" s="21" t="s">
        <v>17</v>
      </c>
      <c r="B18" s="10">
        <v>1060.2247500000001</v>
      </c>
      <c r="C18" s="11">
        <v>933.59511999999995</v>
      </c>
      <c r="D18" s="12">
        <f t="shared" si="0"/>
        <v>11.943659115673363</v>
      </c>
      <c r="E18" s="318">
        <v>5.73</v>
      </c>
      <c r="F18" s="319">
        <v>6.12</v>
      </c>
      <c r="G18" s="320">
        <f t="shared" si="1"/>
        <v>-6.8062827225130826</v>
      </c>
      <c r="H18" s="10">
        <v>2115.85403</v>
      </c>
      <c r="I18" s="11">
        <v>1166.2080700000001</v>
      </c>
      <c r="J18" s="11">
        <f t="shared" si="4"/>
        <v>3282.0621000000001</v>
      </c>
      <c r="K18" s="13">
        <f t="shared" si="5"/>
        <v>0.35532785013421903</v>
      </c>
    </row>
    <row r="19" spans="1:17" x14ac:dyDescent="0.25">
      <c r="A19" s="14" t="s">
        <v>45</v>
      </c>
      <c r="B19" s="22"/>
      <c r="C19" s="23"/>
      <c r="D19" s="24"/>
      <c r="E19" s="334"/>
      <c r="F19" s="335"/>
      <c r="G19" s="33"/>
      <c r="H19" s="22"/>
      <c r="I19" s="23"/>
      <c r="J19" s="23"/>
      <c r="K19" s="24"/>
    </row>
    <row r="20" spans="1:17" x14ac:dyDescent="0.25">
      <c r="A20" s="21" t="s">
        <v>19</v>
      </c>
      <c r="B20" s="11">
        <v>559.39156000000003</v>
      </c>
      <c r="C20" s="11">
        <v>353.73306000000002</v>
      </c>
      <c r="D20" s="12">
        <f>((B20-C20)/B20)*100</f>
        <v>36.764676964378943</v>
      </c>
      <c r="E20" s="319">
        <v>2.86</v>
      </c>
      <c r="F20" s="319">
        <v>2.42</v>
      </c>
      <c r="G20" s="336">
        <v>15.327777588198035</v>
      </c>
      <c r="H20" s="11">
        <v>1822.2882500000001</v>
      </c>
      <c r="I20" s="11">
        <v>665.63302699999997</v>
      </c>
      <c r="J20" s="25">
        <f t="shared" si="4"/>
        <v>2487.9212769999999</v>
      </c>
      <c r="K20" s="13">
        <f t="shared" si="5"/>
        <v>0.2675458557123791</v>
      </c>
    </row>
    <row r="21" spans="1:17" x14ac:dyDescent="0.25">
      <c r="A21" s="21" t="s">
        <v>20</v>
      </c>
      <c r="B21" s="11">
        <v>695.06768999999997</v>
      </c>
      <c r="C21" s="11">
        <v>462.37175000000002</v>
      </c>
      <c r="D21" s="12">
        <f t="shared" si="0"/>
        <v>33.478169586619686</v>
      </c>
      <c r="E21" s="319">
        <v>3.41</v>
      </c>
      <c r="F21" s="319">
        <v>2.96</v>
      </c>
      <c r="G21" s="336">
        <v>13.245196614337038</v>
      </c>
      <c r="H21" s="11">
        <v>2816.62104</v>
      </c>
      <c r="I21" s="11">
        <v>1216.6067800000001</v>
      </c>
      <c r="J21" s="25">
        <f>+H21+I21</f>
        <v>4033.2278200000001</v>
      </c>
      <c r="K21" s="13">
        <f t="shared" si="5"/>
        <v>0.30164593578549698</v>
      </c>
    </row>
    <row r="22" spans="1:17" x14ac:dyDescent="0.25">
      <c r="A22" s="21" t="s">
        <v>21</v>
      </c>
      <c r="B22" s="11">
        <v>752.02638000000002</v>
      </c>
      <c r="C22" s="11">
        <v>517.61628000000007</v>
      </c>
      <c r="D22" s="12">
        <f t="shared" si="0"/>
        <v>31.170462397874914</v>
      </c>
      <c r="E22" s="319">
        <v>3.7</v>
      </c>
      <c r="F22" s="319">
        <v>3.17</v>
      </c>
      <c r="G22" s="336">
        <v>14.376439879073269</v>
      </c>
      <c r="H22" s="11">
        <v>646.46406899999999</v>
      </c>
      <c r="I22" s="11">
        <v>323.81820699999997</v>
      </c>
      <c r="J22" s="25">
        <f>+H22+I22</f>
        <v>970.28227599999991</v>
      </c>
      <c r="K22" s="13">
        <f t="shared" si="5"/>
        <v>0.33373608382804265</v>
      </c>
    </row>
    <row r="23" spans="1:17" x14ac:dyDescent="0.25">
      <c r="A23" s="21" t="s">
        <v>22</v>
      </c>
      <c r="B23" s="11">
        <v>969.63850000000002</v>
      </c>
      <c r="C23" s="11">
        <v>726.4905</v>
      </c>
      <c r="D23" s="12">
        <f t="shared" si="0"/>
        <v>25.076149513452695</v>
      </c>
      <c r="E23" s="319">
        <v>4.79</v>
      </c>
      <c r="F23" s="319">
        <v>4.21</v>
      </c>
      <c r="G23" s="336">
        <v>11.939624374639116</v>
      </c>
      <c r="H23" s="11">
        <v>4030.5063799999998</v>
      </c>
      <c r="I23" s="11">
        <v>2604.16752</v>
      </c>
      <c r="J23" s="25">
        <f t="shared" si="4"/>
        <v>6634.6738999999998</v>
      </c>
      <c r="K23" s="13">
        <f t="shared" si="5"/>
        <v>0.39250874409969116</v>
      </c>
    </row>
    <row r="24" spans="1:17" x14ac:dyDescent="0.25">
      <c r="A24" s="21" t="s">
        <v>23</v>
      </c>
      <c r="B24" s="11">
        <v>1430.3468799999998</v>
      </c>
      <c r="C24" s="11">
        <v>1099.8491200000001</v>
      </c>
      <c r="D24" s="12">
        <f t="shared" si="0"/>
        <v>23.106126536242719</v>
      </c>
      <c r="E24" s="319">
        <v>7.2</v>
      </c>
      <c r="F24" s="319">
        <v>5.94</v>
      </c>
      <c r="G24" s="336">
        <v>17.458930641306459</v>
      </c>
      <c r="H24" s="11">
        <v>1035.5451600000001</v>
      </c>
      <c r="I24" s="11">
        <v>1089.5548700000002</v>
      </c>
      <c r="J24" s="25">
        <f t="shared" si="4"/>
        <v>2125.1000300000005</v>
      </c>
      <c r="K24" s="13">
        <f t="shared" si="5"/>
        <v>0.5127075688761813</v>
      </c>
    </row>
    <row r="25" spans="1:17" x14ac:dyDescent="0.25">
      <c r="A25" s="21" t="s">
        <v>24</v>
      </c>
      <c r="B25" s="11">
        <v>2510.989</v>
      </c>
      <c r="C25" s="11">
        <v>2057.0938799999999</v>
      </c>
      <c r="D25" s="12">
        <f t="shared" si="0"/>
        <v>18.076348402959955</v>
      </c>
      <c r="E25" s="319">
        <v>13.32</v>
      </c>
      <c r="F25" s="319">
        <v>11.62</v>
      </c>
      <c r="G25" s="336">
        <v>12.601383241956004</v>
      </c>
      <c r="H25" s="11">
        <v>887.87678399999993</v>
      </c>
      <c r="I25" s="11">
        <v>960.23999600000002</v>
      </c>
      <c r="J25" s="25">
        <f t="shared" si="4"/>
        <v>1848.1167799999998</v>
      </c>
      <c r="K25" s="13">
        <f t="shared" si="5"/>
        <v>0.51957755396820759</v>
      </c>
    </row>
    <row r="26" spans="1:17" x14ac:dyDescent="0.25">
      <c r="A26" s="21" t="s">
        <v>25</v>
      </c>
      <c r="B26" s="11">
        <v>4987.5889999999999</v>
      </c>
      <c r="C26" s="11">
        <v>3951.1097500000001</v>
      </c>
      <c r="D26" s="12">
        <f t="shared" si="0"/>
        <v>20.781168015247445</v>
      </c>
      <c r="E26" s="319">
        <v>26.58</v>
      </c>
      <c r="F26" s="319">
        <v>22.07</v>
      </c>
      <c r="G26" s="336">
        <v>16.953832221472588</v>
      </c>
      <c r="H26" s="11">
        <v>396.45278000000002</v>
      </c>
      <c r="I26" s="11">
        <v>421.92197100000004</v>
      </c>
      <c r="J26" s="25">
        <f t="shared" si="4"/>
        <v>818.37475100000006</v>
      </c>
      <c r="K26" s="13">
        <f t="shared" si="5"/>
        <v>0.51556083626045301</v>
      </c>
    </row>
    <row r="27" spans="1:17" x14ac:dyDescent="0.25">
      <c r="A27" s="14" t="s">
        <v>46</v>
      </c>
      <c r="B27" s="22"/>
      <c r="C27" s="23"/>
      <c r="D27" s="24"/>
      <c r="E27" s="334"/>
      <c r="F27" s="335"/>
      <c r="G27" s="33"/>
      <c r="H27" s="15"/>
      <c r="I27" s="16"/>
      <c r="J27" s="16"/>
      <c r="K27" s="24"/>
    </row>
    <row r="28" spans="1:17" x14ac:dyDescent="0.25">
      <c r="A28" s="26" t="s">
        <v>48</v>
      </c>
      <c r="B28" s="27">
        <v>1020.7761899999999</v>
      </c>
      <c r="C28" s="27">
        <v>871.32806000000005</v>
      </c>
      <c r="D28" s="28">
        <f t="shared" ref="D28:D32" si="6">((B28-C28)/B28)*100</f>
        <v>14.640636357319412</v>
      </c>
      <c r="E28" s="319">
        <v>4.99</v>
      </c>
      <c r="F28" s="319">
        <v>4.8899999999999997</v>
      </c>
      <c r="G28" s="320">
        <f t="shared" ref="G28:G32" si="7">((E28-F28)/E28)*100</f>
        <v>2.004008016032075</v>
      </c>
      <c r="H28" s="27">
        <v>5046.1171899999999</v>
      </c>
      <c r="I28" s="27">
        <v>2431.9842000000003</v>
      </c>
      <c r="J28" s="27">
        <f t="shared" ref="J28:J32" si="8">+H28+I28</f>
        <v>7478.1013899999998</v>
      </c>
      <c r="K28" s="29">
        <f t="shared" ref="K28:K32" si="9">+I28/J28</f>
        <v>0.32521412497190016</v>
      </c>
      <c r="O28" s="296"/>
      <c r="P28" s="296"/>
      <c r="Q28" s="296"/>
    </row>
    <row r="29" spans="1:17" x14ac:dyDescent="0.25">
      <c r="A29" s="26" t="s">
        <v>27</v>
      </c>
      <c r="B29" s="27">
        <v>1630.3478799999998</v>
      </c>
      <c r="C29" s="27">
        <v>1462.1918799999999</v>
      </c>
      <c r="D29" s="28">
        <f t="shared" si="6"/>
        <v>10.31411774522625</v>
      </c>
      <c r="E29" s="319">
        <v>8.31</v>
      </c>
      <c r="F29" s="319">
        <v>8.49</v>
      </c>
      <c r="G29" s="320">
        <f t="shared" si="7"/>
        <v>-2.1660649819494551</v>
      </c>
      <c r="H29" s="27">
        <v>2670.7788599999999</v>
      </c>
      <c r="I29" s="27">
        <v>1470.9670900000001</v>
      </c>
      <c r="J29" s="27">
        <f t="shared" si="8"/>
        <v>4141.7459500000004</v>
      </c>
      <c r="K29" s="29">
        <f t="shared" si="9"/>
        <v>0.35515628137452515</v>
      </c>
      <c r="O29" s="296"/>
      <c r="P29" s="296"/>
      <c r="Q29" s="296"/>
    </row>
    <row r="30" spans="1:17" x14ac:dyDescent="0.25">
      <c r="A30" s="26" t="s">
        <v>28</v>
      </c>
      <c r="B30" s="27">
        <v>1077.1780000000001</v>
      </c>
      <c r="C30" s="27">
        <v>924.37618999999995</v>
      </c>
      <c r="D30" s="28">
        <f t="shared" si="6"/>
        <v>14.185381617522838</v>
      </c>
      <c r="E30" s="319">
        <v>5.67</v>
      </c>
      <c r="F30" s="319">
        <v>5.3</v>
      </c>
      <c r="G30" s="320">
        <f t="shared" si="7"/>
        <v>6.525573192239861</v>
      </c>
      <c r="H30" s="27">
        <v>1293.95596</v>
      </c>
      <c r="I30" s="27">
        <v>1592.8731399999999</v>
      </c>
      <c r="J30" s="27">
        <f t="shared" si="8"/>
        <v>2886.8290999999999</v>
      </c>
      <c r="K30" s="29">
        <f t="shared" si="9"/>
        <v>0.55177257981776617</v>
      </c>
      <c r="O30" s="296"/>
      <c r="P30" s="296"/>
      <c r="Q30" s="296"/>
    </row>
    <row r="31" spans="1:17" x14ac:dyDescent="0.25">
      <c r="A31" s="26" t="s">
        <v>29</v>
      </c>
      <c r="B31" s="27">
        <v>837.17812000000004</v>
      </c>
      <c r="C31" s="27">
        <v>703.17912000000001</v>
      </c>
      <c r="D31" s="28">
        <f>((B31-C31)/B31)*100</f>
        <v>16.006032264675053</v>
      </c>
      <c r="E31" s="319">
        <v>4.43</v>
      </c>
      <c r="F31" s="319">
        <v>4.57</v>
      </c>
      <c r="G31" s="320">
        <f t="shared" si="7"/>
        <v>-3.1602708803611872</v>
      </c>
      <c r="H31" s="27">
        <v>125.769346</v>
      </c>
      <c r="I31" s="27">
        <v>289.18693199999996</v>
      </c>
      <c r="J31" s="27">
        <f t="shared" si="8"/>
        <v>414.95627799999994</v>
      </c>
      <c r="K31" s="29">
        <f t="shared" si="9"/>
        <v>0.69690940306727933</v>
      </c>
      <c r="O31" s="296"/>
      <c r="P31" s="296"/>
      <c r="Q31" s="296"/>
    </row>
    <row r="32" spans="1:17" x14ac:dyDescent="0.25">
      <c r="A32" s="26" t="s">
        <v>246</v>
      </c>
      <c r="B32" s="27">
        <v>1017.5941899999999</v>
      </c>
      <c r="C32" s="27">
        <v>1256.0436200000001</v>
      </c>
      <c r="D32" s="28">
        <f t="shared" si="6"/>
        <v>-23.432664252927808</v>
      </c>
      <c r="E32" s="319">
        <v>5.3</v>
      </c>
      <c r="F32" s="319">
        <v>6.73</v>
      </c>
      <c r="G32" s="320">
        <f t="shared" si="7"/>
        <v>-26.981132075471709</v>
      </c>
      <c r="H32" s="27">
        <v>2968.5497400000004</v>
      </c>
      <c r="I32" s="27">
        <v>1854.1882499999999</v>
      </c>
      <c r="J32" s="27">
        <f t="shared" si="8"/>
        <v>4822.7379900000005</v>
      </c>
      <c r="K32" s="29">
        <f t="shared" si="9"/>
        <v>0.38446796277232548</v>
      </c>
      <c r="O32" s="296"/>
      <c r="P32" s="296"/>
      <c r="Q32" s="296"/>
    </row>
    <row r="33" spans="1:17" x14ac:dyDescent="0.25">
      <c r="A33" s="30" t="s">
        <v>49</v>
      </c>
      <c r="B33" s="31"/>
      <c r="C33" s="32"/>
      <c r="D33" s="33"/>
      <c r="E33" s="334"/>
      <c r="F33" s="335"/>
      <c r="G33" s="33"/>
      <c r="H33" s="31"/>
      <c r="I33" s="32"/>
      <c r="J33" s="32"/>
      <c r="K33" s="33"/>
      <c r="O33" s="296"/>
      <c r="P33" s="296"/>
      <c r="Q33" s="296"/>
    </row>
    <row r="34" spans="1:17" x14ac:dyDescent="0.25">
      <c r="A34" s="26" t="s">
        <v>32</v>
      </c>
      <c r="B34" s="25">
        <v>1222.7192500000001</v>
      </c>
      <c r="C34" s="25">
        <v>1269.8228799999999</v>
      </c>
      <c r="D34" s="28">
        <f t="shared" ref="D34:D39" si="10">((B34-C34)/B34)*100</f>
        <v>-3.8523667636703873</v>
      </c>
      <c r="E34" s="319">
        <v>6.39</v>
      </c>
      <c r="F34" s="319">
        <v>7.24</v>
      </c>
      <c r="G34" s="320">
        <f t="shared" ref="G34:G39" si="11">((E34-F34)/E34)*100</f>
        <v>-13.302034428795</v>
      </c>
      <c r="H34" s="25">
        <v>4816.1396199999999</v>
      </c>
      <c r="I34" s="25">
        <v>2634.3234600000001</v>
      </c>
      <c r="J34" s="27">
        <f t="shared" ref="J34" si="12">+H34+I34</f>
        <v>7450.4630799999995</v>
      </c>
      <c r="K34" s="29">
        <f t="shared" ref="K34:K35" si="13">+I34/J34</f>
        <v>0.35357848656032803</v>
      </c>
      <c r="M34" s="25"/>
    </row>
    <row r="35" spans="1:17" x14ac:dyDescent="0.25">
      <c r="A35" s="34" t="s">
        <v>33</v>
      </c>
      <c r="B35" s="25">
        <v>1057.3593799999999</v>
      </c>
      <c r="C35" s="25">
        <v>943.17506000000003</v>
      </c>
      <c r="D35" s="35">
        <f t="shared" si="10"/>
        <v>10.799007618393649</v>
      </c>
      <c r="E35" s="319">
        <v>5.31</v>
      </c>
      <c r="F35" s="319">
        <v>5.46</v>
      </c>
      <c r="G35" s="325">
        <f t="shared" si="11"/>
        <v>-2.8248587570621537</v>
      </c>
      <c r="H35" s="25">
        <v>6938.0421500000002</v>
      </c>
      <c r="I35" s="25">
        <v>4746.9989800000003</v>
      </c>
      <c r="J35" s="36">
        <f>+H35+I35</f>
        <v>11685.041130000001</v>
      </c>
      <c r="K35" s="37">
        <f t="shared" si="13"/>
        <v>0.40624580839622598</v>
      </c>
      <c r="M35" s="25"/>
      <c r="N35" s="25"/>
    </row>
    <row r="36" spans="1:17" x14ac:dyDescent="0.25">
      <c r="A36" s="14" t="s">
        <v>50</v>
      </c>
      <c r="B36" s="22"/>
      <c r="C36" s="23"/>
      <c r="D36" s="24"/>
      <c r="E36" s="334"/>
      <c r="F36" s="335"/>
      <c r="G36" s="33"/>
      <c r="H36" s="22"/>
      <c r="I36" s="23"/>
      <c r="J36" s="23"/>
      <c r="K36" s="24"/>
    </row>
    <row r="37" spans="1:17" ht="28.5" x14ac:dyDescent="0.25">
      <c r="A37" s="38" t="s">
        <v>35</v>
      </c>
      <c r="B37" s="25">
        <v>897.87625000000003</v>
      </c>
      <c r="C37" s="25">
        <v>842.61238000000003</v>
      </c>
      <c r="D37" s="12">
        <f t="shared" si="10"/>
        <v>6.154953981687342</v>
      </c>
      <c r="E37" s="337">
        <v>4.66</v>
      </c>
      <c r="F37" s="338">
        <v>5.0599999999999996</v>
      </c>
      <c r="G37" s="320">
        <f>((E37-F37)/E37)*100</f>
        <v>-8.5836909871244522</v>
      </c>
      <c r="H37" s="10">
        <v>878.12515199999996</v>
      </c>
      <c r="I37" s="11">
        <v>523.16385300000002</v>
      </c>
      <c r="J37" s="11">
        <f t="shared" ref="J37:J39" si="14">+H37+I37</f>
        <v>1401.2890050000001</v>
      </c>
      <c r="K37" s="13">
        <f t="shared" ref="K37:K39" si="15">+I37/J37</f>
        <v>0.37334472127682183</v>
      </c>
      <c r="L37" s="11"/>
      <c r="M37" s="11"/>
      <c r="N37" s="296"/>
    </row>
    <row r="38" spans="1:17" x14ac:dyDescent="0.25">
      <c r="A38" s="21" t="s">
        <v>36</v>
      </c>
      <c r="B38" s="25">
        <v>702.03824999999995</v>
      </c>
      <c r="C38" s="25">
        <v>507.65962000000002</v>
      </c>
      <c r="D38" s="12">
        <f t="shared" si="10"/>
        <v>27.687754905092415</v>
      </c>
      <c r="E38" s="337">
        <v>3.8</v>
      </c>
      <c r="F38" s="338">
        <v>3.14</v>
      </c>
      <c r="G38" s="320">
        <f t="shared" si="11"/>
        <v>17.368421052631572</v>
      </c>
      <c r="H38" s="10">
        <v>372.26784299999997</v>
      </c>
      <c r="I38" s="11">
        <v>233.77085</v>
      </c>
      <c r="J38" s="11">
        <f t="shared" si="14"/>
        <v>606.03869299999997</v>
      </c>
      <c r="K38" s="13">
        <f t="shared" si="15"/>
        <v>0.38573584937752481</v>
      </c>
      <c r="L38" s="11"/>
      <c r="M38" s="11"/>
      <c r="N38" s="296"/>
    </row>
    <row r="39" spans="1:17" x14ac:dyDescent="0.25">
      <c r="A39" s="39" t="s">
        <v>37</v>
      </c>
      <c r="B39" s="40">
        <v>1179.9792500000001</v>
      </c>
      <c r="C39" s="40">
        <v>1113.6489999999999</v>
      </c>
      <c r="D39" s="41">
        <f t="shared" si="10"/>
        <v>5.6213064763639018</v>
      </c>
      <c r="E39" s="339">
        <v>5.96</v>
      </c>
      <c r="F39" s="340">
        <v>6.25</v>
      </c>
      <c r="G39" s="325">
        <f t="shared" si="11"/>
        <v>-4.8657718120805376</v>
      </c>
      <c r="H39" s="42">
        <v>11039.678699999999</v>
      </c>
      <c r="I39" s="43">
        <v>6939.2627400000001</v>
      </c>
      <c r="J39" s="43">
        <f t="shared" si="14"/>
        <v>17978.941439999999</v>
      </c>
      <c r="K39" s="44">
        <f t="shared" si="15"/>
        <v>0.38596614618040609</v>
      </c>
      <c r="N39" s="296"/>
    </row>
    <row r="40" spans="1:17" x14ac:dyDescent="0.25">
      <c r="A40" s="51" t="s">
        <v>42</v>
      </c>
    </row>
    <row r="41" spans="1:17" ht="57" customHeight="1" x14ac:dyDescent="0.25">
      <c r="A41" s="356" t="s">
        <v>43</v>
      </c>
      <c r="B41" s="356"/>
      <c r="C41" s="356"/>
      <c r="D41" s="356"/>
      <c r="E41" s="356"/>
      <c r="F41" s="356"/>
      <c r="G41" s="356"/>
      <c r="H41" s="356"/>
      <c r="I41" s="356"/>
      <c r="J41" s="356"/>
      <c r="K41" s="356"/>
    </row>
    <row r="42" spans="1:17" ht="18" customHeight="1" x14ac:dyDescent="0.25">
      <c r="A42" s="356" t="s">
        <v>38</v>
      </c>
      <c r="B42" s="356"/>
      <c r="C42" s="356"/>
      <c r="D42" s="356"/>
      <c r="E42" s="356"/>
      <c r="F42" s="356"/>
      <c r="G42" s="356"/>
      <c r="H42" s="356"/>
      <c r="I42" s="356"/>
      <c r="J42" s="356"/>
      <c r="K42" s="356"/>
    </row>
    <row r="43" spans="1:17" ht="53.1" customHeight="1" x14ac:dyDescent="0.25">
      <c r="A43" s="356" t="s">
        <v>39</v>
      </c>
      <c r="B43" s="356"/>
      <c r="C43" s="356"/>
      <c r="D43" s="356"/>
      <c r="E43" s="356"/>
      <c r="F43" s="356"/>
      <c r="G43" s="356"/>
      <c r="H43" s="356"/>
      <c r="I43" s="356"/>
      <c r="J43" s="356"/>
      <c r="K43" s="356"/>
    </row>
    <row r="44" spans="1:17" ht="54.95" customHeight="1" x14ac:dyDescent="0.25">
      <c r="A44" s="356" t="s">
        <v>40</v>
      </c>
      <c r="B44" s="356"/>
      <c r="C44" s="356"/>
      <c r="D44" s="356"/>
      <c r="E44" s="356"/>
      <c r="F44" s="356"/>
      <c r="G44" s="356"/>
      <c r="H44" s="356"/>
      <c r="I44" s="356"/>
      <c r="J44" s="356"/>
      <c r="K44" s="356"/>
    </row>
    <row r="45" spans="1:17" ht="24" customHeight="1" x14ac:dyDescent="0.25">
      <c r="A45" s="356" t="s">
        <v>266</v>
      </c>
      <c r="B45" s="356"/>
      <c r="C45" s="356"/>
      <c r="D45" s="356"/>
      <c r="E45" s="356"/>
      <c r="F45" s="356"/>
      <c r="G45" s="356"/>
      <c r="H45" s="356"/>
      <c r="I45" s="356"/>
      <c r="J45" s="356"/>
      <c r="K45" s="356"/>
    </row>
    <row r="46" spans="1:17" ht="18" customHeight="1" x14ac:dyDescent="0.25">
      <c r="A46" s="356" t="s">
        <v>247</v>
      </c>
      <c r="B46" s="356"/>
      <c r="C46" s="356"/>
      <c r="D46" s="356"/>
      <c r="E46" s="356"/>
      <c r="F46" s="356"/>
      <c r="G46" s="356"/>
      <c r="H46" s="356"/>
      <c r="I46" s="356"/>
      <c r="J46" s="356"/>
      <c r="K46" s="356"/>
    </row>
    <row r="47" spans="1:17" x14ac:dyDescent="0.25">
      <c r="A47" s="356" t="s">
        <v>41</v>
      </c>
      <c r="B47" s="356"/>
      <c r="C47" s="356"/>
      <c r="D47" s="356"/>
      <c r="E47" s="356"/>
      <c r="F47" s="356"/>
      <c r="G47" s="356"/>
      <c r="H47" s="356"/>
      <c r="I47" s="356"/>
      <c r="J47" s="356"/>
      <c r="K47" s="356"/>
    </row>
    <row r="48" spans="1:17" ht="36.950000000000003" customHeight="1" x14ac:dyDescent="0.25">
      <c r="A48" s="356" t="s">
        <v>44</v>
      </c>
      <c r="B48" s="356"/>
      <c r="C48" s="356"/>
      <c r="D48" s="356"/>
      <c r="E48" s="356"/>
      <c r="F48" s="356"/>
      <c r="G48" s="356"/>
      <c r="H48" s="356"/>
      <c r="I48" s="356"/>
      <c r="J48" s="356"/>
      <c r="K48" s="356"/>
    </row>
  </sheetData>
  <mergeCells count="13">
    <mergeCell ref="A48:K48"/>
    <mergeCell ref="A42:K42"/>
    <mergeCell ref="A43:K43"/>
    <mergeCell ref="A44:K44"/>
    <mergeCell ref="A45:K45"/>
    <mergeCell ref="A46:K46"/>
    <mergeCell ref="A47:K47"/>
    <mergeCell ref="A41:K41"/>
    <mergeCell ref="A6:K6"/>
    <mergeCell ref="A7:A8"/>
    <mergeCell ref="B7:D7"/>
    <mergeCell ref="E7:G7"/>
    <mergeCell ref="H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C0A9-CD5E-374A-BC59-C1FA253F56A6}">
  <sheetPr>
    <tabColor theme="2"/>
  </sheetPr>
  <dimension ref="A6:N61"/>
  <sheetViews>
    <sheetView showGridLines="0" zoomScale="70" zoomScaleNormal="70" workbookViewId="0">
      <selection activeCell="H46" sqref="H46"/>
    </sheetView>
  </sheetViews>
  <sheetFormatPr baseColWidth="10" defaultRowHeight="15.75" x14ac:dyDescent="0.25"/>
  <cols>
    <col min="1" max="1" width="38.125" customWidth="1"/>
  </cols>
  <sheetData>
    <row r="6" spans="1:11" ht="72" customHeight="1" x14ac:dyDescent="0.25">
      <c r="A6" s="357" t="s">
        <v>98</v>
      </c>
      <c r="B6" s="357"/>
      <c r="C6" s="357"/>
      <c r="D6" s="357"/>
      <c r="E6" s="357"/>
      <c r="F6" s="357"/>
      <c r="G6" s="357"/>
      <c r="H6" s="357"/>
      <c r="I6" s="357"/>
      <c r="J6" s="357"/>
      <c r="K6" s="357"/>
    </row>
    <row r="7" spans="1:11" ht="33" customHeight="1" x14ac:dyDescent="0.25">
      <c r="A7" s="358"/>
      <c r="B7" s="360" t="s">
        <v>0</v>
      </c>
      <c r="C7" s="361"/>
      <c r="D7" s="362"/>
      <c r="E7" s="360" t="s">
        <v>1</v>
      </c>
      <c r="F7" s="361"/>
      <c r="G7" s="362"/>
      <c r="H7" s="360" t="s">
        <v>2</v>
      </c>
      <c r="I7" s="361"/>
      <c r="J7" s="361"/>
      <c r="K7" s="362"/>
    </row>
    <row r="8" spans="1:11" ht="42.75" x14ac:dyDescent="0.25">
      <c r="A8" s="359"/>
      <c r="B8" s="295" t="s">
        <v>3</v>
      </c>
      <c r="C8" s="293" t="s">
        <v>4</v>
      </c>
      <c r="D8" s="294" t="s">
        <v>5</v>
      </c>
      <c r="E8" s="295" t="s">
        <v>3</v>
      </c>
      <c r="F8" s="293" t="s">
        <v>4</v>
      </c>
      <c r="G8" s="294" t="s">
        <v>5</v>
      </c>
      <c r="H8" s="295" t="s">
        <v>3</v>
      </c>
      <c r="I8" s="293" t="s">
        <v>4</v>
      </c>
      <c r="J8" s="293" t="s">
        <v>6</v>
      </c>
      <c r="K8" s="294" t="s">
        <v>7</v>
      </c>
    </row>
    <row r="9" spans="1:11" x14ac:dyDescent="0.25">
      <c r="A9" s="91" t="s">
        <v>55</v>
      </c>
      <c r="B9" s="341"/>
      <c r="C9" s="342"/>
      <c r="D9" s="343"/>
      <c r="E9" s="341"/>
      <c r="F9" s="342"/>
      <c r="G9" s="343"/>
      <c r="H9" s="341"/>
      <c r="I9" s="342"/>
      <c r="J9" s="342"/>
      <c r="K9" s="343"/>
    </row>
    <row r="10" spans="1:11" x14ac:dyDescent="0.25">
      <c r="A10" s="38" t="s">
        <v>56</v>
      </c>
      <c r="B10" s="344">
        <v>1511.3751200000002</v>
      </c>
      <c r="C10" s="111">
        <v>1489.241</v>
      </c>
      <c r="D10" s="125">
        <f>((B10-C10)/B10)*100</f>
        <v>1.4645020754344669</v>
      </c>
      <c r="E10" s="241">
        <v>7.47</v>
      </c>
      <c r="F10" s="242">
        <v>7.98</v>
      </c>
      <c r="G10" s="125">
        <f>((E10-F10)/E10)*100</f>
        <v>-6.8273092369478015</v>
      </c>
      <c r="H10" s="344">
        <v>5764.5863899999995</v>
      </c>
      <c r="I10" s="111">
        <v>3952.2652499999999</v>
      </c>
      <c r="J10" s="111">
        <f t="shared" ref="J10:J15" si="0">+H10+I10</f>
        <v>9716.851639999999</v>
      </c>
      <c r="K10" s="112">
        <f t="shared" ref="K10:K15" si="1">+I10/J10</f>
        <v>0.40674339759704309</v>
      </c>
    </row>
    <row r="11" spans="1:11" x14ac:dyDescent="0.25">
      <c r="A11" s="95" t="s">
        <v>57</v>
      </c>
      <c r="B11" s="345">
        <v>753.36275000000001</v>
      </c>
      <c r="C11" s="127">
        <v>564.73238000000003</v>
      </c>
      <c r="D11" s="126">
        <f>((B11-C11)/B11)*100</f>
        <v>25.038451927706802</v>
      </c>
      <c r="E11" s="312">
        <v>4.0199999999999996</v>
      </c>
      <c r="F11" s="256">
        <v>3.87</v>
      </c>
      <c r="G11" s="126">
        <f>((E11-F11)/E11)*100</f>
        <v>3.7313432835820768</v>
      </c>
      <c r="H11" s="345">
        <v>5989.5953799999997</v>
      </c>
      <c r="I11" s="127">
        <v>3429.05719</v>
      </c>
      <c r="J11" s="127">
        <f t="shared" si="0"/>
        <v>9418.6525700000002</v>
      </c>
      <c r="K11" s="314">
        <f t="shared" si="1"/>
        <v>0.36407088641555019</v>
      </c>
    </row>
    <row r="12" spans="1:11" x14ac:dyDescent="0.25">
      <c r="A12" s="38" t="s">
        <v>58</v>
      </c>
      <c r="B12" s="344">
        <v>1041.8412499999999</v>
      </c>
      <c r="C12" s="111">
        <v>682.20418999999993</v>
      </c>
      <c r="D12" s="125">
        <f t="shared" ref="D12:D15" si="2">((B12-C12)/B12)*100</f>
        <v>34.519372313200314</v>
      </c>
      <c r="E12" s="241">
        <v>5.0199999999999996</v>
      </c>
      <c r="F12" s="242">
        <v>4.08</v>
      </c>
      <c r="G12" s="125">
        <f t="shared" ref="G12:G15" si="3">((E12-F12)/E12)*100</f>
        <v>18.725099601593616</v>
      </c>
      <c r="H12" s="344">
        <v>42.267960500000001</v>
      </c>
      <c r="I12" s="111">
        <v>476.25935200000004</v>
      </c>
      <c r="J12" s="111">
        <f t="shared" si="0"/>
        <v>518.52731249999999</v>
      </c>
      <c r="K12" s="112">
        <f t="shared" si="1"/>
        <v>0.91848460152231626</v>
      </c>
    </row>
    <row r="13" spans="1:11" x14ac:dyDescent="0.25">
      <c r="A13" s="38" t="s">
        <v>59</v>
      </c>
      <c r="B13" s="344">
        <v>659.9583100000001</v>
      </c>
      <c r="C13" s="111">
        <v>511.37315999999998</v>
      </c>
      <c r="D13" s="125">
        <f t="shared" si="2"/>
        <v>22.514323669930011</v>
      </c>
      <c r="E13" s="241">
        <v>3.61</v>
      </c>
      <c r="F13" s="242">
        <v>3.61</v>
      </c>
      <c r="G13" s="125">
        <f t="shared" si="3"/>
        <v>0</v>
      </c>
      <c r="H13" s="344">
        <v>5502.0764200000003</v>
      </c>
      <c r="I13" s="111">
        <v>3256.2624900000001</v>
      </c>
      <c r="J13" s="111">
        <f t="shared" si="0"/>
        <v>8758.3389100000004</v>
      </c>
      <c r="K13" s="112">
        <f t="shared" si="1"/>
        <v>0.37178996193925545</v>
      </c>
    </row>
    <row r="14" spans="1:11" x14ac:dyDescent="0.25">
      <c r="A14" s="38" t="s">
        <v>60</v>
      </c>
      <c r="B14" s="344">
        <v>1514.8433799999998</v>
      </c>
      <c r="C14" s="111">
        <v>1599.8158799999999</v>
      </c>
      <c r="D14" s="125">
        <f t="shared" si="2"/>
        <v>-5.6093257640931888</v>
      </c>
      <c r="E14" s="241">
        <v>7.49</v>
      </c>
      <c r="F14" s="242">
        <v>8.52</v>
      </c>
      <c r="G14" s="125">
        <f t="shared" si="3"/>
        <v>-13.751668891855799</v>
      </c>
      <c r="H14" s="344">
        <v>5722.3184299999994</v>
      </c>
      <c r="I14" s="111">
        <v>3476.0059000000001</v>
      </c>
      <c r="J14" s="111">
        <f t="shared" si="0"/>
        <v>9198.3243299999995</v>
      </c>
      <c r="K14" s="112">
        <f t="shared" si="1"/>
        <v>0.37789555741833691</v>
      </c>
    </row>
    <row r="15" spans="1:11" x14ac:dyDescent="0.25">
      <c r="A15" s="95" t="s">
        <v>61</v>
      </c>
      <c r="B15" s="344">
        <v>1807.51288</v>
      </c>
      <c r="C15" s="111">
        <v>1570.2707499999999</v>
      </c>
      <c r="D15" s="125">
        <f t="shared" si="2"/>
        <v>13.125335516281361</v>
      </c>
      <c r="E15" s="241">
        <v>8.67</v>
      </c>
      <c r="F15" s="242">
        <v>8.7799999999999994</v>
      </c>
      <c r="G15" s="125">
        <f t="shared" si="3"/>
        <v>-1.2687427912341342</v>
      </c>
      <c r="H15" s="344">
        <v>487.51895999999999</v>
      </c>
      <c r="I15" s="111">
        <v>172.79470699999999</v>
      </c>
      <c r="J15" s="111">
        <f t="shared" si="0"/>
        <v>660.31366700000001</v>
      </c>
      <c r="K15" s="112">
        <f t="shared" si="1"/>
        <v>0.26168579515407786</v>
      </c>
    </row>
    <row r="16" spans="1:11" ht="28.5" x14ac:dyDescent="0.25">
      <c r="A16" s="101" t="s">
        <v>62</v>
      </c>
      <c r="B16" s="265"/>
      <c r="C16" s="266"/>
      <c r="D16" s="238"/>
      <c r="E16" s="236"/>
      <c r="F16" s="237"/>
      <c r="G16" s="238"/>
      <c r="H16" s="265"/>
      <c r="I16" s="266"/>
      <c r="J16" s="266"/>
      <c r="K16" s="238"/>
    </row>
    <row r="17" spans="1:14" x14ac:dyDescent="0.25">
      <c r="A17" s="38" t="s">
        <v>63</v>
      </c>
      <c r="B17" s="346">
        <v>399.15</v>
      </c>
      <c r="C17" s="263">
        <v>223.34</v>
      </c>
      <c r="D17" s="235">
        <f t="shared" ref="D17:D37" si="4">((B17-C17)/B17)*100</f>
        <v>44.046097958161091</v>
      </c>
      <c r="E17" s="233">
        <v>9.64</v>
      </c>
      <c r="F17" s="234">
        <v>5.8</v>
      </c>
      <c r="G17" s="235">
        <f t="shared" ref="G17:G19" si="5">((E17-F17)/E17)*100</f>
        <v>39.834024896265561</v>
      </c>
      <c r="H17" s="263">
        <v>324.97681599999999</v>
      </c>
      <c r="I17" s="263">
        <v>764.60681599999998</v>
      </c>
      <c r="J17" s="263">
        <f t="shared" ref="J17:J19" si="6">+H17+I17</f>
        <v>1089.5836319999999</v>
      </c>
      <c r="K17" s="112">
        <f t="shared" ref="K17:K19" si="7">+I17/J17</f>
        <v>0.70174220091441319</v>
      </c>
    </row>
    <row r="18" spans="1:14" x14ac:dyDescent="0.25">
      <c r="A18" s="38" t="s">
        <v>64</v>
      </c>
      <c r="B18" s="346">
        <v>668.6</v>
      </c>
      <c r="C18" s="263">
        <v>598.45000000000005</v>
      </c>
      <c r="D18" s="235">
        <f t="shared" si="4"/>
        <v>10.492072988333828</v>
      </c>
      <c r="E18" s="233">
        <v>5.5</v>
      </c>
      <c r="F18" s="234">
        <v>5</v>
      </c>
      <c r="G18" s="235">
        <f t="shared" si="5"/>
        <v>9.0909090909090917</v>
      </c>
      <c r="H18" s="263">
        <v>1170.15904</v>
      </c>
      <c r="I18" s="263">
        <v>1453.1722299999999</v>
      </c>
      <c r="J18" s="263">
        <f t="shared" si="6"/>
        <v>2623.3312699999997</v>
      </c>
      <c r="K18" s="112">
        <f t="shared" si="7"/>
        <v>0.5539415652983849</v>
      </c>
    </row>
    <row r="19" spans="1:14" x14ac:dyDescent="0.25">
      <c r="A19" s="95" t="s">
        <v>65</v>
      </c>
      <c r="B19" s="346">
        <v>1200.18</v>
      </c>
      <c r="C19" s="263">
        <v>1313.43</v>
      </c>
      <c r="D19" s="328">
        <f t="shared" si="4"/>
        <v>-9.4360845873119015</v>
      </c>
      <c r="E19" s="233">
        <v>5.61</v>
      </c>
      <c r="F19" s="234">
        <v>6.42</v>
      </c>
      <c r="G19" s="328">
        <f t="shared" si="5"/>
        <v>-14.438502673796783</v>
      </c>
      <c r="H19" s="263">
        <v>10259.045900000001</v>
      </c>
      <c r="I19" s="263">
        <v>5163.5433899999998</v>
      </c>
      <c r="J19" s="317">
        <f t="shared" si="6"/>
        <v>15422.58929</v>
      </c>
      <c r="K19" s="314">
        <f t="shared" si="7"/>
        <v>0.33480392253900187</v>
      </c>
    </row>
    <row r="20" spans="1:14" x14ac:dyDescent="0.25">
      <c r="A20" s="109" t="s">
        <v>66</v>
      </c>
      <c r="B20" s="265"/>
      <c r="C20" s="266"/>
      <c r="D20" s="238"/>
      <c r="E20" s="236"/>
      <c r="F20" s="237"/>
      <c r="G20" s="238"/>
      <c r="H20" s="265"/>
      <c r="I20" s="266"/>
      <c r="J20" s="266"/>
      <c r="K20" s="238"/>
    </row>
    <row r="21" spans="1:14" x14ac:dyDescent="0.25">
      <c r="A21" s="38" t="s">
        <v>67</v>
      </c>
      <c r="B21" s="111">
        <v>1961.8953799999999</v>
      </c>
      <c r="C21" s="111">
        <v>1875.0645</v>
      </c>
      <c r="D21" s="125">
        <f>((B21-C21)/B21)*100</f>
        <v>4.4258669899105412</v>
      </c>
      <c r="E21" s="242">
        <v>9.8699999999999992</v>
      </c>
      <c r="F21" s="242">
        <v>9.94</v>
      </c>
      <c r="G21" s="125">
        <f t="shared" ref="G21:G22" si="8">((E21-F21)/E21)*100</f>
        <v>-0.70921985815603128</v>
      </c>
      <c r="H21" s="111">
        <v>3072.2730899999997</v>
      </c>
      <c r="I21" s="111">
        <v>2379.0290099999997</v>
      </c>
      <c r="J21" s="111">
        <f>+H22+I21</f>
        <v>5103.4478399999998</v>
      </c>
      <c r="K21" s="112">
        <f t="shared" ref="K21:K37" si="9">+I21/J21</f>
        <v>0.46616112960997752</v>
      </c>
    </row>
    <row r="22" spans="1:14" x14ac:dyDescent="0.25">
      <c r="A22" s="38" t="s">
        <v>68</v>
      </c>
      <c r="B22" s="111">
        <v>816.34699999999998</v>
      </c>
      <c r="C22" s="111">
        <v>584.37588000000005</v>
      </c>
      <c r="D22" s="125">
        <f t="shared" si="4"/>
        <v>28.415749675076889</v>
      </c>
      <c r="E22" s="242">
        <v>4.2</v>
      </c>
      <c r="F22" s="242">
        <v>3.82</v>
      </c>
      <c r="G22" s="125">
        <f t="shared" si="8"/>
        <v>9.0476190476190563</v>
      </c>
      <c r="H22" s="111">
        <v>2724.4188300000001</v>
      </c>
      <c r="I22" s="111">
        <v>2093.2031400000001</v>
      </c>
      <c r="J22" s="111">
        <f>H22+I22</f>
        <v>4817.6219700000001</v>
      </c>
      <c r="K22" s="112">
        <f t="shared" si="9"/>
        <v>0.43448887294077165</v>
      </c>
    </row>
    <row r="23" spans="1:14" x14ac:dyDescent="0.25">
      <c r="A23" s="101" t="s">
        <v>69</v>
      </c>
      <c r="B23" s="265"/>
      <c r="C23" s="266"/>
      <c r="D23" s="238"/>
      <c r="E23" s="236"/>
      <c r="F23" s="237"/>
      <c r="G23" s="238"/>
      <c r="H23" s="265"/>
      <c r="I23" s="266"/>
      <c r="J23" s="266"/>
      <c r="K23" s="238"/>
    </row>
    <row r="24" spans="1:14" x14ac:dyDescent="0.25">
      <c r="A24" s="38" t="s">
        <v>70</v>
      </c>
      <c r="B24" s="344">
        <v>599.16143999999997</v>
      </c>
      <c r="C24" s="111">
        <v>447.33521999999999</v>
      </c>
      <c r="D24" s="125">
        <f t="shared" si="4"/>
        <v>25.339784883352973</v>
      </c>
      <c r="E24" s="241">
        <v>3.1</v>
      </c>
      <c r="F24" s="242">
        <v>3.04</v>
      </c>
      <c r="G24" s="125">
        <f t="shared" ref="G24:G37" si="10">((E24-F24)/E24)*100</f>
        <v>1.9354838709677438</v>
      </c>
      <c r="H24" s="344">
        <v>2639.1029199999998</v>
      </c>
      <c r="I24" s="111">
        <v>418.12437699999998</v>
      </c>
      <c r="J24" s="111">
        <f t="shared" ref="J24:J37" si="11">+H24+I24</f>
        <v>3057.2272969999999</v>
      </c>
      <c r="K24" s="112">
        <f t="shared" si="9"/>
        <v>0.13676587848417343</v>
      </c>
      <c r="L24" s="296"/>
      <c r="M24" s="296"/>
      <c r="N24" s="296"/>
    </row>
    <row r="25" spans="1:14" x14ac:dyDescent="0.25">
      <c r="A25" s="38" t="s">
        <v>71</v>
      </c>
      <c r="B25" s="344">
        <v>1813.375</v>
      </c>
      <c r="C25" s="111">
        <v>1355.5264999999999</v>
      </c>
      <c r="D25" s="125">
        <f t="shared" si="4"/>
        <v>25.248418005100987</v>
      </c>
      <c r="E25" s="241">
        <v>8.74</v>
      </c>
      <c r="F25" s="242">
        <v>6.75</v>
      </c>
      <c r="G25" s="125">
        <f t="shared" si="10"/>
        <v>22.768878718535472</v>
      </c>
      <c r="H25" s="344">
        <v>169.71880100000001</v>
      </c>
      <c r="I25" s="111">
        <v>26.213853800000003</v>
      </c>
      <c r="J25" s="111">
        <f t="shared" si="11"/>
        <v>195.93265480000002</v>
      </c>
      <c r="K25" s="112">
        <f t="shared" si="9"/>
        <v>0.13379012205371291</v>
      </c>
      <c r="L25" s="296"/>
      <c r="M25" s="296"/>
      <c r="N25" s="296"/>
    </row>
    <row r="26" spans="1:14" x14ac:dyDescent="0.25">
      <c r="A26" s="38" t="s">
        <v>72</v>
      </c>
      <c r="B26" s="344">
        <v>1265.8127500000001</v>
      </c>
      <c r="C26" s="111">
        <v>906.88869</v>
      </c>
      <c r="D26" s="125">
        <f t="shared" si="4"/>
        <v>28.355225526050358</v>
      </c>
      <c r="E26" s="241">
        <v>6.14</v>
      </c>
      <c r="F26" s="242">
        <v>4.79</v>
      </c>
      <c r="G26" s="125">
        <f t="shared" si="10"/>
        <v>21.986970684039083</v>
      </c>
      <c r="H26" s="344">
        <v>1313.66417</v>
      </c>
      <c r="I26" s="111">
        <v>813.15884100000005</v>
      </c>
      <c r="J26" s="111">
        <f t="shared" si="11"/>
        <v>2126.823011</v>
      </c>
      <c r="K26" s="112">
        <f t="shared" si="9"/>
        <v>0.38233498358552415</v>
      </c>
      <c r="L26" s="296"/>
      <c r="M26" s="296"/>
      <c r="N26" s="296"/>
    </row>
    <row r="27" spans="1:14" ht="28.5" x14ac:dyDescent="0.25">
      <c r="A27" s="38" t="s">
        <v>73</v>
      </c>
      <c r="B27" s="344">
        <v>1445.5626200000002</v>
      </c>
      <c r="C27" s="111">
        <v>1394.3325</v>
      </c>
      <c r="D27" s="125">
        <f t="shared" si="4"/>
        <v>3.5439571618142809</v>
      </c>
      <c r="E27" s="241">
        <v>7.33</v>
      </c>
      <c r="F27" s="242">
        <v>7.51</v>
      </c>
      <c r="G27" s="125">
        <f t="shared" si="10"/>
        <v>-2.4556616643929021</v>
      </c>
      <c r="H27" s="344">
        <v>170.79990599999999</v>
      </c>
      <c r="I27" s="111">
        <v>55.691102200000003</v>
      </c>
      <c r="J27" s="111">
        <f t="shared" si="11"/>
        <v>226.49100820000001</v>
      </c>
      <c r="K27" s="112">
        <f t="shared" si="9"/>
        <v>0.24588659233139482</v>
      </c>
      <c r="L27" s="296"/>
      <c r="M27" s="296"/>
      <c r="N27" s="296"/>
    </row>
    <row r="28" spans="1:14" x14ac:dyDescent="0.25">
      <c r="A28" s="38" t="s">
        <v>74</v>
      </c>
      <c r="B28" s="344">
        <v>915.13743999999997</v>
      </c>
      <c r="C28" s="111">
        <v>1732.32475</v>
      </c>
      <c r="D28" s="125">
        <f t="shared" si="4"/>
        <v>-89.296675480788991</v>
      </c>
      <c r="E28" s="241">
        <v>4.5199999999999996</v>
      </c>
      <c r="F28" s="242">
        <v>9.07</v>
      </c>
      <c r="G28" s="125">
        <f t="shared" si="10"/>
        <v>-100.66371681415932</v>
      </c>
      <c r="H28" s="344">
        <v>1267.24684</v>
      </c>
      <c r="I28" s="111">
        <v>83.821651599999996</v>
      </c>
      <c r="J28" s="111">
        <f t="shared" si="11"/>
        <v>1351.0684916</v>
      </c>
      <c r="K28" s="112">
        <f t="shared" si="9"/>
        <v>6.2041008373109482E-2</v>
      </c>
      <c r="L28" s="296"/>
      <c r="M28" s="296"/>
      <c r="N28" s="296"/>
    </row>
    <row r="29" spans="1:14" x14ac:dyDescent="0.25">
      <c r="A29" s="38" t="s">
        <v>75</v>
      </c>
      <c r="B29" s="344">
        <v>986.81306000000006</v>
      </c>
      <c r="C29" s="111">
        <v>728.90274999999997</v>
      </c>
      <c r="D29" s="125">
        <f t="shared" si="4"/>
        <v>26.135680652625336</v>
      </c>
      <c r="E29" s="241">
        <v>4.78</v>
      </c>
      <c r="F29" s="242">
        <v>4.13</v>
      </c>
      <c r="G29" s="125">
        <f t="shared" si="10"/>
        <v>13.598326359832644</v>
      </c>
      <c r="H29" s="344">
        <v>2000.6326799999999</v>
      </c>
      <c r="I29" s="111">
        <v>1568.8888200000001</v>
      </c>
      <c r="J29" s="111">
        <f t="shared" si="11"/>
        <v>3569.5214999999998</v>
      </c>
      <c r="K29" s="112">
        <f t="shared" si="9"/>
        <v>0.4395235663939831</v>
      </c>
      <c r="L29" s="296"/>
      <c r="M29" s="296"/>
      <c r="N29" s="296"/>
    </row>
    <row r="30" spans="1:14" x14ac:dyDescent="0.25">
      <c r="A30" s="38" t="s">
        <v>76</v>
      </c>
      <c r="B30" s="344">
        <v>871.30624999999998</v>
      </c>
      <c r="C30" s="111">
        <v>1340.6978799999999</v>
      </c>
      <c r="D30" s="125">
        <f t="shared" si="4"/>
        <v>-53.872175254108413</v>
      </c>
      <c r="E30" s="241">
        <v>4.1399999999999997</v>
      </c>
      <c r="F30" s="242">
        <v>7.05</v>
      </c>
      <c r="G30" s="125">
        <f t="shared" si="10"/>
        <v>-70.28985507246378</v>
      </c>
      <c r="H30" s="344">
        <v>1284.55548</v>
      </c>
      <c r="I30" s="111">
        <v>115.18566899999999</v>
      </c>
      <c r="J30" s="111">
        <f t="shared" si="11"/>
        <v>1399.741149</v>
      </c>
      <c r="K30" s="112">
        <f t="shared" si="9"/>
        <v>8.2290692877244262E-2</v>
      </c>
      <c r="L30" s="296"/>
      <c r="M30" s="296"/>
      <c r="N30" s="296"/>
    </row>
    <row r="31" spans="1:14" x14ac:dyDescent="0.25">
      <c r="A31" s="38" t="s">
        <v>77</v>
      </c>
      <c r="B31" s="344">
        <v>829.39361999999994</v>
      </c>
      <c r="C31" s="111">
        <v>528.62037999999995</v>
      </c>
      <c r="D31" s="125">
        <f t="shared" si="4"/>
        <v>36.264233621666875</v>
      </c>
      <c r="E31" s="241">
        <v>4.2</v>
      </c>
      <c r="F31" s="242">
        <v>3.3</v>
      </c>
      <c r="G31" s="125">
        <f t="shared" si="10"/>
        <v>21.428571428571434</v>
      </c>
      <c r="H31" s="344">
        <v>398.929079</v>
      </c>
      <c r="I31" s="111">
        <v>867.377387</v>
      </c>
      <c r="J31" s="111">
        <f t="shared" si="11"/>
        <v>1266.306466</v>
      </c>
      <c r="K31" s="112">
        <f t="shared" si="9"/>
        <v>0.68496640449121737</v>
      </c>
      <c r="L31" s="296"/>
      <c r="M31" s="296"/>
      <c r="N31" s="296"/>
    </row>
    <row r="32" spans="1:14" x14ac:dyDescent="0.25">
      <c r="A32" s="38" t="s">
        <v>78</v>
      </c>
      <c r="B32" s="344">
        <v>2289.0819999999999</v>
      </c>
      <c r="C32" s="111">
        <v>1710.8941200000002</v>
      </c>
      <c r="D32" s="125">
        <f t="shared" si="4"/>
        <v>25.258504500930929</v>
      </c>
      <c r="E32" s="241">
        <v>11.57</v>
      </c>
      <c r="F32" s="242">
        <v>9.0399999999999991</v>
      </c>
      <c r="G32" s="125">
        <f t="shared" si="10"/>
        <v>21.866897147796031</v>
      </c>
      <c r="H32" s="344">
        <v>183.636053</v>
      </c>
      <c r="I32" s="111">
        <v>113.331836</v>
      </c>
      <c r="J32" s="111">
        <f t="shared" si="11"/>
        <v>296.96788900000001</v>
      </c>
      <c r="K32" s="112">
        <f t="shared" si="9"/>
        <v>0.38162993440681392</v>
      </c>
      <c r="L32" s="296"/>
      <c r="M32" s="296"/>
      <c r="N32" s="296"/>
    </row>
    <row r="33" spans="1:14" x14ac:dyDescent="0.25">
      <c r="A33" s="38" t="s">
        <v>79</v>
      </c>
      <c r="B33" s="344">
        <v>2739.45325</v>
      </c>
      <c r="C33" s="111">
        <v>2189.2629999999999</v>
      </c>
      <c r="D33" s="125">
        <f t="shared" si="4"/>
        <v>20.083943757755314</v>
      </c>
      <c r="E33" s="241">
        <v>14.38</v>
      </c>
      <c r="F33" s="242">
        <v>11.41</v>
      </c>
      <c r="G33" s="125">
        <f t="shared" si="10"/>
        <v>20.653685674547987</v>
      </c>
      <c r="H33" s="344">
        <v>122.411855</v>
      </c>
      <c r="I33" s="111">
        <v>159.30607500000002</v>
      </c>
      <c r="J33" s="111">
        <f t="shared" si="11"/>
        <v>281.71793000000002</v>
      </c>
      <c r="K33" s="112">
        <f t="shared" si="9"/>
        <v>0.56548078072276053</v>
      </c>
      <c r="L33" s="296"/>
      <c r="M33" s="296"/>
      <c r="N33" s="296"/>
    </row>
    <row r="34" spans="1:14" x14ac:dyDescent="0.25">
      <c r="A34" s="38" t="s">
        <v>80</v>
      </c>
      <c r="B34" s="344">
        <v>1323.4588799999999</v>
      </c>
      <c r="C34" s="111">
        <v>1559.2417499999999</v>
      </c>
      <c r="D34" s="125">
        <f t="shared" si="4"/>
        <v>-17.815655141472927</v>
      </c>
      <c r="E34" s="241">
        <v>6.55</v>
      </c>
      <c r="F34" s="242">
        <v>10.88</v>
      </c>
      <c r="G34" s="125">
        <f t="shared" si="10"/>
        <v>-66.106870229007654</v>
      </c>
      <c r="H34" s="344">
        <v>164.13737499999999</v>
      </c>
      <c r="I34" s="111">
        <v>70.322229800000002</v>
      </c>
      <c r="J34" s="111">
        <f t="shared" si="11"/>
        <v>234.45960479999999</v>
      </c>
      <c r="K34" s="112">
        <f t="shared" si="9"/>
        <v>0.29993324376703034</v>
      </c>
      <c r="L34" s="296"/>
      <c r="M34" s="296"/>
      <c r="N34" s="296"/>
    </row>
    <row r="35" spans="1:14" ht="28.5" x14ac:dyDescent="0.25">
      <c r="A35" s="38" t="s">
        <v>81</v>
      </c>
      <c r="B35" s="344">
        <v>1719.1255000000001</v>
      </c>
      <c r="C35" s="111">
        <v>1071.6357499999999</v>
      </c>
      <c r="D35" s="125">
        <f t="shared" si="4"/>
        <v>37.663902373619621</v>
      </c>
      <c r="E35" s="241">
        <v>9.2100000000000009</v>
      </c>
      <c r="F35" s="242">
        <v>6.39</v>
      </c>
      <c r="G35" s="125">
        <f t="shared" si="10"/>
        <v>30.618892508143329</v>
      </c>
      <c r="H35" s="344">
        <v>579.75211899999999</v>
      </c>
      <c r="I35" s="111">
        <v>672.82481599999994</v>
      </c>
      <c r="J35" s="111">
        <f t="shared" si="11"/>
        <v>1252.576935</v>
      </c>
      <c r="K35" s="112">
        <f t="shared" si="9"/>
        <v>0.53715248716439112</v>
      </c>
      <c r="L35" s="296"/>
      <c r="M35" s="296"/>
      <c r="N35" s="296"/>
    </row>
    <row r="36" spans="1:14" ht="28.5" x14ac:dyDescent="0.25">
      <c r="A36" s="38" t="s">
        <v>82</v>
      </c>
      <c r="B36" s="344">
        <v>2706.7739999999999</v>
      </c>
      <c r="C36" s="111">
        <v>2051.9161200000003</v>
      </c>
      <c r="D36" s="125">
        <f t="shared" si="4"/>
        <v>24.19329726087215</v>
      </c>
      <c r="E36" s="241">
        <v>14.5</v>
      </c>
      <c r="F36" s="242">
        <v>11.6</v>
      </c>
      <c r="G36" s="125">
        <f t="shared" si="10"/>
        <v>20</v>
      </c>
      <c r="H36" s="344">
        <v>859.13403399999993</v>
      </c>
      <c r="I36" s="111">
        <v>1351.0968799999998</v>
      </c>
      <c r="J36" s="111">
        <f t="shared" si="11"/>
        <v>2210.2309139999998</v>
      </c>
      <c r="K36" s="112">
        <f t="shared" si="9"/>
        <v>0.61129218284022246</v>
      </c>
      <c r="L36" s="296"/>
      <c r="M36" s="296"/>
      <c r="N36" s="296"/>
    </row>
    <row r="37" spans="1:14" ht="28.5" x14ac:dyDescent="0.25">
      <c r="A37" s="95" t="s">
        <v>83</v>
      </c>
      <c r="B37" s="345">
        <v>907.05</v>
      </c>
      <c r="C37" s="127">
        <v>690.85543999999993</v>
      </c>
      <c r="D37" s="126">
        <f t="shared" si="4"/>
        <v>23.834910975139191</v>
      </c>
      <c r="E37" s="312">
        <v>5.26</v>
      </c>
      <c r="F37" s="256">
        <v>4.26</v>
      </c>
      <c r="G37" s="126">
        <f t="shared" si="10"/>
        <v>19.011406844106464</v>
      </c>
      <c r="H37" s="345">
        <v>595.60764500000005</v>
      </c>
      <c r="I37" s="127">
        <v>1064.1462900000001</v>
      </c>
      <c r="J37" s="127">
        <f t="shared" si="11"/>
        <v>1659.7539350000002</v>
      </c>
      <c r="K37" s="314">
        <f t="shared" si="9"/>
        <v>0.64114702038648885</v>
      </c>
      <c r="L37" s="296"/>
      <c r="M37" s="296"/>
      <c r="N37" s="296"/>
    </row>
    <row r="38" spans="1:14" x14ac:dyDescent="0.25">
      <c r="A38" s="101" t="s">
        <v>84</v>
      </c>
      <c r="B38" s="265"/>
      <c r="C38" s="266"/>
      <c r="D38" s="238"/>
      <c r="E38" s="236"/>
      <c r="F38" s="237"/>
      <c r="G38" s="238"/>
      <c r="H38" s="265"/>
      <c r="I38" s="266"/>
      <c r="J38" s="266"/>
      <c r="K38" s="238"/>
      <c r="L38" s="296"/>
      <c r="M38" s="296"/>
      <c r="N38" s="296"/>
    </row>
    <row r="39" spans="1:14" x14ac:dyDescent="0.25">
      <c r="A39" s="38" t="s">
        <v>85</v>
      </c>
      <c r="B39" s="344">
        <v>50</v>
      </c>
      <c r="C39" s="111">
        <v>11.66667</v>
      </c>
      <c r="D39" s="125">
        <f t="shared" ref="D39:D50" si="12">((B39-C39)/B39)*100</f>
        <v>76.666660000000007</v>
      </c>
      <c r="E39" s="344" t="s">
        <v>86</v>
      </c>
      <c r="F39" s="111" t="s">
        <v>86</v>
      </c>
      <c r="G39" s="112" t="s">
        <v>86</v>
      </c>
      <c r="H39" s="344">
        <v>530.23490000000004</v>
      </c>
      <c r="I39" s="111">
        <v>369.97822000000002</v>
      </c>
      <c r="J39" s="111">
        <f t="shared" ref="J39:J45" si="13">+H39+I39</f>
        <v>900.21312000000012</v>
      </c>
      <c r="K39" s="112">
        <f t="shared" ref="K39:K45" si="14">I39/J39</f>
        <v>0.41098958877648883</v>
      </c>
    </row>
    <row r="40" spans="1:14" x14ac:dyDescent="0.25">
      <c r="A40" s="38" t="s">
        <v>87</v>
      </c>
      <c r="B40" s="344">
        <v>150</v>
      </c>
      <c r="C40" s="111">
        <v>60</v>
      </c>
      <c r="D40" s="125">
        <f t="shared" si="12"/>
        <v>60</v>
      </c>
      <c r="E40" s="344" t="s">
        <v>86</v>
      </c>
      <c r="F40" s="111" t="s">
        <v>86</v>
      </c>
      <c r="G40" s="112" t="s">
        <v>86</v>
      </c>
      <c r="H40" s="344">
        <v>1069.6769999999999</v>
      </c>
      <c r="I40" s="111">
        <v>695.36870999999996</v>
      </c>
      <c r="J40" s="111">
        <f t="shared" si="13"/>
        <v>1765.0457099999999</v>
      </c>
      <c r="K40" s="112">
        <f t="shared" si="14"/>
        <v>0.3939664032836861</v>
      </c>
    </row>
    <row r="41" spans="1:14" x14ac:dyDescent="0.25">
      <c r="A41" s="38" t="s">
        <v>88</v>
      </c>
      <c r="B41" s="344">
        <v>400</v>
      </c>
      <c r="C41" s="111">
        <v>240</v>
      </c>
      <c r="D41" s="125">
        <f t="shared" si="12"/>
        <v>40</v>
      </c>
      <c r="E41" s="344" t="s">
        <v>86</v>
      </c>
      <c r="F41" s="111" t="s">
        <v>86</v>
      </c>
      <c r="G41" s="112" t="s">
        <v>86</v>
      </c>
      <c r="H41" s="344">
        <v>2732.9526000000001</v>
      </c>
      <c r="I41" s="111">
        <v>1840.67</v>
      </c>
      <c r="J41" s="111">
        <f>+H41+I41</f>
        <v>4573.6226000000006</v>
      </c>
      <c r="K41" s="112">
        <f t="shared" si="14"/>
        <v>0.40245340750240299</v>
      </c>
    </row>
    <row r="42" spans="1:14" x14ac:dyDescent="0.25">
      <c r="A42" s="38" t="s">
        <v>89</v>
      </c>
      <c r="B42" s="344">
        <v>850</v>
      </c>
      <c r="C42" s="111">
        <v>800</v>
      </c>
      <c r="D42" s="125">
        <f t="shared" si="12"/>
        <v>5.8823529411764701</v>
      </c>
      <c r="E42" s="344" t="s">
        <v>86</v>
      </c>
      <c r="F42" s="111" t="s">
        <v>86</v>
      </c>
      <c r="G42" s="112" t="s">
        <v>86</v>
      </c>
      <c r="H42" s="344">
        <v>5825.3209999999999</v>
      </c>
      <c r="I42" s="111">
        <v>3641.4647</v>
      </c>
      <c r="J42" s="111">
        <f t="shared" si="13"/>
        <v>9466.7857000000004</v>
      </c>
      <c r="K42" s="112">
        <f t="shared" si="14"/>
        <v>0.38465692742997232</v>
      </c>
    </row>
    <row r="43" spans="1:14" x14ac:dyDescent="0.25">
      <c r="A43" s="38" t="s">
        <v>90</v>
      </c>
      <c r="B43" s="344">
        <v>1200</v>
      </c>
      <c r="C43" s="111">
        <v>1200</v>
      </c>
      <c r="D43" s="125">
        <f t="shared" si="12"/>
        <v>0</v>
      </c>
      <c r="E43" s="344" t="s">
        <v>86</v>
      </c>
      <c r="F43" s="111" t="s">
        <v>86</v>
      </c>
      <c r="G43" s="112" t="s">
        <v>86</v>
      </c>
      <c r="H43" s="344">
        <v>8663.0619999999999</v>
      </c>
      <c r="I43" s="111">
        <v>5478.9921999999997</v>
      </c>
      <c r="J43" s="111">
        <f t="shared" si="13"/>
        <v>14142.054199999999</v>
      </c>
      <c r="K43" s="112">
        <f t="shared" si="14"/>
        <v>0.38742548448159675</v>
      </c>
    </row>
    <row r="44" spans="1:14" x14ac:dyDescent="0.25">
      <c r="A44" s="38" t="s">
        <v>91</v>
      </c>
      <c r="B44" s="344">
        <v>3225</v>
      </c>
      <c r="C44" s="111">
        <v>3466.6667499999999</v>
      </c>
      <c r="D44" s="125">
        <f t="shared" si="12"/>
        <v>-7.4935426356589101</v>
      </c>
      <c r="E44" s="344" t="s">
        <v>86</v>
      </c>
      <c r="F44" s="111" t="s">
        <v>86</v>
      </c>
      <c r="G44" s="112" t="s">
        <v>86</v>
      </c>
      <c r="H44" s="344">
        <v>11166.299000000001</v>
      </c>
      <c r="I44" s="111">
        <v>7011.5685000000003</v>
      </c>
      <c r="J44" s="111">
        <f t="shared" si="13"/>
        <v>18177.8675</v>
      </c>
      <c r="K44" s="112">
        <f t="shared" si="14"/>
        <v>0.38572007965180738</v>
      </c>
    </row>
    <row r="45" spans="1:14" x14ac:dyDescent="0.25">
      <c r="A45" s="95" t="s">
        <v>92</v>
      </c>
      <c r="B45" s="345">
        <v>7441.6665000000003</v>
      </c>
      <c r="C45" s="127">
        <v>6650</v>
      </c>
      <c r="D45" s="126">
        <f t="shared" si="12"/>
        <v>10.638295870958478</v>
      </c>
      <c r="E45" s="345" t="s">
        <v>86</v>
      </c>
      <c r="F45" s="127" t="s">
        <v>86</v>
      </c>
      <c r="G45" s="314" t="s">
        <v>86</v>
      </c>
      <c r="H45" s="345">
        <v>11636.584000000001</v>
      </c>
      <c r="I45" s="127">
        <v>7307.4096</v>
      </c>
      <c r="J45" s="127">
        <f t="shared" si="13"/>
        <v>18943.993600000002</v>
      </c>
      <c r="K45" s="314">
        <f t="shared" si="14"/>
        <v>0.38573754585727899</v>
      </c>
    </row>
    <row r="46" spans="1:14" x14ac:dyDescent="0.25">
      <c r="A46" s="101" t="s">
        <v>93</v>
      </c>
      <c r="B46" s="265"/>
      <c r="C46" s="266"/>
      <c r="D46" s="238"/>
      <c r="E46" s="236"/>
      <c r="F46" s="237"/>
      <c r="G46" s="238"/>
      <c r="H46" s="265"/>
      <c r="I46" s="266"/>
      <c r="J46" s="266"/>
      <c r="K46" s="238"/>
    </row>
    <row r="47" spans="1:14" x14ac:dyDescent="0.25">
      <c r="A47" s="38" t="s">
        <v>94</v>
      </c>
      <c r="B47" s="344">
        <v>473.90194000000002</v>
      </c>
      <c r="C47" s="111">
        <v>352.68715999999995</v>
      </c>
      <c r="D47" s="125">
        <f t="shared" si="12"/>
        <v>25.578029919016593</v>
      </c>
      <c r="E47" s="241">
        <v>2.4300000000000002</v>
      </c>
      <c r="F47" s="242">
        <v>2.34</v>
      </c>
      <c r="G47" s="125">
        <f t="shared" ref="G47:G50" si="15">((E47-F47)/E47)*100</f>
        <v>3.7037037037037162</v>
      </c>
      <c r="H47" s="344">
        <v>3578.1537899999998</v>
      </c>
      <c r="I47" s="111">
        <v>2048.8346299999998</v>
      </c>
      <c r="J47" s="111">
        <f t="shared" ref="J47:J50" si="16">+H47+I47</f>
        <v>5626.9884199999997</v>
      </c>
      <c r="K47" s="112">
        <f t="shared" ref="K47:K50" si="17">I47/J47</f>
        <v>0.36410855631368083</v>
      </c>
    </row>
    <row r="48" spans="1:14" x14ac:dyDescent="0.25">
      <c r="A48" s="38" t="s">
        <v>95</v>
      </c>
      <c r="B48" s="344">
        <v>798.18768999999998</v>
      </c>
      <c r="C48" s="111">
        <v>644.54631000000006</v>
      </c>
      <c r="D48" s="125">
        <f t="shared" si="12"/>
        <v>19.248778442072929</v>
      </c>
      <c r="E48" s="241">
        <v>3.96</v>
      </c>
      <c r="F48" s="242">
        <v>3.83</v>
      </c>
      <c r="G48" s="125">
        <f t="shared" si="15"/>
        <v>3.2828282828282802</v>
      </c>
      <c r="H48" s="344">
        <v>4032.7753399999997</v>
      </c>
      <c r="I48" s="111">
        <v>2206.6023700000001</v>
      </c>
      <c r="J48" s="111">
        <f t="shared" si="16"/>
        <v>6239.3777099999998</v>
      </c>
      <c r="K48" s="112">
        <f t="shared" si="17"/>
        <v>0.3536574435080963</v>
      </c>
    </row>
    <row r="49" spans="1:11" x14ac:dyDescent="0.25">
      <c r="A49" s="38" t="s">
        <v>96</v>
      </c>
      <c r="B49" s="344">
        <v>1634.7384999999999</v>
      </c>
      <c r="C49" s="111">
        <v>1514.8861200000001</v>
      </c>
      <c r="D49" s="125">
        <f t="shared" si="12"/>
        <v>7.3315934016357858</v>
      </c>
      <c r="E49" s="241">
        <v>8.32</v>
      </c>
      <c r="F49" s="242">
        <v>8.42</v>
      </c>
      <c r="G49" s="125">
        <f t="shared" si="15"/>
        <v>-1.2019230769230727</v>
      </c>
      <c r="H49" s="344">
        <v>3863.7890899999998</v>
      </c>
      <c r="I49" s="111">
        <v>2874.5849600000001</v>
      </c>
      <c r="J49" s="111">
        <f t="shared" si="16"/>
        <v>6738.3740500000004</v>
      </c>
      <c r="K49" s="112">
        <f t="shared" si="17"/>
        <v>0.42659919717576378</v>
      </c>
    </row>
    <row r="50" spans="1:11" x14ac:dyDescent="0.25">
      <c r="A50" s="95" t="s">
        <v>97</v>
      </c>
      <c r="B50" s="345">
        <v>7134.741</v>
      </c>
      <c r="C50" s="127">
        <v>5264.0219999999999</v>
      </c>
      <c r="D50" s="126">
        <f t="shared" si="12"/>
        <v>26.219858576506144</v>
      </c>
      <c r="E50" s="312">
        <v>37.1</v>
      </c>
      <c r="F50" s="256">
        <v>29.4</v>
      </c>
      <c r="G50" s="126">
        <f t="shared" si="15"/>
        <v>20.754716981132081</v>
      </c>
      <c r="H50" s="345">
        <v>279.46355499999999</v>
      </c>
      <c r="I50" s="127">
        <v>251.300487</v>
      </c>
      <c r="J50" s="127">
        <f t="shared" si="16"/>
        <v>530.76404200000002</v>
      </c>
      <c r="K50" s="314">
        <f t="shared" si="17"/>
        <v>0.47346931426074262</v>
      </c>
    </row>
    <row r="51" spans="1:11" x14ac:dyDescent="0.25">
      <c r="A51" s="363" t="s">
        <v>108</v>
      </c>
      <c r="B51" s="363"/>
      <c r="C51" s="363"/>
      <c r="D51" s="363"/>
      <c r="E51" s="363"/>
      <c r="F51" s="363"/>
      <c r="G51" s="363"/>
      <c r="H51" s="363"/>
      <c r="I51" s="363"/>
      <c r="J51" s="363"/>
      <c r="K51" s="363"/>
    </row>
    <row r="52" spans="1:11" ht="45.95" customHeight="1" x14ac:dyDescent="0.25">
      <c r="A52" s="364" t="s">
        <v>245</v>
      </c>
      <c r="B52" s="364"/>
      <c r="C52" s="364"/>
      <c r="D52" s="364"/>
      <c r="E52" s="364"/>
      <c r="F52" s="364"/>
      <c r="G52" s="364"/>
      <c r="H52" s="364"/>
      <c r="I52" s="364"/>
      <c r="J52" s="364"/>
      <c r="K52" s="364"/>
    </row>
    <row r="53" spans="1:11" x14ac:dyDescent="0.25">
      <c r="A53" s="364" t="s">
        <v>99</v>
      </c>
      <c r="B53" s="364"/>
      <c r="C53" s="364"/>
      <c r="D53" s="364"/>
      <c r="E53" s="364"/>
      <c r="F53" s="364"/>
      <c r="G53" s="364"/>
      <c r="H53" s="364"/>
      <c r="I53" s="364"/>
      <c r="J53" s="364"/>
      <c r="K53" s="364"/>
    </row>
    <row r="54" spans="1:11" x14ac:dyDescent="0.25">
      <c r="A54" s="364" t="s">
        <v>100</v>
      </c>
      <c r="B54" s="364"/>
      <c r="C54" s="364"/>
      <c r="D54" s="364"/>
      <c r="E54" s="364"/>
      <c r="F54" s="364"/>
      <c r="G54" s="364"/>
      <c r="H54" s="364"/>
      <c r="I54" s="364"/>
      <c r="J54" s="364"/>
      <c r="K54" s="364"/>
    </row>
    <row r="55" spans="1:11" x14ac:dyDescent="0.25">
      <c r="A55" s="364" t="s">
        <v>101</v>
      </c>
      <c r="B55" s="364"/>
      <c r="C55" s="364"/>
      <c r="D55" s="364"/>
      <c r="E55" s="364"/>
      <c r="F55" s="364"/>
      <c r="G55" s="364"/>
      <c r="H55" s="364"/>
      <c r="I55" s="364"/>
      <c r="J55" s="364"/>
      <c r="K55" s="364"/>
    </row>
    <row r="56" spans="1:11" x14ac:dyDescent="0.25">
      <c r="A56" s="364" t="s">
        <v>102</v>
      </c>
      <c r="B56" s="364"/>
      <c r="C56" s="364"/>
      <c r="D56" s="364"/>
      <c r="E56" s="364"/>
      <c r="F56" s="364"/>
      <c r="G56" s="364"/>
      <c r="H56" s="364"/>
      <c r="I56" s="364"/>
      <c r="J56" s="364"/>
      <c r="K56" s="364"/>
    </row>
    <row r="57" spans="1:11" ht="18" customHeight="1" x14ac:dyDescent="0.25">
      <c r="A57" s="364" t="s">
        <v>103</v>
      </c>
      <c r="B57" s="364"/>
      <c r="C57" s="364"/>
      <c r="D57" s="364"/>
      <c r="E57" s="364"/>
      <c r="F57" s="364"/>
      <c r="G57" s="364"/>
      <c r="H57" s="364"/>
      <c r="I57" s="364"/>
      <c r="J57" s="364"/>
      <c r="K57" s="364"/>
    </row>
    <row r="58" spans="1:11" ht="78.95" customHeight="1" x14ac:dyDescent="0.25">
      <c r="A58" s="364" t="s">
        <v>104</v>
      </c>
      <c r="B58" s="364"/>
      <c r="C58" s="364"/>
      <c r="D58" s="364"/>
      <c r="E58" s="364"/>
      <c r="F58" s="364"/>
      <c r="G58" s="364"/>
      <c r="H58" s="364"/>
      <c r="I58" s="364"/>
      <c r="J58" s="364"/>
      <c r="K58" s="364"/>
    </row>
    <row r="59" spans="1:11" ht="18" customHeight="1" x14ac:dyDescent="0.25">
      <c r="A59" s="364" t="s">
        <v>105</v>
      </c>
      <c r="B59" s="364"/>
      <c r="C59" s="364"/>
      <c r="D59" s="364"/>
      <c r="E59" s="364"/>
      <c r="F59" s="364"/>
      <c r="G59" s="364"/>
      <c r="H59" s="364"/>
      <c r="I59" s="364"/>
      <c r="J59" s="364"/>
      <c r="K59" s="364"/>
    </row>
    <row r="60" spans="1:11" ht="75" customHeight="1" x14ac:dyDescent="0.25">
      <c r="A60" s="364" t="s">
        <v>106</v>
      </c>
      <c r="B60" s="364"/>
      <c r="C60" s="364"/>
      <c r="D60" s="364"/>
      <c r="E60" s="364"/>
      <c r="F60" s="364"/>
      <c r="G60" s="364"/>
      <c r="H60" s="364"/>
      <c r="I60" s="364"/>
      <c r="J60" s="364"/>
      <c r="K60" s="364"/>
    </row>
    <row r="61" spans="1:11" ht="96.95" customHeight="1" x14ac:dyDescent="0.25">
      <c r="A61" s="364" t="s">
        <v>107</v>
      </c>
      <c r="B61" s="364"/>
      <c r="C61" s="364"/>
      <c r="D61" s="364"/>
      <c r="E61" s="364"/>
      <c r="F61" s="364"/>
      <c r="G61" s="364"/>
      <c r="H61" s="364"/>
      <c r="I61" s="364"/>
      <c r="J61" s="364"/>
      <c r="K61" s="364"/>
    </row>
  </sheetData>
  <mergeCells count="16">
    <mergeCell ref="A58:K58"/>
    <mergeCell ref="A59:K59"/>
    <mergeCell ref="A60:K60"/>
    <mergeCell ref="A61:K61"/>
    <mergeCell ref="A52:K52"/>
    <mergeCell ref="A53:K53"/>
    <mergeCell ref="A54:K54"/>
    <mergeCell ref="A55:K55"/>
    <mergeCell ref="A56:K56"/>
    <mergeCell ref="A57:K57"/>
    <mergeCell ref="A51:K51"/>
    <mergeCell ref="A6:K6"/>
    <mergeCell ref="A7:A8"/>
    <mergeCell ref="B7:D7"/>
    <mergeCell ref="E7:G7"/>
    <mergeCell ref="H7:K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3D5D-7EE9-674D-A760-847A1589B184}">
  <sheetPr>
    <tabColor theme="2" tint="-9.9978637043366805E-2"/>
  </sheetPr>
  <dimension ref="A6:S32"/>
  <sheetViews>
    <sheetView showGridLines="0" zoomScale="85" zoomScaleNormal="85" workbookViewId="0">
      <selection activeCell="G15" sqref="G15"/>
    </sheetView>
  </sheetViews>
  <sheetFormatPr baseColWidth="10" defaultRowHeight="15.75" x14ac:dyDescent="0.25"/>
  <cols>
    <col min="1" max="1" width="21.375" customWidth="1"/>
  </cols>
  <sheetData>
    <row r="6" spans="1:19" ht="59.1" customHeight="1" x14ac:dyDescent="0.25">
      <c r="A6" s="365" t="s">
        <v>136</v>
      </c>
      <c r="B6" s="365"/>
      <c r="C6" s="365"/>
      <c r="D6" s="365"/>
      <c r="E6" s="365"/>
      <c r="F6" s="365"/>
      <c r="G6" s="365"/>
      <c r="H6" s="365"/>
      <c r="I6" s="365"/>
      <c r="J6" s="365"/>
      <c r="K6" s="365"/>
    </row>
    <row r="7" spans="1:19" x14ac:dyDescent="0.25">
      <c r="A7" s="366" t="s">
        <v>110</v>
      </c>
      <c r="B7" s="368" t="s">
        <v>111</v>
      </c>
      <c r="C7" s="369"/>
      <c r="D7" s="370"/>
      <c r="E7" s="368" t="s">
        <v>112</v>
      </c>
      <c r="F7" s="369"/>
      <c r="G7" s="370"/>
      <c r="H7" s="368" t="s">
        <v>2</v>
      </c>
      <c r="I7" s="369"/>
      <c r="J7" s="369"/>
      <c r="K7" s="370"/>
    </row>
    <row r="8" spans="1:19" ht="42.75" x14ac:dyDescent="0.25">
      <c r="A8" s="367"/>
      <c r="B8" s="78" t="s">
        <v>3</v>
      </c>
      <c r="C8" s="79" t="s">
        <v>4</v>
      </c>
      <c r="D8" s="80" t="s">
        <v>5</v>
      </c>
      <c r="E8" s="78" t="s">
        <v>3</v>
      </c>
      <c r="F8" s="79" t="s">
        <v>4</v>
      </c>
      <c r="G8" s="80" t="s">
        <v>5</v>
      </c>
      <c r="H8" s="78" t="s">
        <v>3</v>
      </c>
      <c r="I8" s="79" t="s">
        <v>4</v>
      </c>
      <c r="J8" s="79" t="s">
        <v>6</v>
      </c>
      <c r="K8" s="80" t="s">
        <v>7</v>
      </c>
    </row>
    <row r="9" spans="1:19" x14ac:dyDescent="0.25">
      <c r="A9" s="21" t="s">
        <v>113</v>
      </c>
      <c r="B9" s="81">
        <v>1267.54188</v>
      </c>
      <c r="C9" s="82">
        <v>1112.69812</v>
      </c>
      <c r="D9" s="83">
        <f t="shared" ref="D9:D31" si="0">((B9-C9)/B9)*100</f>
        <v>12.216066580774433</v>
      </c>
      <c r="E9" s="318">
        <v>6.44</v>
      </c>
      <c r="F9" s="319">
        <v>6.5</v>
      </c>
      <c r="G9" s="320">
        <f t="shared" ref="G9:G31" si="1">((E9-F9)/E9)*100</f>
        <v>-0.93167701863353436</v>
      </c>
      <c r="H9" s="81">
        <v>60.597571199999997</v>
      </c>
      <c r="I9" s="82">
        <v>43.601486100000002</v>
      </c>
      <c r="J9" s="82">
        <f t="shared" ref="J9:J31" si="2">+H9+I9</f>
        <v>104.19905729999999</v>
      </c>
      <c r="K9" s="85">
        <f t="shared" ref="K9:K31" si="3">+I9/J9</f>
        <v>0.41844415131767226</v>
      </c>
      <c r="M9" s="307"/>
      <c r="N9" s="307"/>
      <c r="O9" s="307"/>
      <c r="Q9" s="306"/>
      <c r="R9" s="306"/>
      <c r="S9" s="306"/>
    </row>
    <row r="10" spans="1:19" x14ac:dyDescent="0.25">
      <c r="A10" s="21" t="s">
        <v>114</v>
      </c>
      <c r="B10" s="81">
        <v>1076.828</v>
      </c>
      <c r="C10" s="82">
        <v>906.19481000000007</v>
      </c>
      <c r="D10" s="83">
        <f t="shared" si="0"/>
        <v>15.845909467435831</v>
      </c>
      <c r="E10" s="318">
        <v>5.39</v>
      </c>
      <c r="F10" s="319">
        <v>5.26</v>
      </c>
      <c r="G10" s="320">
        <f t="shared" si="1"/>
        <v>2.4118738404452675</v>
      </c>
      <c r="H10" s="81">
        <v>477.41931099999999</v>
      </c>
      <c r="I10" s="82">
        <v>323.17618300000004</v>
      </c>
      <c r="J10" s="82">
        <f t="shared" si="2"/>
        <v>800.59549400000003</v>
      </c>
      <c r="K10" s="85">
        <f t="shared" si="3"/>
        <v>0.40366975010728706</v>
      </c>
      <c r="M10" s="307"/>
      <c r="N10" s="307"/>
      <c r="O10" s="307"/>
      <c r="Q10" s="306"/>
      <c r="R10" s="306"/>
      <c r="S10" s="306"/>
    </row>
    <row r="11" spans="1:19" x14ac:dyDescent="0.25">
      <c r="A11" s="21" t="s">
        <v>115</v>
      </c>
      <c r="B11" s="81">
        <v>1661.9012499999999</v>
      </c>
      <c r="C11" s="82">
        <v>1517.6078799999998</v>
      </c>
      <c r="D11" s="83">
        <f t="shared" si="0"/>
        <v>8.6824274306310389</v>
      </c>
      <c r="E11" s="318">
        <v>8.5500000000000007</v>
      </c>
      <c r="F11" s="319">
        <v>8.32</v>
      </c>
      <c r="G11" s="320">
        <f t="shared" si="1"/>
        <v>2.6900584795321687</v>
      </c>
      <c r="H11" s="81">
        <v>1994.8570400000001</v>
      </c>
      <c r="I11" s="82">
        <v>1597.49611</v>
      </c>
      <c r="J11" s="82">
        <f t="shared" si="2"/>
        <v>3592.3531499999999</v>
      </c>
      <c r="K11" s="85">
        <f t="shared" si="3"/>
        <v>0.44469350403370006</v>
      </c>
      <c r="M11" s="307"/>
      <c r="N11" s="307"/>
      <c r="O11" s="307"/>
      <c r="Q11" s="306"/>
      <c r="R11" s="306"/>
      <c r="S11" s="306"/>
    </row>
    <row r="12" spans="1:19" x14ac:dyDescent="0.25">
      <c r="A12" s="21" t="s">
        <v>116</v>
      </c>
      <c r="B12" s="81">
        <v>1255.23712</v>
      </c>
      <c r="C12" s="82">
        <v>1016.7009399999999</v>
      </c>
      <c r="D12" s="83">
        <f t="shared" si="0"/>
        <v>19.003276448676093</v>
      </c>
      <c r="E12" s="318">
        <v>6.17</v>
      </c>
      <c r="F12" s="319">
        <v>5.69</v>
      </c>
      <c r="G12" s="320">
        <f t="shared" si="1"/>
        <v>7.7795786061588252</v>
      </c>
      <c r="H12" s="81">
        <v>257.197901</v>
      </c>
      <c r="I12" s="82">
        <v>213.93596100000002</v>
      </c>
      <c r="J12" s="82">
        <f t="shared" si="2"/>
        <v>471.13386200000002</v>
      </c>
      <c r="K12" s="85">
        <f t="shared" si="3"/>
        <v>0.45408742239801053</v>
      </c>
      <c r="M12" s="307"/>
      <c r="N12" s="307"/>
      <c r="O12" s="307"/>
      <c r="Q12" s="306"/>
      <c r="R12" s="306"/>
      <c r="S12" s="306"/>
    </row>
    <row r="13" spans="1:19" x14ac:dyDescent="0.25">
      <c r="A13" s="21" t="s">
        <v>117</v>
      </c>
      <c r="B13" s="81">
        <v>1370.5401200000001</v>
      </c>
      <c r="C13" s="82">
        <v>1125.0047500000001</v>
      </c>
      <c r="D13" s="83">
        <f t="shared" si="0"/>
        <v>17.91522673557342</v>
      </c>
      <c r="E13" s="318">
        <v>6.98</v>
      </c>
      <c r="F13" s="319">
        <v>6.59</v>
      </c>
      <c r="G13" s="320">
        <f t="shared" si="1"/>
        <v>5.5873925501432744</v>
      </c>
      <c r="H13" s="81">
        <v>592.150575</v>
      </c>
      <c r="I13" s="82">
        <v>471.43791600000003</v>
      </c>
      <c r="J13" s="82">
        <f t="shared" si="2"/>
        <v>1063.588491</v>
      </c>
      <c r="K13" s="85">
        <f t="shared" si="3"/>
        <v>0.44325217881659085</v>
      </c>
      <c r="M13" s="307"/>
      <c r="N13" s="307"/>
      <c r="O13" s="307"/>
      <c r="Q13" s="306"/>
      <c r="R13" s="306"/>
      <c r="S13" s="306"/>
    </row>
    <row r="14" spans="1:19" x14ac:dyDescent="0.25">
      <c r="A14" s="21" t="s">
        <v>118</v>
      </c>
      <c r="B14" s="81">
        <v>1127.5262499999999</v>
      </c>
      <c r="C14" s="82">
        <v>901.65581000000009</v>
      </c>
      <c r="D14" s="83">
        <f t="shared" si="0"/>
        <v>20.03238860292608</v>
      </c>
      <c r="E14" s="318">
        <v>5.85</v>
      </c>
      <c r="F14" s="319">
        <v>5.14</v>
      </c>
      <c r="G14" s="320">
        <f t="shared" si="1"/>
        <v>12.136752136752136</v>
      </c>
      <c r="H14" s="81">
        <v>220.803122</v>
      </c>
      <c r="I14" s="82">
        <v>153.482023</v>
      </c>
      <c r="J14" s="82">
        <f t="shared" si="2"/>
        <v>374.285145</v>
      </c>
      <c r="K14" s="85">
        <f t="shared" si="3"/>
        <v>0.41006709737304697</v>
      </c>
      <c r="M14" s="307"/>
      <c r="N14" s="307"/>
      <c r="O14" s="307"/>
      <c r="Q14" s="306"/>
      <c r="R14" s="306"/>
      <c r="S14" s="306"/>
    </row>
    <row r="15" spans="1:19" x14ac:dyDescent="0.25">
      <c r="A15" s="21" t="s">
        <v>119</v>
      </c>
      <c r="B15" s="81">
        <v>958.88800000000003</v>
      </c>
      <c r="C15" s="82">
        <v>859.75881000000004</v>
      </c>
      <c r="D15" s="83">
        <f t="shared" si="0"/>
        <v>10.337932062972943</v>
      </c>
      <c r="E15" s="318">
        <v>4.72</v>
      </c>
      <c r="F15" s="319">
        <v>4.99</v>
      </c>
      <c r="G15" s="320">
        <f t="shared" si="1"/>
        <v>-5.7203389830508575</v>
      </c>
      <c r="H15" s="81">
        <v>171.25993499999998</v>
      </c>
      <c r="I15" s="82">
        <v>120.66794800000001</v>
      </c>
      <c r="J15" s="82">
        <f t="shared" si="2"/>
        <v>291.92788300000001</v>
      </c>
      <c r="K15" s="85">
        <f t="shared" si="3"/>
        <v>0.41334848442688843</v>
      </c>
      <c r="M15" s="307"/>
      <c r="N15" s="307"/>
      <c r="O15" s="307"/>
      <c r="Q15" s="306"/>
      <c r="R15" s="306"/>
      <c r="S15" s="306"/>
    </row>
    <row r="16" spans="1:19" x14ac:dyDescent="0.25">
      <c r="A16" s="21" t="s">
        <v>120</v>
      </c>
      <c r="B16" s="81">
        <v>1221.36625</v>
      </c>
      <c r="C16" s="82">
        <v>1111.5208799999998</v>
      </c>
      <c r="D16" s="83">
        <f t="shared" si="0"/>
        <v>8.9936470735129799</v>
      </c>
      <c r="E16" s="318">
        <v>6.06</v>
      </c>
      <c r="F16" s="319">
        <v>6.03</v>
      </c>
      <c r="G16" s="320">
        <f t="shared" si="1"/>
        <v>0.49504950495048455</v>
      </c>
      <c r="H16" s="81">
        <v>33.430142199999999</v>
      </c>
      <c r="I16" s="82">
        <v>23.5052536</v>
      </c>
      <c r="J16" s="82">
        <f t="shared" si="2"/>
        <v>56.935395799999995</v>
      </c>
      <c r="K16" s="85">
        <f t="shared" si="3"/>
        <v>0.41284078682034914</v>
      </c>
      <c r="M16" s="307"/>
      <c r="N16" s="307"/>
      <c r="O16" s="307"/>
      <c r="Q16" s="306"/>
      <c r="R16" s="306"/>
      <c r="S16" s="306"/>
    </row>
    <row r="17" spans="1:19" x14ac:dyDescent="0.25">
      <c r="A17" s="21" t="s">
        <v>121</v>
      </c>
      <c r="B17" s="81">
        <v>1199.2157500000001</v>
      </c>
      <c r="C17" s="82">
        <v>1084.9511200000002</v>
      </c>
      <c r="D17" s="83">
        <f t="shared" si="0"/>
        <v>9.5282796277483754</v>
      </c>
      <c r="E17" s="318">
        <v>6.14</v>
      </c>
      <c r="F17" s="319">
        <v>6.21</v>
      </c>
      <c r="G17" s="320">
        <f t="shared" si="1"/>
        <v>-1.1400651465798093</v>
      </c>
      <c r="H17" s="81">
        <v>106.01409099999999</v>
      </c>
      <c r="I17" s="82">
        <v>82.729527500000003</v>
      </c>
      <c r="J17" s="82">
        <f t="shared" si="2"/>
        <v>188.7436185</v>
      </c>
      <c r="K17" s="85">
        <f t="shared" si="3"/>
        <v>0.43831695162716194</v>
      </c>
      <c r="M17" s="307"/>
      <c r="N17" s="307"/>
      <c r="O17" s="307"/>
      <c r="Q17" s="306"/>
      <c r="R17" s="306"/>
      <c r="S17" s="306"/>
    </row>
    <row r="18" spans="1:19" x14ac:dyDescent="0.25">
      <c r="A18" s="21" t="s">
        <v>122</v>
      </c>
      <c r="B18" s="81">
        <v>1434.0062499999999</v>
      </c>
      <c r="C18" s="82">
        <v>1319.7458799999999</v>
      </c>
      <c r="D18" s="83">
        <f t="shared" si="0"/>
        <v>7.9679129710906054</v>
      </c>
      <c r="E18" s="318">
        <v>7.32</v>
      </c>
      <c r="F18" s="319">
        <v>7.31</v>
      </c>
      <c r="G18" s="320">
        <f t="shared" si="1"/>
        <v>0.13661202185793273</v>
      </c>
      <c r="H18" s="81">
        <v>93.174985400000011</v>
      </c>
      <c r="I18" s="82">
        <v>71.120791699999998</v>
      </c>
      <c r="J18" s="82">
        <f t="shared" si="2"/>
        <v>164.29577710000001</v>
      </c>
      <c r="K18" s="85">
        <f t="shared" si="3"/>
        <v>0.43288265197900816</v>
      </c>
      <c r="M18" s="307"/>
      <c r="N18" s="307"/>
      <c r="O18" s="307"/>
      <c r="Q18" s="306"/>
      <c r="R18" s="306"/>
      <c r="S18" s="306"/>
    </row>
    <row r="19" spans="1:19" x14ac:dyDescent="0.25">
      <c r="A19" s="21" t="s">
        <v>123</v>
      </c>
      <c r="B19" s="81">
        <v>1626.5889999999999</v>
      </c>
      <c r="C19" s="82">
        <v>1431.8876200000002</v>
      </c>
      <c r="D19" s="83">
        <f t="shared" si="0"/>
        <v>11.969918645705814</v>
      </c>
      <c r="E19" s="318">
        <v>7.96</v>
      </c>
      <c r="F19" s="319">
        <v>7.71</v>
      </c>
      <c r="G19" s="320">
        <f t="shared" si="1"/>
        <v>3.1407035175879394</v>
      </c>
      <c r="H19" s="81">
        <v>901.74291400000004</v>
      </c>
      <c r="I19" s="82">
        <v>729.04365500000006</v>
      </c>
      <c r="J19" s="82">
        <f t="shared" si="2"/>
        <v>1630.7865690000001</v>
      </c>
      <c r="K19" s="85">
        <f t="shared" si="3"/>
        <v>0.44705031845280058</v>
      </c>
      <c r="M19" s="307"/>
      <c r="N19" s="307"/>
      <c r="O19" s="307"/>
      <c r="Q19" s="306"/>
      <c r="R19" s="306"/>
      <c r="S19" s="306"/>
    </row>
    <row r="20" spans="1:19" x14ac:dyDescent="0.25">
      <c r="A20" s="21" t="s">
        <v>124</v>
      </c>
      <c r="B20" s="81">
        <v>1012.36794</v>
      </c>
      <c r="C20" s="82">
        <v>944.82388000000003</v>
      </c>
      <c r="D20" s="83">
        <f t="shared" si="0"/>
        <v>6.6718884835487726</v>
      </c>
      <c r="E20" s="318">
        <v>5.13</v>
      </c>
      <c r="F20" s="319">
        <v>5.47</v>
      </c>
      <c r="G20" s="320">
        <f t="shared" si="1"/>
        <v>-6.6276803118908347</v>
      </c>
      <c r="H20" s="81">
        <v>76.169198600000001</v>
      </c>
      <c r="I20" s="82">
        <v>53.9208693</v>
      </c>
      <c r="J20" s="82">
        <f t="shared" si="2"/>
        <v>130.09006790000001</v>
      </c>
      <c r="K20" s="85">
        <f t="shared" si="3"/>
        <v>0.41448874745340952</v>
      </c>
      <c r="M20" s="307"/>
      <c r="N20" s="307"/>
      <c r="O20" s="307"/>
      <c r="Q20" s="306"/>
      <c r="R20" s="306"/>
      <c r="S20" s="306"/>
    </row>
    <row r="21" spans="1:19" x14ac:dyDescent="0.25">
      <c r="A21" s="21" t="s">
        <v>125</v>
      </c>
      <c r="B21" s="81">
        <v>1250.1833799999999</v>
      </c>
      <c r="C21" s="82">
        <v>1136.1216200000001</v>
      </c>
      <c r="D21" s="83">
        <f t="shared" si="0"/>
        <v>9.1236023310436121</v>
      </c>
      <c r="E21" s="318">
        <v>6.15</v>
      </c>
      <c r="F21" s="319">
        <v>6.09</v>
      </c>
      <c r="G21" s="320">
        <f t="shared" si="1"/>
        <v>0.97560975609756895</v>
      </c>
      <c r="H21" s="81">
        <v>65.257876699999997</v>
      </c>
      <c r="I21" s="82">
        <v>49.687260199999997</v>
      </c>
      <c r="J21" s="82">
        <f t="shared" si="2"/>
        <v>114.94513689999999</v>
      </c>
      <c r="K21" s="85">
        <f t="shared" si="3"/>
        <v>0.43226935510309528</v>
      </c>
      <c r="M21" s="307"/>
      <c r="N21" s="307"/>
      <c r="O21" s="307"/>
      <c r="Q21" s="306"/>
      <c r="R21" s="306"/>
      <c r="S21" s="306"/>
    </row>
    <row r="22" spans="1:19" x14ac:dyDescent="0.25">
      <c r="A22" s="21" t="s">
        <v>126</v>
      </c>
      <c r="B22" s="81">
        <v>1204.5315000000001</v>
      </c>
      <c r="C22" s="82">
        <v>1010.25238</v>
      </c>
      <c r="D22" s="83">
        <f t="shared" si="0"/>
        <v>16.129019456942391</v>
      </c>
      <c r="E22" s="318">
        <v>6.46</v>
      </c>
      <c r="F22" s="319">
        <v>6.24</v>
      </c>
      <c r="G22" s="320">
        <f t="shared" si="1"/>
        <v>3.4055727554179529</v>
      </c>
      <c r="H22" s="81">
        <v>91.675138699999991</v>
      </c>
      <c r="I22" s="82">
        <v>75.287619100000001</v>
      </c>
      <c r="J22" s="82">
        <f t="shared" si="2"/>
        <v>166.96275779999999</v>
      </c>
      <c r="K22" s="85">
        <f t="shared" si="3"/>
        <v>0.45092462589881827</v>
      </c>
      <c r="M22" s="307"/>
      <c r="N22" s="307"/>
      <c r="O22" s="307"/>
      <c r="Q22" s="306"/>
      <c r="R22" s="306"/>
      <c r="S22" s="306"/>
    </row>
    <row r="23" spans="1:19" x14ac:dyDescent="0.25">
      <c r="A23" s="21" t="s">
        <v>127</v>
      </c>
      <c r="B23" s="81">
        <v>1214.1611200000002</v>
      </c>
      <c r="C23" s="82">
        <v>1088.3275000000001</v>
      </c>
      <c r="D23" s="83">
        <f t="shared" si="0"/>
        <v>10.363832108213126</v>
      </c>
      <c r="E23" s="318">
        <v>6</v>
      </c>
      <c r="F23" s="319">
        <v>5.94</v>
      </c>
      <c r="G23" s="320">
        <f t="shared" si="1"/>
        <v>0.99999999999999345</v>
      </c>
      <c r="H23" s="81">
        <v>144.10605200000001</v>
      </c>
      <c r="I23" s="82">
        <v>103.883595</v>
      </c>
      <c r="J23" s="82">
        <f t="shared" si="2"/>
        <v>247.98964699999999</v>
      </c>
      <c r="K23" s="85">
        <f t="shared" si="3"/>
        <v>0.41890295121876603</v>
      </c>
      <c r="M23" s="307"/>
      <c r="N23" s="307"/>
      <c r="O23" s="307"/>
      <c r="Q23" s="306"/>
      <c r="R23" s="306"/>
      <c r="S23" s="306"/>
    </row>
    <row r="24" spans="1:19" x14ac:dyDescent="0.25">
      <c r="A24" s="21" t="s">
        <v>128</v>
      </c>
      <c r="B24" s="81">
        <v>1273.74125</v>
      </c>
      <c r="C24" s="82">
        <v>1192.5073799999998</v>
      </c>
      <c r="D24" s="83">
        <f t="shared" si="0"/>
        <v>6.3775802189024065</v>
      </c>
      <c r="E24" s="318">
        <v>6.72</v>
      </c>
      <c r="F24" s="319">
        <v>6.8</v>
      </c>
      <c r="G24" s="320">
        <f t="shared" si="1"/>
        <v>-1.1904761904761916</v>
      </c>
      <c r="H24" s="81">
        <v>50.508248099999996</v>
      </c>
      <c r="I24" s="82">
        <v>38.972085899999996</v>
      </c>
      <c r="J24" s="82">
        <f t="shared" si="2"/>
        <v>89.480333999999999</v>
      </c>
      <c r="K24" s="85">
        <f t="shared" si="3"/>
        <v>0.43553800212681365</v>
      </c>
      <c r="M24" s="307"/>
      <c r="N24" s="307"/>
      <c r="O24" s="307"/>
      <c r="Q24" s="306"/>
      <c r="R24" s="306"/>
      <c r="S24" s="306"/>
    </row>
    <row r="25" spans="1:19" x14ac:dyDescent="0.25">
      <c r="A25" s="21" t="s">
        <v>129</v>
      </c>
      <c r="B25" s="81">
        <v>1146.2249999999999</v>
      </c>
      <c r="C25" s="82">
        <v>1184.23125</v>
      </c>
      <c r="D25" s="83">
        <f t="shared" si="0"/>
        <v>-3.3157756984885287</v>
      </c>
      <c r="E25" s="318">
        <v>6.23</v>
      </c>
      <c r="F25" s="319">
        <v>7.24</v>
      </c>
      <c r="G25" s="320">
        <f t="shared" si="1"/>
        <v>-16.211878009630816</v>
      </c>
      <c r="H25" s="81">
        <v>18.259963500000001</v>
      </c>
      <c r="I25" s="82">
        <v>11.2663362</v>
      </c>
      <c r="J25" s="82">
        <f t="shared" si="2"/>
        <v>29.526299700000003</v>
      </c>
      <c r="K25" s="85">
        <f t="shared" si="3"/>
        <v>0.38156952664136234</v>
      </c>
      <c r="M25" s="307"/>
      <c r="N25" s="307"/>
      <c r="O25" s="307"/>
      <c r="Q25" s="306"/>
      <c r="R25" s="306"/>
      <c r="S25" s="306"/>
    </row>
    <row r="26" spans="1:19" x14ac:dyDescent="0.25">
      <c r="A26" s="21" t="s">
        <v>130</v>
      </c>
      <c r="B26" s="81">
        <v>1031.49388</v>
      </c>
      <c r="C26" s="82">
        <v>986.0851899999999</v>
      </c>
      <c r="D26" s="83">
        <f t="shared" si="0"/>
        <v>4.4022258280388531</v>
      </c>
      <c r="E26" s="318">
        <v>5.41</v>
      </c>
      <c r="F26" s="319">
        <v>6.11</v>
      </c>
      <c r="G26" s="320">
        <f t="shared" si="1"/>
        <v>-12.939001848428838</v>
      </c>
      <c r="H26" s="81">
        <v>44.932867299999998</v>
      </c>
      <c r="I26" s="82">
        <v>31.826837299999998</v>
      </c>
      <c r="J26" s="82">
        <f t="shared" si="2"/>
        <v>76.759704599999992</v>
      </c>
      <c r="K26" s="85">
        <f t="shared" si="3"/>
        <v>0.41462949168254093</v>
      </c>
      <c r="M26" s="307"/>
      <c r="N26" s="307"/>
      <c r="O26" s="307"/>
      <c r="Q26" s="306"/>
      <c r="R26" s="306"/>
      <c r="S26" s="306"/>
    </row>
    <row r="27" spans="1:19" x14ac:dyDescent="0.25">
      <c r="A27" s="21" t="s">
        <v>131</v>
      </c>
      <c r="B27" s="81">
        <v>1026.67525</v>
      </c>
      <c r="C27" s="82">
        <v>919.59793999999999</v>
      </c>
      <c r="D27" s="83">
        <f t="shared" si="0"/>
        <v>10.429520922024761</v>
      </c>
      <c r="E27" s="318">
        <v>5.0599999999999996</v>
      </c>
      <c r="F27" s="319">
        <v>5.23</v>
      </c>
      <c r="G27" s="320">
        <f t="shared" si="1"/>
        <v>-3.3596837944664197</v>
      </c>
      <c r="H27" s="81">
        <v>102.88298500000001</v>
      </c>
      <c r="I27" s="82">
        <v>62.089979200000002</v>
      </c>
      <c r="J27" s="82">
        <f t="shared" si="2"/>
        <v>164.97296420000001</v>
      </c>
      <c r="K27" s="85">
        <f t="shared" si="3"/>
        <v>0.37636457283223135</v>
      </c>
      <c r="M27" s="307"/>
      <c r="N27" s="307"/>
      <c r="O27" s="307"/>
      <c r="Q27" s="306"/>
      <c r="R27" s="306"/>
      <c r="S27" s="306"/>
    </row>
    <row r="28" spans="1:19" x14ac:dyDescent="0.25">
      <c r="A28" s="21" t="s">
        <v>132</v>
      </c>
      <c r="B28" s="81">
        <v>1018.953</v>
      </c>
      <c r="C28" s="82">
        <v>906.84006000000011</v>
      </c>
      <c r="D28" s="83">
        <f t="shared" si="0"/>
        <v>11.002758714091804</v>
      </c>
      <c r="E28" s="318">
        <v>5.13</v>
      </c>
      <c r="F28" s="319">
        <v>5.59</v>
      </c>
      <c r="G28" s="320">
        <f t="shared" si="1"/>
        <v>-8.9668615984405449</v>
      </c>
      <c r="H28" s="81">
        <v>61.9694602</v>
      </c>
      <c r="I28" s="82">
        <v>40.289158100000002</v>
      </c>
      <c r="J28" s="82">
        <f t="shared" si="2"/>
        <v>102.25861829999999</v>
      </c>
      <c r="K28" s="85">
        <f t="shared" si="3"/>
        <v>0.39399278779420005</v>
      </c>
      <c r="M28" s="307"/>
      <c r="N28" s="307"/>
      <c r="O28" s="307"/>
      <c r="Q28" s="306"/>
      <c r="R28" s="306"/>
      <c r="S28" s="306"/>
    </row>
    <row r="29" spans="1:19" x14ac:dyDescent="0.25">
      <c r="A29" s="21" t="s">
        <v>133</v>
      </c>
      <c r="B29" s="81">
        <v>1519.9053799999999</v>
      </c>
      <c r="C29" s="82">
        <v>1478.9908799999998</v>
      </c>
      <c r="D29" s="83">
        <f t="shared" si="0"/>
        <v>2.6919109925119216</v>
      </c>
      <c r="E29" s="318">
        <v>8.27</v>
      </c>
      <c r="F29" s="319">
        <v>8.7200000000000006</v>
      </c>
      <c r="G29" s="320">
        <f t="shared" si="1"/>
        <v>-5.4413542926239549</v>
      </c>
      <c r="H29" s="81">
        <v>38.235275800000004</v>
      </c>
      <c r="I29" s="82">
        <v>33.539269500000003</v>
      </c>
      <c r="J29" s="82">
        <f t="shared" si="2"/>
        <v>71.7745453</v>
      </c>
      <c r="K29" s="85">
        <f t="shared" si="3"/>
        <v>0.467286408570254</v>
      </c>
      <c r="M29" s="307"/>
      <c r="N29" s="307"/>
      <c r="O29" s="307"/>
      <c r="Q29" s="306"/>
      <c r="R29" s="306"/>
      <c r="S29" s="306"/>
    </row>
    <row r="30" spans="1:19" x14ac:dyDescent="0.25">
      <c r="A30" s="21" t="s">
        <v>134</v>
      </c>
      <c r="B30" s="81">
        <v>1018.51381</v>
      </c>
      <c r="C30" s="82">
        <v>936.92150000000004</v>
      </c>
      <c r="D30" s="83">
        <f t="shared" si="0"/>
        <v>8.0109183792019465</v>
      </c>
      <c r="E30" s="318">
        <v>5.0999999999999996</v>
      </c>
      <c r="F30" s="319">
        <v>5.16</v>
      </c>
      <c r="G30" s="320">
        <f t="shared" si="1"/>
        <v>-1.1764705882353039</v>
      </c>
      <c r="H30" s="81">
        <v>84.551388399999993</v>
      </c>
      <c r="I30" s="82">
        <v>57.363700999999999</v>
      </c>
      <c r="J30" s="82">
        <f t="shared" si="2"/>
        <v>141.9150894</v>
      </c>
      <c r="K30" s="85">
        <f t="shared" si="3"/>
        <v>0.40421142841488428</v>
      </c>
      <c r="M30" s="307"/>
      <c r="N30" s="307"/>
      <c r="O30" s="307"/>
      <c r="Q30" s="306"/>
      <c r="R30" s="306"/>
      <c r="S30" s="306"/>
    </row>
    <row r="31" spans="1:19" x14ac:dyDescent="0.25">
      <c r="A31" s="39" t="s">
        <v>135</v>
      </c>
      <c r="B31" s="86">
        <v>1285.4204999999999</v>
      </c>
      <c r="C31" s="87">
        <v>1071.83988</v>
      </c>
      <c r="D31" s="88">
        <f t="shared" si="0"/>
        <v>16.615622669780041</v>
      </c>
      <c r="E31" s="323">
        <v>6.35</v>
      </c>
      <c r="F31" s="324">
        <v>5.89</v>
      </c>
      <c r="G31" s="325">
        <f t="shared" si="1"/>
        <v>7.2440944881889759</v>
      </c>
      <c r="H31" s="86">
        <v>109.495869</v>
      </c>
      <c r="I31" s="87">
        <v>83.908582800000005</v>
      </c>
      <c r="J31" s="87">
        <f t="shared" si="2"/>
        <v>193.4044518</v>
      </c>
      <c r="K31" s="90">
        <f t="shared" si="3"/>
        <v>0.43385031739998448</v>
      </c>
      <c r="M31" s="307"/>
      <c r="N31" s="307"/>
      <c r="O31" s="307"/>
      <c r="Q31" s="306"/>
      <c r="R31" s="306"/>
      <c r="S31" s="306"/>
    </row>
    <row r="32" spans="1:19" x14ac:dyDescent="0.25">
      <c r="A32" s="363" t="s">
        <v>108</v>
      </c>
      <c r="B32" s="363"/>
      <c r="C32" s="363"/>
      <c r="D32" s="363"/>
      <c r="E32" s="363"/>
      <c r="F32" s="363"/>
      <c r="G32" s="363"/>
      <c r="H32" s="363"/>
      <c r="I32" s="363"/>
      <c r="J32" s="363"/>
      <c r="K32" s="363"/>
    </row>
  </sheetData>
  <mergeCells count="6">
    <mergeCell ref="A32:K32"/>
    <mergeCell ref="A6:K6"/>
    <mergeCell ref="A7:A8"/>
    <mergeCell ref="B7:D7"/>
    <mergeCell ref="E7:G7"/>
    <mergeCell ref="H7:K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8A09-1BB3-9F4E-8178-51C7CF387F23}">
  <sheetPr>
    <tabColor theme="2"/>
  </sheetPr>
  <dimension ref="A6:M83"/>
  <sheetViews>
    <sheetView showGridLines="0" zoomScale="70" zoomScaleNormal="70" workbookViewId="0">
      <selection activeCell="E38" sqref="E38"/>
    </sheetView>
  </sheetViews>
  <sheetFormatPr baseColWidth="10" defaultRowHeight="15.75" x14ac:dyDescent="0.25"/>
  <cols>
    <col min="1" max="1" width="29.5" customWidth="1"/>
    <col min="7" max="7" width="14.375" customWidth="1"/>
  </cols>
  <sheetData>
    <row r="6" spans="1:12" ht="62.1" customHeight="1" x14ac:dyDescent="0.25">
      <c r="A6" s="357" t="s">
        <v>137</v>
      </c>
      <c r="B6" s="357"/>
      <c r="C6" s="357"/>
      <c r="D6" s="357"/>
      <c r="E6" s="357"/>
      <c r="F6" s="357"/>
      <c r="G6" s="357"/>
      <c r="H6" s="357"/>
      <c r="I6" s="357"/>
      <c r="J6" s="357"/>
      <c r="K6" s="357"/>
    </row>
    <row r="7" spans="1:12" ht="35.25" customHeight="1" x14ac:dyDescent="0.25">
      <c r="A7" s="358"/>
      <c r="B7" s="360" t="s">
        <v>139</v>
      </c>
      <c r="C7" s="361"/>
      <c r="D7" s="362"/>
      <c r="E7" s="360" t="s">
        <v>140</v>
      </c>
      <c r="F7" s="361"/>
      <c r="G7" s="362"/>
      <c r="H7" s="360" t="s">
        <v>2</v>
      </c>
      <c r="I7" s="361"/>
      <c r="J7" s="361"/>
      <c r="K7" s="362"/>
    </row>
    <row r="8" spans="1:12" ht="42.75" x14ac:dyDescent="0.25">
      <c r="A8" s="359"/>
      <c r="B8" s="6" t="s">
        <v>3</v>
      </c>
      <c r="C8" s="7" t="s">
        <v>4</v>
      </c>
      <c r="D8" s="8" t="s">
        <v>5</v>
      </c>
      <c r="E8" s="6" t="s">
        <v>3</v>
      </c>
      <c r="F8" s="7" t="s">
        <v>4</v>
      </c>
      <c r="G8" s="8" t="s">
        <v>5</v>
      </c>
      <c r="H8" s="6" t="s">
        <v>3</v>
      </c>
      <c r="I8" s="7" t="s">
        <v>4</v>
      </c>
      <c r="J8" s="7" t="s">
        <v>6</v>
      </c>
      <c r="K8" s="8" t="s">
        <v>7</v>
      </c>
    </row>
    <row r="9" spans="1:12" x14ac:dyDescent="0.25">
      <c r="A9" s="114" t="s">
        <v>51</v>
      </c>
      <c r="B9" s="115">
        <v>1595.8493799999999</v>
      </c>
      <c r="C9" s="115">
        <v>1633.26125</v>
      </c>
      <c r="D9" s="116">
        <f>((B9-C9)/B9)*100</f>
        <v>-2.3443233721718864</v>
      </c>
      <c r="E9" s="117">
        <v>7.6175100000000002</v>
      </c>
      <c r="F9" s="117">
        <v>8.1165900000000004</v>
      </c>
      <c r="G9" s="116">
        <f>((E9-F9)/E9)*100</f>
        <v>-6.5517472244867436</v>
      </c>
      <c r="H9" s="115">
        <v>4707.9546</v>
      </c>
      <c r="I9" s="115">
        <v>3010.2321299999999</v>
      </c>
      <c r="J9" s="115">
        <f>+H9+I9</f>
        <v>7718.1867299999994</v>
      </c>
      <c r="K9" s="118">
        <f>+I9/J9</f>
        <v>0.39001804896731229</v>
      </c>
      <c r="L9" s="291"/>
    </row>
    <row r="10" spans="1:12" x14ac:dyDescent="0.25">
      <c r="A10" s="101" t="s">
        <v>9</v>
      </c>
      <c r="B10" s="119"/>
      <c r="C10" s="120"/>
      <c r="D10" s="121"/>
      <c r="E10" s="122"/>
      <c r="F10" s="123"/>
      <c r="G10" s="121"/>
      <c r="H10" s="119"/>
      <c r="I10" s="120"/>
      <c r="J10" s="120"/>
      <c r="K10" s="121"/>
    </row>
    <row r="11" spans="1:12" x14ac:dyDescent="0.25">
      <c r="A11" s="124" t="s">
        <v>10</v>
      </c>
      <c r="B11" s="47">
        <v>1678.5852500000001</v>
      </c>
      <c r="C11" s="47">
        <v>1661.96675</v>
      </c>
      <c r="D11" s="48">
        <f t="shared" ref="D11:D26" si="0">((B11-C11)/B11)*100</f>
        <v>0.99003014592199223</v>
      </c>
      <c r="E11" s="49">
        <v>8.0208500000000011</v>
      </c>
      <c r="F11" s="49">
        <v>8.2522900000000003</v>
      </c>
      <c r="G11" s="48">
        <f t="shared" ref="G11:G12" si="1">((E11-F11)/E11)*100</f>
        <v>-2.8854797184836913</v>
      </c>
      <c r="H11" s="47">
        <v>4086.93037</v>
      </c>
      <c r="I11" s="47">
        <v>2838.5606899999998</v>
      </c>
      <c r="J11" s="47">
        <f>+H11+I11</f>
        <v>6925.4910600000003</v>
      </c>
      <c r="K11" s="50">
        <f>+I11/J11</f>
        <v>0.4098713961808218</v>
      </c>
    </row>
    <row r="12" spans="1:12" ht="28.5" x14ac:dyDescent="0.25">
      <c r="A12" s="45" t="s">
        <v>11</v>
      </c>
      <c r="B12" s="97">
        <v>1051.3681200000001</v>
      </c>
      <c r="C12" s="97">
        <v>1158.6196200000002</v>
      </c>
      <c r="D12" s="98">
        <f t="shared" si="0"/>
        <v>-10.201136781663122</v>
      </c>
      <c r="E12" s="99">
        <v>4.9631699999999999</v>
      </c>
      <c r="F12" s="99">
        <v>5.8726700000000003</v>
      </c>
      <c r="G12" s="98">
        <f t="shared" si="1"/>
        <v>-18.324981816057083</v>
      </c>
      <c r="H12" s="97">
        <v>621.02423899999997</v>
      </c>
      <c r="I12" s="97">
        <v>171.67143799999999</v>
      </c>
      <c r="J12" s="97">
        <f>+H12+I12</f>
        <v>792.69567699999993</v>
      </c>
      <c r="K12" s="100">
        <f>+I12/J12</f>
        <v>0.21656663834688733</v>
      </c>
    </row>
    <row r="13" spans="1:12" x14ac:dyDescent="0.25">
      <c r="A13" s="101" t="s">
        <v>12</v>
      </c>
      <c r="B13" s="119"/>
      <c r="C13" s="120"/>
      <c r="D13" s="121"/>
      <c r="E13" s="122"/>
      <c r="F13" s="123"/>
      <c r="G13" s="121"/>
      <c r="H13" s="119"/>
      <c r="I13" s="120"/>
      <c r="J13" s="120"/>
      <c r="K13" s="121"/>
    </row>
    <row r="14" spans="1:12" x14ac:dyDescent="0.25">
      <c r="A14" s="38" t="s">
        <v>13</v>
      </c>
      <c r="B14" s="47">
        <v>999.28700000000003</v>
      </c>
      <c r="C14" s="47">
        <v>1015.61312</v>
      </c>
      <c r="D14" s="48">
        <f t="shared" si="0"/>
        <v>-1.6337768829175148</v>
      </c>
      <c r="E14" s="49">
        <v>4.7076700000000002</v>
      </c>
      <c r="F14" s="49">
        <v>4.8685799999999997</v>
      </c>
      <c r="G14" s="48">
        <f t="shared" ref="G14:G18" si="2">((E14-F14)/E14)*100</f>
        <v>-3.4180390724073568</v>
      </c>
      <c r="H14" s="47">
        <v>719.50539400000002</v>
      </c>
      <c r="I14" s="47">
        <v>466.021885</v>
      </c>
      <c r="J14" s="47">
        <f t="shared" ref="J14:J26" si="3">+H14+I14</f>
        <v>1185.5272789999999</v>
      </c>
      <c r="K14" s="50">
        <f t="shared" ref="K14:K26" si="4">+I14/J14</f>
        <v>0.39309250259774076</v>
      </c>
    </row>
    <row r="15" spans="1:12" x14ac:dyDescent="0.25">
      <c r="A15" s="38" t="s">
        <v>14</v>
      </c>
      <c r="B15" s="47">
        <v>1431.2798799999998</v>
      </c>
      <c r="C15" s="47">
        <v>1483.4870000000001</v>
      </c>
      <c r="D15" s="48">
        <f t="shared" si="0"/>
        <v>-3.6475828892389845</v>
      </c>
      <c r="E15" s="49">
        <v>6.7418999999999993</v>
      </c>
      <c r="F15" s="49">
        <v>7.2485100000000005</v>
      </c>
      <c r="G15" s="48">
        <f t="shared" si="2"/>
        <v>-7.514350553998149</v>
      </c>
      <c r="H15" s="47">
        <v>1564.68148</v>
      </c>
      <c r="I15" s="47">
        <v>1019.6811899999999</v>
      </c>
      <c r="J15" s="47">
        <f t="shared" si="3"/>
        <v>2584.36267</v>
      </c>
      <c r="K15" s="50">
        <f t="shared" si="4"/>
        <v>0.39455808653976571</v>
      </c>
    </row>
    <row r="16" spans="1:12" x14ac:dyDescent="0.25">
      <c r="A16" s="38" t="s">
        <v>15</v>
      </c>
      <c r="B16" s="47">
        <v>1814.4956200000001</v>
      </c>
      <c r="C16" s="47">
        <v>1829.104</v>
      </c>
      <c r="D16" s="48">
        <f t="shared" si="0"/>
        <v>-0.80509315310443652</v>
      </c>
      <c r="E16" s="49">
        <v>8.6290599999999991</v>
      </c>
      <c r="F16" s="49">
        <v>9.1164400000000008</v>
      </c>
      <c r="G16" s="48">
        <f t="shared" si="2"/>
        <v>-5.6481238976203869</v>
      </c>
      <c r="H16" s="47">
        <v>1161.0971200000001</v>
      </c>
      <c r="I16" s="47">
        <v>802.112754</v>
      </c>
      <c r="J16" s="47">
        <f t="shared" si="3"/>
        <v>1963.2098740000001</v>
      </c>
      <c r="K16" s="50">
        <f t="shared" si="4"/>
        <v>0.40857208626692143</v>
      </c>
    </row>
    <row r="17" spans="1:13" x14ac:dyDescent="0.25">
      <c r="A17" s="38" t="s">
        <v>16</v>
      </c>
      <c r="B17" s="47">
        <v>1904.452</v>
      </c>
      <c r="C17" s="47">
        <v>1939.5031200000001</v>
      </c>
      <c r="D17" s="48">
        <f t="shared" si="0"/>
        <v>-1.84048324662423</v>
      </c>
      <c r="E17" s="49">
        <v>9.2044999999999995</v>
      </c>
      <c r="F17" s="49">
        <v>9.7695600000000002</v>
      </c>
      <c r="G17" s="48">
        <f t="shared" si="2"/>
        <v>-6.1389537726112318</v>
      </c>
      <c r="H17" s="47">
        <v>791.08673400000009</v>
      </c>
      <c r="I17" s="47">
        <v>481.26455699999997</v>
      </c>
      <c r="J17" s="47">
        <f t="shared" si="3"/>
        <v>1272.3512909999999</v>
      </c>
      <c r="K17" s="50">
        <f t="shared" si="4"/>
        <v>0.37824817753102746</v>
      </c>
    </row>
    <row r="18" spans="1:13" x14ac:dyDescent="0.25">
      <c r="A18" s="95" t="s">
        <v>17</v>
      </c>
      <c r="B18" s="97">
        <v>2001.8072500000001</v>
      </c>
      <c r="C18" s="97">
        <v>2198.83925</v>
      </c>
      <c r="D18" s="98">
        <f t="shared" si="0"/>
        <v>-9.8427058848947571</v>
      </c>
      <c r="E18" s="99">
        <v>9.8384400000000003</v>
      </c>
      <c r="F18" s="99">
        <v>11.44666</v>
      </c>
      <c r="G18" s="98">
        <f t="shared" si="2"/>
        <v>-16.346290672098416</v>
      </c>
      <c r="H18" s="97">
        <v>469.96732099999997</v>
      </c>
      <c r="I18" s="97">
        <v>240.97548499999999</v>
      </c>
      <c r="J18" s="97">
        <f t="shared" si="3"/>
        <v>710.94280600000002</v>
      </c>
      <c r="K18" s="100">
        <f t="shared" si="4"/>
        <v>0.33895199862251646</v>
      </c>
    </row>
    <row r="19" spans="1:13" x14ac:dyDescent="0.25">
      <c r="A19" s="101" t="s">
        <v>138</v>
      </c>
      <c r="B19" s="119"/>
      <c r="C19" s="120"/>
      <c r="D19" s="121"/>
      <c r="E19" s="122"/>
      <c r="F19" s="123"/>
      <c r="G19" s="121"/>
      <c r="H19" s="119"/>
      <c r="I19" s="120"/>
      <c r="J19" s="120"/>
      <c r="K19" s="121"/>
    </row>
    <row r="20" spans="1:13" x14ac:dyDescent="0.25">
      <c r="A20" s="38" t="s">
        <v>19</v>
      </c>
      <c r="B20" s="47">
        <v>871.51981000000001</v>
      </c>
      <c r="C20" s="47">
        <v>778.88181000000009</v>
      </c>
      <c r="D20" s="125">
        <f t="shared" si="0"/>
        <v>10.62947725766554</v>
      </c>
      <c r="E20" s="49">
        <v>4.0259499999999999</v>
      </c>
      <c r="F20" s="49">
        <v>3.6356299999999999</v>
      </c>
      <c r="G20" s="48">
        <f t="shared" ref="G20:G26" si="5">((E20-F20)/E20)*100</f>
        <v>9.6951030191631791</v>
      </c>
      <c r="H20" s="47">
        <v>289.69851400000005</v>
      </c>
      <c r="I20" s="47">
        <v>49.3884039</v>
      </c>
      <c r="J20" s="111">
        <f t="shared" si="3"/>
        <v>339.08691790000006</v>
      </c>
      <c r="K20" s="50">
        <f t="shared" si="4"/>
        <v>0.14565116285189483</v>
      </c>
    </row>
    <row r="21" spans="1:13" x14ac:dyDescent="0.25">
      <c r="A21" s="38" t="s">
        <v>20</v>
      </c>
      <c r="B21" s="47">
        <v>958.69775000000004</v>
      </c>
      <c r="C21" s="47">
        <v>841.35531000000003</v>
      </c>
      <c r="D21" s="125">
        <f t="shared" si="0"/>
        <v>12.239774214553023</v>
      </c>
      <c r="E21" s="49">
        <v>4.4074900000000001</v>
      </c>
      <c r="F21" s="49">
        <v>3.9621500000000003</v>
      </c>
      <c r="G21" s="48">
        <f t="shared" si="5"/>
        <v>10.104163594245247</v>
      </c>
      <c r="H21" s="47">
        <v>761.15956299999993</v>
      </c>
      <c r="I21" s="47">
        <v>205.950424</v>
      </c>
      <c r="J21" s="111">
        <f t="shared" si="3"/>
        <v>967.10998699999993</v>
      </c>
      <c r="K21" s="50">
        <f t="shared" si="4"/>
        <v>0.21295450028270674</v>
      </c>
    </row>
    <row r="22" spans="1:13" x14ac:dyDescent="0.25">
      <c r="A22" s="38" t="s">
        <v>21</v>
      </c>
      <c r="B22" s="47">
        <v>981.52837999999997</v>
      </c>
      <c r="C22" s="47">
        <v>905.87143999999989</v>
      </c>
      <c r="D22" s="125">
        <f t="shared" si="0"/>
        <v>7.7080746254122658</v>
      </c>
      <c r="E22" s="49">
        <v>4.4981400000000002</v>
      </c>
      <c r="F22" s="49">
        <v>4.2654899999999998</v>
      </c>
      <c r="G22" s="48">
        <f t="shared" si="5"/>
        <v>5.172137816964355</v>
      </c>
      <c r="H22" s="47">
        <v>225.258118</v>
      </c>
      <c r="I22" s="47">
        <v>74.839884799999993</v>
      </c>
      <c r="J22" s="111">
        <f t="shared" si="3"/>
        <v>300.09800280000002</v>
      </c>
      <c r="K22" s="50">
        <f t="shared" si="4"/>
        <v>0.24938481463296158</v>
      </c>
    </row>
    <row r="23" spans="1:13" x14ac:dyDescent="0.25">
      <c r="A23" s="38" t="s">
        <v>22</v>
      </c>
      <c r="B23" s="47">
        <v>1185.2031200000001</v>
      </c>
      <c r="C23" s="47">
        <v>1045.5881899999999</v>
      </c>
      <c r="D23" s="125">
        <f t="shared" si="0"/>
        <v>11.779831460450438</v>
      </c>
      <c r="E23" s="49">
        <v>5.4908400000000004</v>
      </c>
      <c r="F23" s="49">
        <v>5.0181400000000007</v>
      </c>
      <c r="G23" s="48">
        <f t="shared" si="5"/>
        <v>8.6088831581324463</v>
      </c>
      <c r="H23" s="47">
        <v>2002.8316299999999</v>
      </c>
      <c r="I23" s="47">
        <v>1114.9445600000001</v>
      </c>
      <c r="J23" s="111">
        <f t="shared" si="3"/>
        <v>3117.77619</v>
      </c>
      <c r="K23" s="50">
        <f>+I23/J23</f>
        <v>0.35760891483362062</v>
      </c>
    </row>
    <row r="24" spans="1:13" x14ac:dyDescent="0.25">
      <c r="A24" s="38" t="s">
        <v>23</v>
      </c>
      <c r="B24" s="47">
        <v>1621.3928799999999</v>
      </c>
      <c r="C24" s="47">
        <v>1324.93912</v>
      </c>
      <c r="D24" s="125">
        <f t="shared" si="0"/>
        <v>18.283894277369708</v>
      </c>
      <c r="E24" s="49">
        <v>7.5886499999999995</v>
      </c>
      <c r="F24" s="49">
        <v>6.50901</v>
      </c>
      <c r="G24" s="48">
        <f t="shared" si="5"/>
        <v>14.227036429404432</v>
      </c>
      <c r="H24" s="47">
        <v>650.95970999999997</v>
      </c>
      <c r="I24" s="47">
        <v>672.23182200000008</v>
      </c>
      <c r="J24" s="111">
        <f t="shared" si="3"/>
        <v>1323.1915320000001</v>
      </c>
      <c r="K24" s="50">
        <f t="shared" si="4"/>
        <v>0.50803818324314975</v>
      </c>
    </row>
    <row r="25" spans="1:13" x14ac:dyDescent="0.25">
      <c r="A25" s="38" t="s">
        <v>24</v>
      </c>
      <c r="B25" s="47">
        <v>2927.4392499999999</v>
      </c>
      <c r="C25" s="47">
        <v>2332.8690000000001</v>
      </c>
      <c r="D25" s="125">
        <f t="shared" si="0"/>
        <v>20.310250673861116</v>
      </c>
      <c r="E25" s="49">
        <v>14.543190000000001</v>
      </c>
      <c r="F25" s="49">
        <v>11.76558</v>
      </c>
      <c r="G25" s="48">
        <f t="shared" si="5"/>
        <v>19.099042232137524</v>
      </c>
      <c r="H25" s="47">
        <v>473.948193</v>
      </c>
      <c r="I25" s="47">
        <v>575.46378400000003</v>
      </c>
      <c r="J25" s="111">
        <f t="shared" si="3"/>
        <v>1049.411977</v>
      </c>
      <c r="K25" s="50">
        <f t="shared" si="4"/>
        <v>0.54836784467154986</v>
      </c>
    </row>
    <row r="26" spans="1:13" x14ac:dyDescent="0.25">
      <c r="A26" s="95" t="s">
        <v>25</v>
      </c>
      <c r="B26" s="97">
        <v>5731.2610000000004</v>
      </c>
      <c r="C26" s="97">
        <v>4394.41</v>
      </c>
      <c r="D26" s="126">
        <f t="shared" si="0"/>
        <v>23.325599724039797</v>
      </c>
      <c r="E26" s="99">
        <v>28.913019999999999</v>
      </c>
      <c r="F26" s="99">
        <v>22.714320000000001</v>
      </c>
      <c r="G26" s="98">
        <f t="shared" si="5"/>
        <v>21.439130191173383</v>
      </c>
      <c r="H26" s="97">
        <v>241.63535300000001</v>
      </c>
      <c r="I26" s="97">
        <v>261.358001</v>
      </c>
      <c r="J26" s="127">
        <f t="shared" si="3"/>
        <v>502.99335400000001</v>
      </c>
      <c r="K26" s="100">
        <f t="shared" si="4"/>
        <v>0.51960527693175051</v>
      </c>
    </row>
    <row r="27" spans="1:13" x14ac:dyDescent="0.25">
      <c r="A27" s="101" t="s">
        <v>46</v>
      </c>
      <c r="B27" s="119"/>
      <c r="C27" s="120"/>
      <c r="D27" s="121"/>
      <c r="E27" s="122"/>
      <c r="F27" s="123"/>
      <c r="G27" s="121"/>
      <c r="H27" s="119"/>
      <c r="I27" s="120"/>
      <c r="J27" s="120"/>
      <c r="K27" s="121"/>
    </row>
    <row r="28" spans="1:13" x14ac:dyDescent="0.25">
      <c r="A28" s="131" t="s">
        <v>48</v>
      </c>
      <c r="B28" s="344">
        <v>1372.1532500000001</v>
      </c>
      <c r="C28" s="111">
        <v>1404.8861200000001</v>
      </c>
      <c r="D28" s="125">
        <f t="shared" ref="D28:D32" si="6">((B28-C28)/B28)*100</f>
        <v>-2.3855112393604756</v>
      </c>
      <c r="E28" s="241">
        <v>6.3806799999999999</v>
      </c>
      <c r="F28" s="242">
        <v>6.8671800000000003</v>
      </c>
      <c r="G28" s="125">
        <f t="shared" ref="G28:G32" si="7">((E28-F28)/E28)*100</f>
        <v>-7.6245791984553435</v>
      </c>
      <c r="H28" s="344">
        <v>2001.5311999999999</v>
      </c>
      <c r="I28" s="111">
        <v>887.77419999999995</v>
      </c>
      <c r="J28" s="111">
        <f t="shared" ref="J28:J32" si="8">+H28+I28</f>
        <v>2889.3053999999997</v>
      </c>
      <c r="K28" s="112">
        <f t="shared" ref="K28:K32" si="9">+I28/J28</f>
        <v>0.30726215373425048</v>
      </c>
      <c r="L28" s="297"/>
      <c r="M28" s="297"/>
    </row>
    <row r="29" spans="1:13" x14ac:dyDescent="0.25">
      <c r="A29" s="131" t="s">
        <v>27</v>
      </c>
      <c r="B29" s="344">
        <v>2365.8530300000002</v>
      </c>
      <c r="C29" s="111">
        <v>2377.2819800000002</v>
      </c>
      <c r="D29" s="125">
        <f t="shared" si="6"/>
        <v>-0.48307945823667608</v>
      </c>
      <c r="E29" s="241">
        <v>11.42853</v>
      </c>
      <c r="F29" s="242">
        <v>11.989089999999999</v>
      </c>
      <c r="G29" s="125">
        <f t="shared" si="7"/>
        <v>-4.9049177803269437</v>
      </c>
      <c r="H29" s="344">
        <v>1046.4751999999999</v>
      </c>
      <c r="I29" s="111">
        <v>572.33780000000002</v>
      </c>
      <c r="J29" s="111">
        <f t="shared" si="8"/>
        <v>1618.8129999999999</v>
      </c>
      <c r="K29" s="112">
        <f t="shared" si="9"/>
        <v>0.35355399295656759</v>
      </c>
      <c r="L29" s="298"/>
      <c r="M29" s="298"/>
    </row>
    <row r="30" spans="1:13" x14ac:dyDescent="0.25">
      <c r="A30" s="131" t="s">
        <v>28</v>
      </c>
      <c r="B30" s="344">
        <v>1739.3376499999999</v>
      </c>
      <c r="C30" s="111">
        <v>1529.83044</v>
      </c>
      <c r="D30" s="125">
        <f t="shared" si="6"/>
        <v>12.04522940097341</v>
      </c>
      <c r="E30" s="241">
        <v>8.3288100000000007</v>
      </c>
      <c r="F30" s="242">
        <v>7.5673599999999999</v>
      </c>
      <c r="G30" s="125">
        <f t="shared" si="7"/>
        <v>9.1423624743510867</v>
      </c>
      <c r="H30" s="344">
        <v>390.92399999999998</v>
      </c>
      <c r="I30" s="111">
        <v>542.21440000000007</v>
      </c>
      <c r="J30" s="111">
        <f t="shared" si="8"/>
        <v>933.13840000000005</v>
      </c>
      <c r="K30" s="112">
        <f t="shared" si="9"/>
        <v>0.58106535965082995</v>
      </c>
      <c r="L30" s="297"/>
      <c r="M30" s="297"/>
    </row>
    <row r="31" spans="1:13" x14ac:dyDescent="0.25">
      <c r="A31" s="131" t="s">
        <v>29</v>
      </c>
      <c r="B31" s="344">
        <v>2090.8586399999999</v>
      </c>
      <c r="C31" s="111">
        <v>1704.0347899999999</v>
      </c>
      <c r="D31" s="125">
        <f t="shared" si="6"/>
        <v>18.500717485138068</v>
      </c>
      <c r="E31" s="241">
        <v>10.8957</v>
      </c>
      <c r="F31" s="242">
        <v>8.6546800000000008</v>
      </c>
      <c r="G31" s="125">
        <f t="shared" si="7"/>
        <v>20.567930467982773</v>
      </c>
      <c r="H31" s="344">
        <v>24.092490000000002</v>
      </c>
      <c r="I31" s="111">
        <v>49.965129999999995</v>
      </c>
      <c r="J31" s="111">
        <f t="shared" si="8"/>
        <v>74.05762</v>
      </c>
      <c r="K31" s="112">
        <f t="shared" si="9"/>
        <v>0.67467912147325282</v>
      </c>
      <c r="L31" s="297"/>
      <c r="M31" s="297"/>
    </row>
    <row r="32" spans="1:13" x14ac:dyDescent="0.25">
      <c r="A32" s="138" t="s">
        <v>246</v>
      </c>
      <c r="B32" s="344">
        <v>1384.17725</v>
      </c>
      <c r="C32" s="111">
        <v>1648.5235</v>
      </c>
      <c r="D32" s="125">
        <f t="shared" si="6"/>
        <v>-19.097716712220205</v>
      </c>
      <c r="E32" s="241">
        <v>6.6256300000000001</v>
      </c>
      <c r="F32" s="242">
        <v>8.1468299999999996</v>
      </c>
      <c r="G32" s="125">
        <f t="shared" si="7"/>
        <v>-22.95932613200555</v>
      </c>
      <c r="H32" s="344">
        <v>1363.3019999999999</v>
      </c>
      <c r="I32" s="111">
        <v>988.81732999999997</v>
      </c>
      <c r="J32" s="111">
        <f t="shared" si="8"/>
        <v>2352.11933</v>
      </c>
      <c r="K32" s="112">
        <f t="shared" si="9"/>
        <v>0.4203942025339335</v>
      </c>
      <c r="L32" s="297"/>
      <c r="M32" s="297"/>
    </row>
    <row r="33" spans="1:11" x14ac:dyDescent="0.25">
      <c r="A33" s="243" t="s">
        <v>49</v>
      </c>
      <c r="B33" s="440"/>
      <c r="C33" s="441"/>
      <c r="D33" s="442"/>
      <c r="E33" s="309"/>
      <c r="F33" s="310"/>
      <c r="G33" s="442"/>
      <c r="H33" s="440"/>
      <c r="I33" s="441"/>
      <c r="J33" s="441"/>
      <c r="K33" s="442"/>
    </row>
    <row r="34" spans="1:11" x14ac:dyDescent="0.25">
      <c r="A34" s="131" t="s">
        <v>32</v>
      </c>
      <c r="B34" s="132">
        <v>1726.61121</v>
      </c>
      <c r="C34" s="133">
        <v>1878.9461699999999</v>
      </c>
      <c r="D34" s="134">
        <f t="shared" ref="D34:D35" si="10">((B34-C34)/B34)*100</f>
        <v>-8.8227713985477898</v>
      </c>
      <c r="E34" s="135">
        <v>8.3418399999999995</v>
      </c>
      <c r="F34" s="136">
        <v>9.4048800000000004</v>
      </c>
      <c r="G34" s="134">
        <f t="shared" ref="G34:G35" si="11">((E34-F34)/E34)*100</f>
        <v>-12.743471464329224</v>
      </c>
      <c r="H34" s="132">
        <v>1929.2484099999999</v>
      </c>
      <c r="I34" s="133">
        <v>1125.17876</v>
      </c>
      <c r="J34" s="133">
        <f t="shared" ref="J34:J35" si="12">+H34+I34</f>
        <v>3054.4271699999999</v>
      </c>
      <c r="K34" s="137">
        <f t="shared" ref="K34:K35" si="13">+I34/J34</f>
        <v>0.36837635909321748</v>
      </c>
    </row>
    <row r="35" spans="1:11" x14ac:dyDescent="0.25">
      <c r="A35" s="138" t="s">
        <v>33</v>
      </c>
      <c r="B35" s="132">
        <v>1505.0616500000001</v>
      </c>
      <c r="C35" s="133">
        <v>1486.61328</v>
      </c>
      <c r="D35" s="134">
        <f t="shared" si="10"/>
        <v>1.2257551044503769</v>
      </c>
      <c r="E35" s="135">
        <v>7.1146200000000004</v>
      </c>
      <c r="F35" s="136">
        <v>7.3476100000000004</v>
      </c>
      <c r="G35" s="134">
        <f t="shared" si="11"/>
        <v>-3.2748059629326658</v>
      </c>
      <c r="H35" s="132">
        <v>2778.70642</v>
      </c>
      <c r="I35" s="133">
        <v>1885.05351</v>
      </c>
      <c r="J35" s="133">
        <f t="shared" si="12"/>
        <v>4663.7599300000002</v>
      </c>
      <c r="K35" s="137">
        <f t="shared" si="13"/>
        <v>0.40419179766828178</v>
      </c>
    </row>
    <row r="36" spans="1:11" ht="30.75" customHeight="1" x14ac:dyDescent="0.25">
      <c r="A36" s="101" t="s">
        <v>50</v>
      </c>
      <c r="B36" s="102"/>
      <c r="C36" s="103"/>
      <c r="D36" s="104"/>
      <c r="E36" s="105"/>
      <c r="F36" s="106"/>
      <c r="G36" s="104"/>
      <c r="H36" s="102"/>
      <c r="I36" s="103"/>
      <c r="J36" s="103"/>
      <c r="K36" s="104"/>
    </row>
    <row r="37" spans="1:11" ht="28.5" x14ac:dyDescent="0.25">
      <c r="A37" s="38" t="s">
        <v>35</v>
      </c>
      <c r="B37" s="47">
        <v>1373.43</v>
      </c>
      <c r="C37" s="47">
        <v>1506.2381200000002</v>
      </c>
      <c r="D37" s="128">
        <f t="shared" ref="D37:D42" si="14">((B37-C37)/B37)*100</f>
        <v>-9.6698135325426211</v>
      </c>
      <c r="E37" s="49">
        <v>6.5831599999999995</v>
      </c>
      <c r="F37" s="49">
        <v>7.7263500000000001</v>
      </c>
      <c r="G37" s="128">
        <f t="shared" ref="G37:G42" si="15">((E37-F37)/E37)*100</f>
        <v>-17.365368607173465</v>
      </c>
      <c r="H37" s="47">
        <v>302.95925900000003</v>
      </c>
      <c r="I37" s="47">
        <v>159.23960500000001</v>
      </c>
      <c r="J37" s="47">
        <f>+H37+I37</f>
        <v>462.19886400000007</v>
      </c>
      <c r="K37" s="50">
        <f>+I37/J37</f>
        <v>0.34452617131486502</v>
      </c>
    </row>
    <row r="38" spans="1:11" x14ac:dyDescent="0.25">
      <c r="A38" s="38" t="s">
        <v>36</v>
      </c>
      <c r="B38" s="47">
        <v>1206.5461200000002</v>
      </c>
      <c r="C38" s="47">
        <v>1265.6026200000001</v>
      </c>
      <c r="D38" s="128">
        <f t="shared" si="14"/>
        <v>-4.8946740635161055</v>
      </c>
      <c r="E38" s="49">
        <v>5.6630500000000001</v>
      </c>
      <c r="F38" s="49">
        <v>6.1403699999999999</v>
      </c>
      <c r="G38" s="128">
        <f t="shared" si="15"/>
        <v>-8.4286735946177362</v>
      </c>
      <c r="H38" s="47">
        <v>88.396558099999993</v>
      </c>
      <c r="I38" s="47">
        <v>34.797989200000004</v>
      </c>
      <c r="J38" s="47">
        <f>+H38+I38</f>
        <v>123.1945473</v>
      </c>
      <c r="K38" s="50">
        <f>+I38/J38</f>
        <v>0.28246371258024017</v>
      </c>
    </row>
    <row r="39" spans="1:11" x14ac:dyDescent="0.25">
      <c r="A39" s="129" t="s">
        <v>37</v>
      </c>
      <c r="B39" s="97">
        <v>1643.1428799999999</v>
      </c>
      <c r="C39" s="97">
        <v>1707.6951200000001</v>
      </c>
      <c r="D39" s="130">
        <f t="shared" si="14"/>
        <v>-3.9285834960378012</v>
      </c>
      <c r="E39" s="99">
        <v>7.8119300000000003</v>
      </c>
      <c r="F39" s="99">
        <v>8.4546700000000001</v>
      </c>
      <c r="G39" s="130">
        <f t="shared" si="15"/>
        <v>-8.2276722909703484</v>
      </c>
      <c r="H39" s="97">
        <v>4462.0015300000005</v>
      </c>
      <c r="I39" s="97">
        <v>2853.0735600000003</v>
      </c>
      <c r="J39" s="97">
        <f t="shared" ref="J39" si="16">+H39+I39</f>
        <v>7315.0750900000003</v>
      </c>
      <c r="K39" s="100">
        <f t="shared" ref="K39" si="17">+I39/J39</f>
        <v>0.39002655815526294</v>
      </c>
    </row>
    <row r="40" spans="1:11" x14ac:dyDescent="0.25">
      <c r="A40" s="101" t="s">
        <v>141</v>
      </c>
      <c r="B40" s="119"/>
      <c r="C40" s="120"/>
      <c r="D40" s="121"/>
      <c r="E40" s="122"/>
      <c r="F40" s="123"/>
      <c r="G40" s="121"/>
      <c r="H40" s="119"/>
      <c r="I40" s="120"/>
      <c r="J40" s="120"/>
      <c r="K40" s="121"/>
    </row>
    <row r="41" spans="1:11" x14ac:dyDescent="0.25">
      <c r="A41" s="38" t="s">
        <v>67</v>
      </c>
      <c r="B41" s="47">
        <v>1921.98975</v>
      </c>
      <c r="C41" s="47">
        <v>1862.5253799999998</v>
      </c>
      <c r="D41" s="128">
        <f t="shared" si="14"/>
        <v>3.0938963124022978</v>
      </c>
      <c r="E41" s="49">
        <v>9.2560599999999997</v>
      </c>
      <c r="F41" s="49">
        <v>9.2627800000000011</v>
      </c>
      <c r="G41" s="128">
        <f t="shared" si="15"/>
        <v>-7.2601085126948087E-2</v>
      </c>
      <c r="H41" s="47">
        <v>2489.0466699999997</v>
      </c>
      <c r="I41" s="47">
        <v>1914.60591</v>
      </c>
      <c r="J41" s="47">
        <f t="shared" ref="J41:J42" si="18">+H41+I41</f>
        <v>4403.6525799999999</v>
      </c>
      <c r="K41" s="50">
        <f t="shared" ref="K41:K42" si="19">+I41/J41</f>
        <v>0.43477678477533305</v>
      </c>
    </row>
    <row r="42" spans="1:11" x14ac:dyDescent="0.25">
      <c r="A42" s="95" t="s">
        <v>68</v>
      </c>
      <c r="B42" s="97">
        <v>963.19818999999995</v>
      </c>
      <c r="C42" s="97">
        <v>912.45799999999997</v>
      </c>
      <c r="D42" s="130">
        <f t="shared" si="14"/>
        <v>5.2678867679350585</v>
      </c>
      <c r="E42" s="99">
        <v>4.3845799999999997</v>
      </c>
      <c r="F42" s="99">
        <v>4.28064</v>
      </c>
      <c r="G42" s="130">
        <f t="shared" si="15"/>
        <v>2.3705805345095703</v>
      </c>
      <c r="H42" s="97">
        <v>489.21623899999997</v>
      </c>
      <c r="I42" s="97">
        <v>285.34555800000004</v>
      </c>
      <c r="J42" s="97">
        <f t="shared" si="18"/>
        <v>774.56179700000007</v>
      </c>
      <c r="K42" s="100">
        <f t="shared" si="19"/>
        <v>0.36839611649475662</v>
      </c>
    </row>
    <row r="43" spans="1:11" x14ac:dyDescent="0.25">
      <c r="A43" s="101" t="s">
        <v>142</v>
      </c>
      <c r="B43" s="102"/>
      <c r="C43" s="103"/>
      <c r="D43" s="104"/>
      <c r="E43" s="105"/>
      <c r="F43" s="106"/>
      <c r="G43" s="104"/>
      <c r="H43" s="102"/>
      <c r="I43" s="103"/>
      <c r="J43" s="103"/>
      <c r="K43" s="104"/>
    </row>
    <row r="44" spans="1:11" ht="28.5" x14ac:dyDescent="0.25">
      <c r="A44" s="38" t="s">
        <v>70</v>
      </c>
      <c r="B44" s="47">
        <v>983.75250000000005</v>
      </c>
      <c r="C44" s="47">
        <v>1205.1991200000002</v>
      </c>
      <c r="D44" s="110">
        <f t="shared" ref="D44:D65" si="20">((B44-C44)/B44)*100</f>
        <v>-22.510399719441644</v>
      </c>
      <c r="E44" s="49">
        <v>4.5295699999999997</v>
      </c>
      <c r="F44" s="49">
        <v>5.8472200000000001</v>
      </c>
      <c r="G44" s="48">
        <f>((E44-F44)/E44)*100</f>
        <v>-29.089957766410514</v>
      </c>
      <c r="H44" s="47">
        <v>318.35252399999996</v>
      </c>
      <c r="I44" s="47">
        <v>65.462073599999997</v>
      </c>
      <c r="J44" s="111">
        <f t="shared" ref="J44:J57" si="21">+H44+I44</f>
        <v>383.81459759999996</v>
      </c>
      <c r="K44" s="50">
        <f t="shared" ref="K44:K57" si="22">+I44/J44</f>
        <v>0.17055649787510846</v>
      </c>
    </row>
    <row r="45" spans="1:11" x14ac:dyDescent="0.25">
      <c r="A45" s="38" t="s">
        <v>71</v>
      </c>
      <c r="B45" s="47">
        <v>2543.2525000000001</v>
      </c>
      <c r="C45" s="47">
        <v>2842.9337500000001</v>
      </c>
      <c r="D45" s="110">
        <f t="shared" si="20"/>
        <v>-11.78338564495661</v>
      </c>
      <c r="E45" s="49">
        <v>12.053979999999999</v>
      </c>
      <c r="F45" s="49">
        <v>14.018090000000001</v>
      </c>
      <c r="G45" s="48">
        <f t="shared" ref="G45:G57" si="23">((E45-F45)/E45)*100</f>
        <v>-16.294286202565473</v>
      </c>
      <c r="H45" s="47">
        <v>103.635205</v>
      </c>
      <c r="I45" s="47">
        <v>10.5527587</v>
      </c>
      <c r="J45" s="111">
        <f t="shared" si="21"/>
        <v>114.1879637</v>
      </c>
      <c r="K45" s="50">
        <f t="shared" si="22"/>
        <v>9.2415683387828032E-2</v>
      </c>
    </row>
    <row r="46" spans="1:11" x14ac:dyDescent="0.25">
      <c r="A46" s="38" t="s">
        <v>72</v>
      </c>
      <c r="B46" s="47">
        <v>1458.79412</v>
      </c>
      <c r="C46" s="47">
        <v>1375.28738</v>
      </c>
      <c r="D46" s="110">
        <f t="shared" si="20"/>
        <v>5.7243677401167501</v>
      </c>
      <c r="E46" s="49">
        <v>6.9588599999999996</v>
      </c>
      <c r="F46" s="49">
        <v>6.6501299999999999</v>
      </c>
      <c r="G46" s="48">
        <f t="shared" si="23"/>
        <v>4.4365025305869024</v>
      </c>
      <c r="H46" s="47">
        <v>855.67389800000001</v>
      </c>
      <c r="I46" s="47">
        <v>404.48534100000001</v>
      </c>
      <c r="J46" s="111">
        <f t="shared" si="21"/>
        <v>1260.1592390000001</v>
      </c>
      <c r="K46" s="50">
        <f t="shared" si="22"/>
        <v>0.32097954645873128</v>
      </c>
    </row>
    <row r="47" spans="1:11" ht="28.5" x14ac:dyDescent="0.25">
      <c r="A47" s="38" t="s">
        <v>73</v>
      </c>
      <c r="B47" s="47">
        <v>1837.2453799999998</v>
      </c>
      <c r="C47" s="47">
        <v>2138.1565000000001</v>
      </c>
      <c r="D47" s="110">
        <f t="shared" si="20"/>
        <v>-16.378384905776723</v>
      </c>
      <c r="E47" s="49">
        <v>9.1092700000000004</v>
      </c>
      <c r="F47" s="49">
        <v>10.859249999999999</v>
      </c>
      <c r="G47" s="48">
        <f t="shared" si="23"/>
        <v>-19.210979584533106</v>
      </c>
      <c r="H47" s="47">
        <v>117.643852</v>
      </c>
      <c r="I47" s="47">
        <v>31.111354299999999</v>
      </c>
      <c r="J47" s="111">
        <f t="shared" si="21"/>
        <v>148.7552063</v>
      </c>
      <c r="K47" s="50">
        <f t="shared" si="22"/>
        <v>0.20914464154791737</v>
      </c>
    </row>
    <row r="48" spans="1:11" x14ac:dyDescent="0.25">
      <c r="A48" s="38" t="s">
        <v>74</v>
      </c>
      <c r="B48" s="47">
        <v>1172.6728799999999</v>
      </c>
      <c r="C48" s="47">
        <v>1828.4765</v>
      </c>
      <c r="D48" s="110">
        <f t="shared" si="20"/>
        <v>-55.923832740124446</v>
      </c>
      <c r="E48" s="49">
        <v>5.5736600000000003</v>
      </c>
      <c r="F48" s="49">
        <v>9.1337299999999999</v>
      </c>
      <c r="G48" s="48">
        <f t="shared" si="23"/>
        <v>-63.87311030812787</v>
      </c>
      <c r="H48" s="47">
        <v>582.841678</v>
      </c>
      <c r="I48" s="47">
        <v>69.292534899999993</v>
      </c>
      <c r="J48" s="111">
        <f t="shared" si="21"/>
        <v>652.13421289999997</v>
      </c>
      <c r="K48" s="50">
        <f t="shared" si="22"/>
        <v>0.1062550216340597</v>
      </c>
    </row>
    <row r="49" spans="1:11" x14ac:dyDescent="0.25">
      <c r="A49" s="38" t="s">
        <v>75</v>
      </c>
      <c r="B49" s="47">
        <v>1193.0443799999998</v>
      </c>
      <c r="C49" s="47">
        <v>1218.3847499999999</v>
      </c>
      <c r="D49" s="110">
        <f t="shared" si="20"/>
        <v>-2.1240089995646367</v>
      </c>
      <c r="E49" s="49">
        <v>5.5264700000000007</v>
      </c>
      <c r="F49" s="49">
        <v>5.76898</v>
      </c>
      <c r="G49" s="48">
        <f t="shared" si="23"/>
        <v>-4.3881537400908588</v>
      </c>
      <c r="H49" s="47">
        <v>829.24431000000004</v>
      </c>
      <c r="I49" s="47">
        <v>555.52111300000001</v>
      </c>
      <c r="J49" s="111">
        <f t="shared" si="21"/>
        <v>1384.7654230000001</v>
      </c>
      <c r="K49" s="50">
        <f t="shared" si="22"/>
        <v>0.401166221926961</v>
      </c>
    </row>
    <row r="50" spans="1:11" x14ac:dyDescent="0.25">
      <c r="A50" s="38" t="s">
        <v>76</v>
      </c>
      <c r="B50" s="47">
        <v>1339.4728799999998</v>
      </c>
      <c r="C50" s="47">
        <v>1581.356</v>
      </c>
      <c r="D50" s="110">
        <f t="shared" si="20"/>
        <v>-18.058082669057114</v>
      </c>
      <c r="E50" s="49">
        <v>6.0563500000000001</v>
      </c>
      <c r="F50" s="49">
        <v>7.64581</v>
      </c>
      <c r="G50" s="48">
        <f t="shared" si="23"/>
        <v>-26.244520214320506</v>
      </c>
      <c r="H50" s="47">
        <v>350.23176899999999</v>
      </c>
      <c r="I50" s="47">
        <v>80.699801300000004</v>
      </c>
      <c r="J50" s="111">
        <f t="shared" si="21"/>
        <v>430.93157029999998</v>
      </c>
      <c r="K50" s="50">
        <f t="shared" si="22"/>
        <v>0.18726825060373167</v>
      </c>
    </row>
    <row r="51" spans="1:11" x14ac:dyDescent="0.25">
      <c r="A51" s="38" t="s">
        <v>77</v>
      </c>
      <c r="B51" s="47">
        <v>966.74256000000003</v>
      </c>
      <c r="C51" s="47">
        <v>824.43825000000004</v>
      </c>
      <c r="D51" s="110">
        <f t="shared" si="20"/>
        <v>14.719979846547771</v>
      </c>
      <c r="E51" s="49">
        <v>4.3548299999999998</v>
      </c>
      <c r="F51" s="49">
        <v>3.76593</v>
      </c>
      <c r="G51" s="48">
        <f t="shared" si="23"/>
        <v>13.522915934720753</v>
      </c>
      <c r="H51" s="47">
        <v>166.03277</v>
      </c>
      <c r="I51" s="47">
        <v>253.533638</v>
      </c>
      <c r="J51" s="111">
        <f t="shared" si="21"/>
        <v>419.56640800000002</v>
      </c>
      <c r="K51" s="50">
        <f t="shared" si="22"/>
        <v>0.60427534989884124</v>
      </c>
    </row>
    <row r="52" spans="1:11" x14ac:dyDescent="0.25">
      <c r="A52" s="38" t="s">
        <v>78</v>
      </c>
      <c r="B52" s="47">
        <v>2504.576</v>
      </c>
      <c r="C52" s="47">
        <v>1990.6893799999998</v>
      </c>
      <c r="D52" s="110">
        <f t="shared" si="20"/>
        <v>20.517908819696437</v>
      </c>
      <c r="E52" s="49">
        <v>12.51136</v>
      </c>
      <c r="F52" s="49">
        <v>9.8852900000000012</v>
      </c>
      <c r="G52" s="48">
        <f t="shared" si="23"/>
        <v>20.989484756253507</v>
      </c>
      <c r="H52" s="47">
        <v>128.70549</v>
      </c>
      <c r="I52" s="47">
        <v>74.481237999999991</v>
      </c>
      <c r="J52" s="111">
        <f t="shared" si="21"/>
        <v>203.18672799999999</v>
      </c>
      <c r="K52" s="50">
        <f t="shared" si="22"/>
        <v>0.36656546779964877</v>
      </c>
    </row>
    <row r="53" spans="1:11" x14ac:dyDescent="0.25">
      <c r="A53" s="38" t="s">
        <v>79</v>
      </c>
      <c r="B53" s="47">
        <v>2900.6869999999999</v>
      </c>
      <c r="C53" s="47">
        <v>2277.6975000000002</v>
      </c>
      <c r="D53" s="110">
        <f t="shared" si="20"/>
        <v>21.477308651364304</v>
      </c>
      <c r="E53" s="49">
        <v>14.61</v>
      </c>
      <c r="F53" s="49">
        <v>11.523629999999999</v>
      </c>
      <c r="G53" s="48">
        <f t="shared" si="23"/>
        <v>21.125051334702263</v>
      </c>
      <c r="H53" s="47">
        <v>99.333722399999999</v>
      </c>
      <c r="I53" s="47">
        <v>140.96970300000001</v>
      </c>
      <c r="J53" s="111">
        <f t="shared" si="21"/>
        <v>240.30342540000001</v>
      </c>
      <c r="K53" s="50">
        <f t="shared" si="22"/>
        <v>0.5866320996687715</v>
      </c>
    </row>
    <row r="54" spans="1:11" x14ac:dyDescent="0.25">
      <c r="A54" s="38" t="s">
        <v>80</v>
      </c>
      <c r="B54" s="47">
        <v>1275.0971200000001</v>
      </c>
      <c r="C54" s="47">
        <v>1573.2576200000001</v>
      </c>
      <c r="D54" s="110">
        <f t="shared" si="20"/>
        <v>-23.383356085064321</v>
      </c>
      <c r="E54" s="49">
        <v>5.7929700000000004</v>
      </c>
      <c r="F54" s="49">
        <v>7.7049300000000001</v>
      </c>
      <c r="G54" s="48">
        <f t="shared" si="23"/>
        <v>-33.004831718444933</v>
      </c>
      <c r="H54" s="47">
        <v>134.86090799999999</v>
      </c>
      <c r="I54" s="47">
        <v>50.598194499999998</v>
      </c>
      <c r="J54" s="111">
        <f t="shared" si="21"/>
        <v>185.4591025</v>
      </c>
      <c r="K54" s="50">
        <f t="shared" si="22"/>
        <v>0.27282669773515161</v>
      </c>
    </row>
    <row r="55" spans="1:11" ht="28.5" x14ac:dyDescent="0.25">
      <c r="A55" s="38" t="s">
        <v>81</v>
      </c>
      <c r="B55" s="47">
        <v>1830.7175</v>
      </c>
      <c r="C55" s="47">
        <v>1550.38462</v>
      </c>
      <c r="D55" s="110">
        <f t="shared" si="20"/>
        <v>15.312732849279037</v>
      </c>
      <c r="E55" s="49">
        <v>8.8315400000000004</v>
      </c>
      <c r="F55" s="49">
        <v>7.7013500000000006</v>
      </c>
      <c r="G55" s="48">
        <f t="shared" si="23"/>
        <v>12.797201847016487</v>
      </c>
      <c r="H55" s="47">
        <v>300.38259000000005</v>
      </c>
      <c r="I55" s="47">
        <v>278.39944400000002</v>
      </c>
      <c r="J55" s="111">
        <f t="shared" si="21"/>
        <v>578.78203400000007</v>
      </c>
      <c r="K55" s="50">
        <f t="shared" si="22"/>
        <v>0.48100913236017961</v>
      </c>
    </row>
    <row r="56" spans="1:11" ht="42.75" x14ac:dyDescent="0.25">
      <c r="A56" s="38" t="s">
        <v>82</v>
      </c>
      <c r="B56" s="47">
        <v>2803.1010000000001</v>
      </c>
      <c r="C56" s="47">
        <v>2147.6192500000002</v>
      </c>
      <c r="D56" s="110">
        <f t="shared" si="20"/>
        <v>23.38416453777441</v>
      </c>
      <c r="E56" s="49">
        <v>13.699069999999999</v>
      </c>
      <c r="F56" s="49">
        <v>11.04298</v>
      </c>
      <c r="G56" s="48">
        <f t="shared" si="23"/>
        <v>19.388834424526621</v>
      </c>
      <c r="H56" s="47">
        <v>580.28180500000008</v>
      </c>
      <c r="I56" s="47">
        <v>871.42794299999991</v>
      </c>
      <c r="J56" s="111">
        <f t="shared" si="21"/>
        <v>1451.709748</v>
      </c>
      <c r="K56" s="50">
        <f t="shared" si="22"/>
        <v>0.60027697974788274</v>
      </c>
    </row>
    <row r="57" spans="1:11" ht="42.75" x14ac:dyDescent="0.25">
      <c r="A57" s="95" t="s">
        <v>83</v>
      </c>
      <c r="B57" s="97">
        <v>1487.7626200000002</v>
      </c>
      <c r="C57" s="97">
        <v>1556.1843799999999</v>
      </c>
      <c r="D57" s="113">
        <f t="shared" si="20"/>
        <v>-4.5989702308826468</v>
      </c>
      <c r="E57" s="99">
        <v>7.2616099999999992</v>
      </c>
      <c r="F57" s="99">
        <v>7.6542500000000002</v>
      </c>
      <c r="G57" s="98">
        <f t="shared" si="23"/>
        <v>-5.4070653753093465</v>
      </c>
      <c r="H57" s="97">
        <v>138.76216600000001</v>
      </c>
      <c r="I57" s="97">
        <v>122.70908299999999</v>
      </c>
      <c r="J57" s="127">
        <f t="shared" si="21"/>
        <v>261.471249</v>
      </c>
      <c r="K57" s="100">
        <f t="shared" si="22"/>
        <v>0.46930239354920428</v>
      </c>
    </row>
    <row r="58" spans="1:11" x14ac:dyDescent="0.25">
      <c r="A58" s="101" t="s">
        <v>143</v>
      </c>
      <c r="B58" s="102"/>
      <c r="C58" s="103"/>
      <c r="D58" s="104"/>
      <c r="E58" s="105"/>
      <c r="F58" s="106"/>
      <c r="G58" s="104"/>
      <c r="H58" s="102"/>
      <c r="I58" s="103"/>
      <c r="J58" s="103"/>
      <c r="K58" s="104"/>
    </row>
    <row r="59" spans="1:11" x14ac:dyDescent="0.25">
      <c r="A59" s="38" t="s">
        <v>85</v>
      </c>
      <c r="B59" s="47">
        <v>420</v>
      </c>
      <c r="C59" s="47">
        <v>400</v>
      </c>
      <c r="D59" s="48">
        <f t="shared" si="20"/>
        <v>4.7619047619047619</v>
      </c>
      <c r="E59" s="46" t="s">
        <v>86</v>
      </c>
      <c r="F59" s="47" t="s">
        <v>86</v>
      </c>
      <c r="G59" s="50" t="s">
        <v>86</v>
      </c>
      <c r="H59" s="46">
        <v>232.22967</v>
      </c>
      <c r="I59" s="47">
        <v>122.14725</v>
      </c>
      <c r="J59" s="47">
        <f>H59+I59</f>
        <v>354.37691999999998</v>
      </c>
      <c r="K59" s="50">
        <f>I59/J59</f>
        <v>0.34468173040163003</v>
      </c>
    </row>
    <row r="60" spans="1:11" x14ac:dyDescent="0.25">
      <c r="A60" s="38" t="s">
        <v>87</v>
      </c>
      <c r="B60" s="47">
        <v>600</v>
      </c>
      <c r="C60" s="47">
        <v>614.05100000000004</v>
      </c>
      <c r="D60" s="48">
        <f t="shared" si="20"/>
        <v>-2.3418333333333408</v>
      </c>
      <c r="E60" s="46" t="s">
        <v>86</v>
      </c>
      <c r="F60" s="47" t="s">
        <v>86</v>
      </c>
      <c r="G60" s="50" t="s">
        <v>86</v>
      </c>
      <c r="H60" s="46">
        <v>360.56718000000001</v>
      </c>
      <c r="I60" s="47">
        <v>300.99000999999998</v>
      </c>
      <c r="J60" s="47">
        <f t="shared" ref="J60:J65" si="24">H60+I60</f>
        <v>661.55718999999999</v>
      </c>
      <c r="K60" s="50">
        <f t="shared" ref="K60:K65" si="25">I60/J60</f>
        <v>0.45497201836775442</v>
      </c>
    </row>
    <row r="61" spans="1:11" x14ac:dyDescent="0.25">
      <c r="A61" s="38" t="s">
        <v>88</v>
      </c>
      <c r="B61" s="47">
        <v>900</v>
      </c>
      <c r="C61" s="47">
        <v>946.81268999999998</v>
      </c>
      <c r="D61" s="48">
        <f t="shared" si="20"/>
        <v>-5.2014099999999974</v>
      </c>
      <c r="E61" s="46" t="s">
        <v>86</v>
      </c>
      <c r="F61" s="47" t="s">
        <v>86</v>
      </c>
      <c r="G61" s="50" t="s">
        <v>86</v>
      </c>
      <c r="H61" s="46">
        <v>1065.2252000000001</v>
      </c>
      <c r="I61" s="47">
        <v>750.83497</v>
      </c>
      <c r="J61" s="47">
        <f t="shared" si="24"/>
        <v>1816.0601700000002</v>
      </c>
      <c r="K61" s="50">
        <f t="shared" si="25"/>
        <v>0.41344168128526265</v>
      </c>
    </row>
    <row r="62" spans="1:11" x14ac:dyDescent="0.25">
      <c r="A62" s="38" t="s">
        <v>89</v>
      </c>
      <c r="B62" s="47">
        <v>1083.49038</v>
      </c>
      <c r="C62" s="47">
        <v>1091.6666200000002</v>
      </c>
      <c r="D62" s="48">
        <f t="shared" si="20"/>
        <v>-0.75462045172936698</v>
      </c>
      <c r="E62" s="46" t="s">
        <v>86</v>
      </c>
      <c r="F62" s="47" t="s">
        <v>86</v>
      </c>
      <c r="G62" s="50" t="s">
        <v>86</v>
      </c>
      <c r="H62" s="46">
        <v>2354.2525999999998</v>
      </c>
      <c r="I62" s="47">
        <v>1505.1818000000001</v>
      </c>
      <c r="J62" s="47">
        <f t="shared" si="24"/>
        <v>3859.4344000000001</v>
      </c>
      <c r="K62" s="50">
        <f t="shared" si="25"/>
        <v>0.39000061770709199</v>
      </c>
    </row>
    <row r="63" spans="1:11" x14ac:dyDescent="0.25">
      <c r="A63" s="38" t="s">
        <v>90</v>
      </c>
      <c r="B63" s="47">
        <v>1533.3333799999998</v>
      </c>
      <c r="C63" s="47">
        <v>1727.854</v>
      </c>
      <c r="D63" s="48">
        <f t="shared" si="20"/>
        <v>-12.686127005204847</v>
      </c>
      <c r="E63" s="46" t="s">
        <v>86</v>
      </c>
      <c r="F63" s="47" t="s">
        <v>86</v>
      </c>
      <c r="G63" s="50" t="s">
        <v>86</v>
      </c>
      <c r="H63" s="46">
        <v>3531.8642</v>
      </c>
      <c r="I63" s="47">
        <v>2256.6680000000001</v>
      </c>
      <c r="J63" s="47">
        <f t="shared" si="24"/>
        <v>5788.5321999999996</v>
      </c>
      <c r="K63" s="50">
        <f t="shared" si="25"/>
        <v>0.38985150674293567</v>
      </c>
    </row>
    <row r="64" spans="1:11" x14ac:dyDescent="0.25">
      <c r="A64" s="38" t="s">
        <v>91</v>
      </c>
      <c r="B64" s="47">
        <v>4205.6665000000003</v>
      </c>
      <c r="C64" s="47">
        <v>4433.3334999999997</v>
      </c>
      <c r="D64" s="48">
        <f t="shared" si="20"/>
        <v>-5.4133393601228121</v>
      </c>
      <c r="E64" s="46" t="s">
        <v>86</v>
      </c>
      <c r="F64" s="47" t="s">
        <v>86</v>
      </c>
      <c r="G64" s="50" t="s">
        <v>86</v>
      </c>
      <c r="H64" s="46">
        <v>4472.38</v>
      </c>
      <c r="I64" s="47">
        <v>2859.2464</v>
      </c>
      <c r="J64" s="47">
        <f t="shared" si="24"/>
        <v>7331.6264000000001</v>
      </c>
      <c r="K64" s="50">
        <f t="shared" si="25"/>
        <v>0.38998801139130601</v>
      </c>
    </row>
    <row r="65" spans="1:12" x14ac:dyDescent="0.25">
      <c r="A65" s="95" t="s">
        <v>92</v>
      </c>
      <c r="B65" s="97">
        <v>10000</v>
      </c>
      <c r="C65" s="97">
        <v>8200</v>
      </c>
      <c r="D65" s="98">
        <f t="shared" si="20"/>
        <v>18</v>
      </c>
      <c r="E65" s="96" t="s">
        <v>86</v>
      </c>
      <c r="F65" s="97" t="s">
        <v>86</v>
      </c>
      <c r="G65" s="100" t="s">
        <v>86</v>
      </c>
      <c r="H65" s="96">
        <v>4660.3738000000003</v>
      </c>
      <c r="I65" s="97">
        <v>2979.8474999999999</v>
      </c>
      <c r="J65" s="97">
        <f t="shared" si="24"/>
        <v>7640.2213000000002</v>
      </c>
      <c r="K65" s="100">
        <f t="shared" si="25"/>
        <v>0.39002109794908685</v>
      </c>
    </row>
    <row r="66" spans="1:12" x14ac:dyDescent="0.25">
      <c r="A66" s="101" t="s">
        <v>144</v>
      </c>
      <c r="B66" s="102"/>
      <c r="C66" s="103"/>
      <c r="D66" s="104"/>
      <c r="E66" s="105"/>
      <c r="F66" s="106"/>
      <c r="G66" s="104"/>
      <c r="H66" s="102"/>
      <c r="I66" s="103"/>
      <c r="J66" s="103"/>
      <c r="K66" s="104"/>
    </row>
    <row r="67" spans="1:12" x14ac:dyDescent="0.25">
      <c r="A67" s="38" t="s">
        <v>94</v>
      </c>
      <c r="B67" s="47">
        <v>822.29818999999998</v>
      </c>
      <c r="C67" s="47">
        <v>777.06518999999992</v>
      </c>
      <c r="D67" s="48">
        <f t="shared" ref="D67:D70" si="26">((B67-C67)/B67)*100</f>
        <v>5.5008025738205824</v>
      </c>
      <c r="E67" s="49">
        <v>3.80016</v>
      </c>
      <c r="F67" s="49">
        <v>3.7353499999999999</v>
      </c>
      <c r="G67" s="48">
        <f t="shared" ref="G67:G70" si="27">((E67-F67)/E67)*100</f>
        <v>1.705454507178646</v>
      </c>
      <c r="H67" s="47">
        <v>824.70528000000002</v>
      </c>
      <c r="I67" s="47">
        <v>400.85892000000001</v>
      </c>
      <c r="J67" s="47">
        <f t="shared" ref="J67:J70" si="28">+H67+I67</f>
        <v>1225.5642</v>
      </c>
      <c r="K67" s="50">
        <f t="shared" ref="K67:K70" si="29">I67/J67</f>
        <v>0.32708112720655513</v>
      </c>
    </row>
    <row r="68" spans="1:12" x14ac:dyDescent="0.25">
      <c r="A68" s="38" t="s">
        <v>95</v>
      </c>
      <c r="B68" s="47">
        <v>1049.5119999999999</v>
      </c>
      <c r="C68" s="47">
        <v>1000.29525</v>
      </c>
      <c r="D68" s="48">
        <f t="shared" si="26"/>
        <v>4.6894890196586543</v>
      </c>
      <c r="E68" s="49">
        <v>4.8758599999999994</v>
      </c>
      <c r="F68" s="49">
        <v>4.8356300000000001</v>
      </c>
      <c r="G68" s="48">
        <f t="shared" si="27"/>
        <v>0.82508521573628701</v>
      </c>
      <c r="H68" s="47">
        <v>1527.0731699999999</v>
      </c>
      <c r="I68" s="47">
        <v>805.67197199999998</v>
      </c>
      <c r="J68" s="47">
        <f t="shared" si="28"/>
        <v>2332.7451419999998</v>
      </c>
      <c r="K68" s="50">
        <f t="shared" si="29"/>
        <v>0.34537505083356423</v>
      </c>
    </row>
    <row r="69" spans="1:12" x14ac:dyDescent="0.25">
      <c r="A69" s="38" t="s">
        <v>96</v>
      </c>
      <c r="B69" s="47">
        <v>1798.5311200000001</v>
      </c>
      <c r="C69" s="47">
        <v>1755.7581200000002</v>
      </c>
      <c r="D69" s="48">
        <f t="shared" si="26"/>
        <v>2.3782185097803539</v>
      </c>
      <c r="E69" s="49">
        <v>8.6190999999999995</v>
      </c>
      <c r="F69" s="49">
        <v>8.7540599999999991</v>
      </c>
      <c r="G69" s="48">
        <f t="shared" si="27"/>
        <v>-1.5658247380816968</v>
      </c>
      <c r="H69" s="47">
        <v>2193.5477700000001</v>
      </c>
      <c r="I69" s="47">
        <v>1661.72614</v>
      </c>
      <c r="J69" s="47">
        <f t="shared" si="28"/>
        <v>3855.2739099999999</v>
      </c>
      <c r="K69" s="50">
        <f t="shared" si="29"/>
        <v>0.43102673864228758</v>
      </c>
    </row>
    <row r="70" spans="1:12" x14ac:dyDescent="0.25">
      <c r="A70" s="95" t="s">
        <v>97</v>
      </c>
      <c r="B70" s="97">
        <v>7914.8980000000001</v>
      </c>
      <c r="C70" s="97">
        <v>6208.857</v>
      </c>
      <c r="D70" s="98">
        <f t="shared" si="26"/>
        <v>21.554807149757334</v>
      </c>
      <c r="E70" s="99">
        <v>39.2102</v>
      </c>
      <c r="F70" s="99">
        <v>31.644220000000001</v>
      </c>
      <c r="G70" s="98">
        <f t="shared" si="27"/>
        <v>19.295948503195596</v>
      </c>
      <c r="H70" s="97">
        <v>162.62837999999999</v>
      </c>
      <c r="I70" s="97">
        <v>141.9751</v>
      </c>
      <c r="J70" s="97">
        <f t="shared" si="28"/>
        <v>304.60347999999999</v>
      </c>
      <c r="K70" s="100">
        <f t="shared" si="29"/>
        <v>0.46609808922734569</v>
      </c>
      <c r="L70" s="292"/>
    </row>
    <row r="71" spans="1:12" s="139" customFormat="1" ht="14.25" x14ac:dyDescent="0.2">
      <c r="A71" s="364" t="s">
        <v>42</v>
      </c>
      <c r="B71" s="364"/>
      <c r="C71" s="364"/>
      <c r="D71" s="364"/>
      <c r="E71" s="364"/>
      <c r="F71" s="364"/>
      <c r="G71" s="364"/>
      <c r="H71" s="364"/>
      <c r="I71" s="364"/>
      <c r="J71" s="364"/>
      <c r="K71" s="364"/>
    </row>
    <row r="72" spans="1:12" s="139" customFormat="1" ht="48" customHeight="1" x14ac:dyDescent="0.2">
      <c r="A72" s="364" t="s">
        <v>151</v>
      </c>
      <c r="B72" s="364"/>
      <c r="C72" s="364"/>
      <c r="D72" s="364"/>
      <c r="E72" s="364"/>
      <c r="F72" s="364"/>
      <c r="G72" s="364"/>
      <c r="H72" s="364"/>
      <c r="I72" s="364"/>
      <c r="J72" s="364"/>
      <c r="K72" s="364"/>
    </row>
    <row r="73" spans="1:12" s="139" customFormat="1" ht="14.25" x14ac:dyDescent="0.2">
      <c r="A73" s="364" t="s">
        <v>38</v>
      </c>
      <c r="B73" s="364"/>
      <c r="C73" s="364"/>
      <c r="D73" s="364"/>
      <c r="E73" s="364"/>
      <c r="F73" s="364"/>
      <c r="G73" s="364"/>
      <c r="H73" s="364"/>
      <c r="I73" s="364"/>
      <c r="J73" s="364"/>
      <c r="K73" s="364"/>
    </row>
    <row r="74" spans="1:12" s="139" customFormat="1" ht="14.25" x14ac:dyDescent="0.2">
      <c r="A74" s="364" t="s">
        <v>145</v>
      </c>
      <c r="B74" s="364"/>
      <c r="C74" s="364"/>
      <c r="D74" s="364"/>
      <c r="E74" s="364"/>
      <c r="F74" s="364"/>
      <c r="G74" s="364"/>
      <c r="H74" s="364"/>
      <c r="I74" s="364"/>
      <c r="J74" s="364"/>
      <c r="K74" s="364"/>
    </row>
    <row r="75" spans="1:12" s="139" customFormat="1" ht="45" customHeight="1" x14ac:dyDescent="0.2">
      <c r="A75" s="364" t="s">
        <v>40</v>
      </c>
      <c r="B75" s="364"/>
      <c r="C75" s="364"/>
      <c r="D75" s="364"/>
      <c r="E75" s="364"/>
      <c r="F75" s="364"/>
      <c r="G75" s="364"/>
      <c r="H75" s="364"/>
      <c r="I75" s="364"/>
      <c r="J75" s="364"/>
      <c r="K75" s="364"/>
    </row>
    <row r="76" spans="1:12" s="139" customFormat="1" ht="14.25" x14ac:dyDescent="0.2">
      <c r="A76" s="364" t="s">
        <v>266</v>
      </c>
      <c r="B76" s="364"/>
      <c r="C76" s="364"/>
      <c r="D76" s="364"/>
      <c r="E76" s="364"/>
      <c r="F76" s="364"/>
      <c r="G76" s="364"/>
      <c r="H76" s="364"/>
      <c r="I76" s="364"/>
      <c r="J76" s="364"/>
      <c r="K76" s="364"/>
    </row>
    <row r="77" spans="1:12" s="139" customFormat="1" ht="14.25" x14ac:dyDescent="0.2">
      <c r="A77" s="364" t="s">
        <v>248</v>
      </c>
      <c r="B77" s="364"/>
      <c r="C77" s="364"/>
      <c r="D77" s="364"/>
      <c r="E77" s="364"/>
      <c r="F77" s="364"/>
      <c r="G77" s="364"/>
      <c r="H77" s="364"/>
      <c r="I77" s="364"/>
      <c r="J77" s="364"/>
      <c r="K77" s="364"/>
    </row>
    <row r="78" spans="1:12" s="139" customFormat="1" ht="14.25" x14ac:dyDescent="0.2">
      <c r="A78" s="364" t="s">
        <v>41</v>
      </c>
      <c r="B78" s="364"/>
      <c r="C78" s="364"/>
      <c r="D78" s="364"/>
      <c r="E78" s="364"/>
      <c r="F78" s="364"/>
      <c r="G78" s="364"/>
      <c r="H78" s="364"/>
      <c r="I78" s="364"/>
      <c r="J78" s="364"/>
      <c r="K78" s="364"/>
    </row>
    <row r="79" spans="1:12" s="139" customFormat="1" ht="30.95" customHeight="1" x14ac:dyDescent="0.2">
      <c r="A79" s="364" t="s">
        <v>146</v>
      </c>
      <c r="B79" s="364"/>
      <c r="C79" s="364"/>
      <c r="D79" s="364"/>
      <c r="E79" s="364"/>
      <c r="F79" s="364"/>
      <c r="G79" s="364"/>
      <c r="H79" s="364"/>
      <c r="I79" s="364"/>
      <c r="J79" s="364"/>
      <c r="K79" s="364"/>
    </row>
    <row r="80" spans="1:12" s="139" customFormat="1" ht="77.099999999999994" customHeight="1" x14ac:dyDescent="0.2">
      <c r="A80" s="364" t="s">
        <v>147</v>
      </c>
      <c r="B80" s="364"/>
      <c r="C80" s="364"/>
      <c r="D80" s="364"/>
      <c r="E80" s="364"/>
      <c r="F80" s="364"/>
      <c r="G80" s="364"/>
      <c r="H80" s="364"/>
      <c r="I80" s="364"/>
      <c r="J80" s="364"/>
      <c r="K80" s="364"/>
    </row>
    <row r="81" spans="1:11" s="139" customFormat="1" ht="14.25" x14ac:dyDescent="0.2">
      <c r="A81" s="364" t="s">
        <v>148</v>
      </c>
      <c r="B81" s="364"/>
      <c r="C81" s="364"/>
      <c r="D81" s="364"/>
      <c r="E81" s="364"/>
      <c r="F81" s="364"/>
      <c r="G81" s="364"/>
      <c r="H81" s="364"/>
      <c r="I81" s="364"/>
      <c r="J81" s="364"/>
      <c r="K81" s="364"/>
    </row>
    <row r="82" spans="1:11" s="139" customFormat="1" ht="77.099999999999994" customHeight="1" x14ac:dyDescent="0.2">
      <c r="A82" s="364" t="s">
        <v>149</v>
      </c>
      <c r="B82" s="364"/>
      <c r="C82" s="364"/>
      <c r="D82" s="364"/>
      <c r="E82" s="364"/>
      <c r="F82" s="364"/>
      <c r="G82" s="364"/>
      <c r="H82" s="364"/>
      <c r="I82" s="364"/>
      <c r="J82" s="364"/>
      <c r="K82" s="364"/>
    </row>
    <row r="83" spans="1:11" s="139" customFormat="1" ht="84.95" customHeight="1" x14ac:dyDescent="0.2">
      <c r="A83" s="364" t="s">
        <v>150</v>
      </c>
      <c r="B83" s="364"/>
      <c r="C83" s="364"/>
      <c r="D83" s="364"/>
      <c r="E83" s="364"/>
      <c r="F83" s="364"/>
      <c r="G83" s="364"/>
      <c r="H83" s="364"/>
      <c r="I83" s="364"/>
      <c r="J83" s="364"/>
      <c r="K83" s="364"/>
    </row>
  </sheetData>
  <mergeCells count="18">
    <mergeCell ref="A83:K83"/>
    <mergeCell ref="A72:K72"/>
    <mergeCell ref="A73:K73"/>
    <mergeCell ref="A74:K74"/>
    <mergeCell ref="A75:K75"/>
    <mergeCell ref="A76:K76"/>
    <mergeCell ref="A77:K77"/>
    <mergeCell ref="A78:K78"/>
    <mergeCell ref="A79:K79"/>
    <mergeCell ref="A80:K80"/>
    <mergeCell ref="A81:K81"/>
    <mergeCell ref="A82:K82"/>
    <mergeCell ref="A71:K71"/>
    <mergeCell ref="A6:K6"/>
    <mergeCell ref="A7:A8"/>
    <mergeCell ref="B7:D7"/>
    <mergeCell ref="E7:G7"/>
    <mergeCell ref="H7:K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583F-C1C9-894D-A796-3BF24A71922E}">
  <dimension ref="A6:K72"/>
  <sheetViews>
    <sheetView showGridLines="0" zoomScale="85" zoomScaleNormal="85" workbookViewId="0">
      <selection activeCell="L4" sqref="L4"/>
    </sheetView>
  </sheetViews>
  <sheetFormatPr baseColWidth="10" defaultRowHeight="15.75" x14ac:dyDescent="0.25"/>
  <cols>
    <col min="1" max="1" width="30.375" customWidth="1"/>
  </cols>
  <sheetData>
    <row r="6" spans="1:11" ht="51" customHeight="1" x14ac:dyDescent="0.25">
      <c r="A6" s="365" t="s">
        <v>190</v>
      </c>
      <c r="B6" s="365"/>
      <c r="C6" s="365"/>
      <c r="D6" s="365"/>
      <c r="E6" s="365"/>
      <c r="F6" s="365"/>
      <c r="G6" s="365"/>
      <c r="H6" s="365"/>
      <c r="I6" s="365"/>
      <c r="J6" s="365"/>
      <c r="K6" s="365"/>
    </row>
    <row r="7" spans="1:11" ht="33.950000000000003" customHeight="1" x14ac:dyDescent="0.25">
      <c r="A7" s="372"/>
      <c r="B7" s="374" t="s">
        <v>152</v>
      </c>
      <c r="C7" s="375"/>
      <c r="D7" s="376"/>
      <c r="E7" s="374" t="s">
        <v>153</v>
      </c>
      <c r="F7" s="375"/>
      <c r="G7" s="376"/>
      <c r="H7" s="374" t="s">
        <v>154</v>
      </c>
      <c r="I7" s="375"/>
      <c r="J7" s="375"/>
      <c r="K7" s="376"/>
    </row>
    <row r="8" spans="1:11" ht="42.75" x14ac:dyDescent="0.25">
      <c r="A8" s="373"/>
      <c r="B8" s="150" t="s">
        <v>155</v>
      </c>
      <c r="C8" s="151" t="s">
        <v>156</v>
      </c>
      <c r="D8" s="152" t="s">
        <v>157</v>
      </c>
      <c r="E8" s="150" t="s">
        <v>155</v>
      </c>
      <c r="F8" s="151" t="s">
        <v>156</v>
      </c>
      <c r="G8" s="152" t="s">
        <v>157</v>
      </c>
      <c r="H8" s="150" t="s">
        <v>155</v>
      </c>
      <c r="I8" s="151" t="s">
        <v>156</v>
      </c>
      <c r="J8" s="151" t="s">
        <v>158</v>
      </c>
      <c r="K8" s="152" t="s">
        <v>7</v>
      </c>
    </row>
    <row r="9" spans="1:11" x14ac:dyDescent="0.25">
      <c r="A9" s="153" t="s">
        <v>159</v>
      </c>
      <c r="B9" s="154">
        <v>1454.8879999999999</v>
      </c>
      <c r="C9" s="155">
        <v>1520.348</v>
      </c>
      <c r="D9" s="156">
        <f>(B9-C9)/B9</f>
        <v>-4.4993154112206606E-2</v>
      </c>
      <c r="E9" s="154">
        <v>1917.2370000000001</v>
      </c>
      <c r="F9" s="155">
        <v>1925.0809999999999</v>
      </c>
      <c r="G9" s="156">
        <f>(E9-F9)/E9</f>
        <v>-4.0913043092741398E-3</v>
      </c>
      <c r="H9" s="155">
        <v>6522.4889999999996</v>
      </c>
      <c r="I9" s="155">
        <v>4687.0240000000003</v>
      </c>
      <c r="J9" s="157">
        <f>SUM(H9:I9)</f>
        <v>11209.512999999999</v>
      </c>
      <c r="K9" s="156">
        <f>I9/J9</f>
        <v>0.41812913727831003</v>
      </c>
    </row>
    <row r="10" spans="1:11" x14ac:dyDescent="0.25">
      <c r="A10" s="101" t="s">
        <v>160</v>
      </c>
      <c r="B10" s="158"/>
      <c r="C10" s="159"/>
      <c r="D10" s="160"/>
      <c r="E10" s="158"/>
      <c r="F10" s="159"/>
      <c r="G10" s="161"/>
      <c r="H10" s="158"/>
      <c r="I10" s="159"/>
      <c r="J10" s="159"/>
      <c r="K10" s="161"/>
    </row>
    <row r="11" spans="1:11" x14ac:dyDescent="0.25">
      <c r="A11" s="162" t="s">
        <v>161</v>
      </c>
      <c r="B11" s="163">
        <v>296.58499999999998</v>
      </c>
      <c r="C11" s="164">
        <v>326.54300000000001</v>
      </c>
      <c r="D11" s="165">
        <f t="shared" ref="D11:D21" si="0">(B11-C11)/B11</f>
        <v>-0.10100982854830834</v>
      </c>
      <c r="E11" s="163">
        <v>1048.289</v>
      </c>
      <c r="F11" s="164">
        <v>1111.0119999999999</v>
      </c>
      <c r="G11" s="165">
        <f t="shared" ref="G11:G21" si="1">(E11-F11)/E11</f>
        <v>-5.9833690900123873E-2</v>
      </c>
      <c r="H11" s="164">
        <v>94.655000000000001</v>
      </c>
      <c r="I11" s="164">
        <v>56.491999999999997</v>
      </c>
      <c r="J11" s="47">
        <f t="shared" ref="J11:J21" si="2">SUM(H11:I11)</f>
        <v>151.14699999999999</v>
      </c>
      <c r="K11" s="166">
        <f t="shared" ref="K11:K21" si="3">I11/J11</f>
        <v>0.37375535075125538</v>
      </c>
    </row>
    <row r="12" spans="1:11" x14ac:dyDescent="0.25">
      <c r="A12" s="162" t="s">
        <v>162</v>
      </c>
      <c r="B12" s="163">
        <v>630.54999999999995</v>
      </c>
      <c r="C12" s="164">
        <v>688.58100000000002</v>
      </c>
      <c r="D12" s="165">
        <f t="shared" si="0"/>
        <v>-9.2032352707953485E-2</v>
      </c>
      <c r="E12" s="163">
        <v>1171.1010000000001</v>
      </c>
      <c r="F12" s="164">
        <v>1216.713</v>
      </c>
      <c r="G12" s="165">
        <f t="shared" si="1"/>
        <v>-3.8947964351494745E-2</v>
      </c>
      <c r="H12" s="164">
        <v>773.73900000000003</v>
      </c>
      <c r="I12" s="164">
        <v>550.62800000000004</v>
      </c>
      <c r="J12" s="47">
        <f t="shared" si="2"/>
        <v>1324.3670000000002</v>
      </c>
      <c r="K12" s="166">
        <f t="shared" si="3"/>
        <v>0.41576692865346232</v>
      </c>
    </row>
    <row r="13" spans="1:11" x14ac:dyDescent="0.25">
      <c r="A13" s="162" t="s">
        <v>163</v>
      </c>
      <c r="B13" s="163">
        <v>1000.894</v>
      </c>
      <c r="C13" s="164">
        <v>1093.9780000000001</v>
      </c>
      <c r="D13" s="165">
        <f t="shared" si="0"/>
        <v>-9.3000857233633188E-2</v>
      </c>
      <c r="E13" s="163">
        <v>1448.5139999999999</v>
      </c>
      <c r="F13" s="164">
        <v>1511.751</v>
      </c>
      <c r="G13" s="165">
        <f t="shared" si="1"/>
        <v>-4.3656464487053688E-2</v>
      </c>
      <c r="H13" s="164">
        <v>1081.8109999999999</v>
      </c>
      <c r="I13" s="164">
        <v>835.21699999999998</v>
      </c>
      <c r="J13" s="47">
        <f t="shared" si="2"/>
        <v>1917.0279999999998</v>
      </c>
      <c r="K13" s="166">
        <f t="shared" si="3"/>
        <v>0.43568325553930359</v>
      </c>
    </row>
    <row r="14" spans="1:11" x14ac:dyDescent="0.25">
      <c r="A14" s="162" t="s">
        <v>164</v>
      </c>
      <c r="B14" s="163">
        <v>1328.723</v>
      </c>
      <c r="C14" s="164">
        <v>1444.558</v>
      </c>
      <c r="D14" s="165">
        <f t="shared" si="0"/>
        <v>-8.7177688652939733E-2</v>
      </c>
      <c r="E14" s="163">
        <v>1764.5740000000001</v>
      </c>
      <c r="F14" s="164">
        <v>1842.4290000000001</v>
      </c>
      <c r="G14" s="165">
        <f t="shared" si="1"/>
        <v>-4.4121130652497439E-2</v>
      </c>
      <c r="H14" s="164">
        <v>986.755</v>
      </c>
      <c r="I14" s="164">
        <v>761.33699999999999</v>
      </c>
      <c r="J14" s="47">
        <f t="shared" si="2"/>
        <v>1748.0920000000001</v>
      </c>
      <c r="K14" s="166">
        <f t="shared" si="3"/>
        <v>0.43552456049223953</v>
      </c>
    </row>
    <row r="15" spans="1:11" x14ac:dyDescent="0.25">
      <c r="A15" s="162" t="s">
        <v>165</v>
      </c>
      <c r="B15" s="163">
        <v>1603.1010000000001</v>
      </c>
      <c r="C15" s="164">
        <v>1692.8679999999999</v>
      </c>
      <c r="D15" s="165">
        <f t="shared" si="0"/>
        <v>-5.5995848047003791E-2</v>
      </c>
      <c r="E15" s="163">
        <v>2037.761</v>
      </c>
      <c r="F15" s="164">
        <v>2081.3330000000001</v>
      </c>
      <c r="G15" s="165">
        <f t="shared" si="1"/>
        <v>-2.1382291642641171E-2</v>
      </c>
      <c r="H15" s="164">
        <v>878.24400000000003</v>
      </c>
      <c r="I15" s="164">
        <v>687.49699999999996</v>
      </c>
      <c r="J15" s="47">
        <f t="shared" si="2"/>
        <v>1565.741</v>
      </c>
      <c r="K15" s="166">
        <f t="shared" si="3"/>
        <v>0.43908730754320158</v>
      </c>
    </row>
    <row r="16" spans="1:11" x14ac:dyDescent="0.25">
      <c r="A16" s="162" t="s">
        <v>166</v>
      </c>
      <c r="B16" s="163">
        <v>1754.91</v>
      </c>
      <c r="C16" s="164">
        <v>1829.1859999999999</v>
      </c>
      <c r="D16" s="165">
        <f t="shared" si="0"/>
        <v>-4.2324677618795173E-2</v>
      </c>
      <c r="E16" s="163">
        <v>2184.672</v>
      </c>
      <c r="F16" s="164">
        <v>2209.018</v>
      </c>
      <c r="G16" s="165">
        <f t="shared" si="1"/>
        <v>-1.1144006972213679E-2</v>
      </c>
      <c r="H16" s="164">
        <v>744.31700000000001</v>
      </c>
      <c r="I16" s="164">
        <v>567.34699999999998</v>
      </c>
      <c r="J16" s="47">
        <f t="shared" si="2"/>
        <v>1311.664</v>
      </c>
      <c r="K16" s="166">
        <f t="shared" si="3"/>
        <v>0.43253988826406764</v>
      </c>
    </row>
    <row r="17" spans="1:11" x14ac:dyDescent="0.25">
      <c r="A17" s="162" t="s">
        <v>167</v>
      </c>
      <c r="B17" s="163">
        <v>1792.2470000000001</v>
      </c>
      <c r="C17" s="164">
        <v>1895.088</v>
      </c>
      <c r="D17" s="165">
        <f t="shared" si="0"/>
        <v>-5.7381041787208958E-2</v>
      </c>
      <c r="E17" s="163">
        <v>2213.8009999999999</v>
      </c>
      <c r="F17" s="164">
        <v>2246.4110000000001</v>
      </c>
      <c r="G17" s="165">
        <f t="shared" si="1"/>
        <v>-1.4730321289040943E-2</v>
      </c>
      <c r="H17" s="164">
        <v>597.57799999999997</v>
      </c>
      <c r="I17" s="164">
        <v>429.78399999999999</v>
      </c>
      <c r="J17" s="47">
        <f t="shared" si="2"/>
        <v>1027.3620000000001</v>
      </c>
      <c r="K17" s="166">
        <f t="shared" si="3"/>
        <v>0.41833745067464045</v>
      </c>
    </row>
    <row r="18" spans="1:11" x14ac:dyDescent="0.25">
      <c r="A18" s="162" t="s">
        <v>168</v>
      </c>
      <c r="B18" s="163">
        <v>1864.2449999999999</v>
      </c>
      <c r="C18" s="164">
        <v>2038.31</v>
      </c>
      <c r="D18" s="165">
        <f t="shared" si="0"/>
        <v>-9.3370238353864474E-2</v>
      </c>
      <c r="E18" s="163">
        <v>2261.6729999999998</v>
      </c>
      <c r="F18" s="164">
        <v>2355.5259999999998</v>
      </c>
      <c r="G18" s="165">
        <f t="shared" si="1"/>
        <v>-4.149715719292757E-2</v>
      </c>
      <c r="H18" s="164">
        <v>529.17499999999995</v>
      </c>
      <c r="I18" s="164">
        <v>356.65100000000001</v>
      </c>
      <c r="J18" s="47">
        <f t="shared" si="2"/>
        <v>885.82600000000002</v>
      </c>
      <c r="K18" s="166">
        <f t="shared" si="3"/>
        <v>0.40261970183760692</v>
      </c>
    </row>
    <row r="19" spans="1:11" x14ac:dyDescent="0.25">
      <c r="A19" s="162" t="s">
        <v>169</v>
      </c>
      <c r="B19" s="163">
        <v>2043.309</v>
      </c>
      <c r="C19" s="164">
        <v>2205.2510000000002</v>
      </c>
      <c r="D19" s="165">
        <f t="shared" si="0"/>
        <v>-7.9254777422308728E-2</v>
      </c>
      <c r="E19" s="163">
        <v>2449.1309999999999</v>
      </c>
      <c r="F19" s="164">
        <v>2575.739</v>
      </c>
      <c r="G19" s="165">
        <f t="shared" si="1"/>
        <v>-5.1695070618925726E-2</v>
      </c>
      <c r="H19" s="164">
        <v>423.334</v>
      </c>
      <c r="I19" s="164">
        <v>260.00200000000001</v>
      </c>
      <c r="J19" s="47">
        <f t="shared" si="2"/>
        <v>683.33600000000001</v>
      </c>
      <c r="K19" s="166">
        <f t="shared" si="3"/>
        <v>0.38048924687123176</v>
      </c>
    </row>
    <row r="20" spans="1:11" x14ac:dyDescent="0.25">
      <c r="A20" s="162" t="s">
        <v>170</v>
      </c>
      <c r="B20" s="163">
        <v>2100.9520000000002</v>
      </c>
      <c r="C20" s="164">
        <v>2332.3330000000001</v>
      </c>
      <c r="D20" s="165">
        <f t="shared" si="0"/>
        <v>-0.11013150229039018</v>
      </c>
      <c r="E20" s="163">
        <v>2646.741</v>
      </c>
      <c r="F20" s="164">
        <v>2699.2930000000001</v>
      </c>
      <c r="G20" s="165">
        <f t="shared" si="1"/>
        <v>-1.9855361744877998E-2</v>
      </c>
      <c r="H20" s="164">
        <v>246.55799999999999</v>
      </c>
      <c r="I20" s="164">
        <v>115.67100000000001</v>
      </c>
      <c r="J20" s="47">
        <f t="shared" si="2"/>
        <v>362.22899999999998</v>
      </c>
      <c r="K20" s="166">
        <f t="shared" si="3"/>
        <v>0.31933114134980911</v>
      </c>
    </row>
    <row r="21" spans="1:11" x14ac:dyDescent="0.25">
      <c r="A21" s="167" t="s">
        <v>171</v>
      </c>
      <c r="B21" s="168">
        <v>2517.114</v>
      </c>
      <c r="C21" s="169">
        <v>2001.2629999999999</v>
      </c>
      <c r="D21" s="170">
        <f t="shared" si="0"/>
        <v>0.20493747998700101</v>
      </c>
      <c r="E21" s="168">
        <v>3324.1419999999998</v>
      </c>
      <c r="F21" s="169">
        <v>2354.453</v>
      </c>
      <c r="G21" s="170">
        <f t="shared" si="1"/>
        <v>0.29171106408811653</v>
      </c>
      <c r="H21" s="169">
        <v>152.65899999999999</v>
      </c>
      <c r="I21" s="169">
        <v>62.991</v>
      </c>
      <c r="J21" s="97">
        <f t="shared" si="2"/>
        <v>215.64999999999998</v>
      </c>
      <c r="K21" s="171">
        <f t="shared" si="3"/>
        <v>0.29209830744261539</v>
      </c>
    </row>
    <row r="22" spans="1:11" x14ac:dyDescent="0.25">
      <c r="A22" s="101" t="s">
        <v>172</v>
      </c>
      <c r="B22" s="102"/>
      <c r="C22" s="103"/>
      <c r="D22" s="104"/>
      <c r="E22" s="102"/>
      <c r="F22" s="103"/>
      <c r="G22" s="104"/>
      <c r="H22" s="102"/>
      <c r="I22" s="103"/>
      <c r="J22" s="103"/>
      <c r="K22" s="172"/>
    </row>
    <row r="23" spans="1:11" ht="28.5" x14ac:dyDescent="0.25">
      <c r="A23" s="162" t="s">
        <v>173</v>
      </c>
      <c r="B23" s="163">
        <v>1508.5719999999999</v>
      </c>
      <c r="C23" s="164">
        <v>1595.271</v>
      </c>
      <c r="D23" s="165">
        <f>(B23-C23)/B23</f>
        <v>-5.7470906261020409E-2</v>
      </c>
      <c r="E23" s="163">
        <v>1965.729</v>
      </c>
      <c r="F23" s="164">
        <v>1996.671</v>
      </c>
      <c r="G23" s="165">
        <f t="shared" ref="G23:G24" si="4">(E23-F23)/E23</f>
        <v>-1.5740725196606454E-2</v>
      </c>
      <c r="H23" s="164">
        <v>5520.7209999999995</v>
      </c>
      <c r="I23" s="164">
        <v>4073.0210000000002</v>
      </c>
      <c r="J23" s="164">
        <f>SUM(H23:I23)</f>
        <v>9593.7420000000002</v>
      </c>
      <c r="K23" s="165">
        <f t="shared" ref="K23:K24" si="5">I23/J23</f>
        <v>0.42454977421740131</v>
      </c>
    </row>
    <row r="24" spans="1:11" ht="28.5" x14ac:dyDescent="0.25">
      <c r="A24" s="167" t="s">
        <v>174</v>
      </c>
      <c r="B24" s="168">
        <v>1159.0350000000001</v>
      </c>
      <c r="C24" s="169">
        <v>1023.3390000000001</v>
      </c>
      <c r="D24" s="170">
        <f t="shared" ref="D24" si="6">(B24-C24)/B24</f>
        <v>0.11707670605288022</v>
      </c>
      <c r="E24" s="168">
        <v>1649.9949999999999</v>
      </c>
      <c r="F24" s="169">
        <v>1450.1880000000001</v>
      </c>
      <c r="G24" s="170">
        <f t="shared" si="4"/>
        <v>0.12109551847126797</v>
      </c>
      <c r="H24" s="169">
        <v>1001.768</v>
      </c>
      <c r="I24" s="169">
        <v>614.00300000000004</v>
      </c>
      <c r="J24" s="169">
        <f>SUM(H24:I24)</f>
        <v>1615.7710000000002</v>
      </c>
      <c r="K24" s="170">
        <f t="shared" si="5"/>
        <v>0.38000620137383329</v>
      </c>
    </row>
    <row r="25" spans="1:11" x14ac:dyDescent="0.25">
      <c r="A25" s="101" t="s">
        <v>175</v>
      </c>
      <c r="B25" s="102"/>
      <c r="C25" s="103"/>
      <c r="D25" s="104"/>
      <c r="E25" s="105"/>
      <c r="F25" s="106"/>
      <c r="G25" s="104"/>
      <c r="H25" s="102"/>
      <c r="I25" s="103"/>
      <c r="J25" s="103"/>
      <c r="K25" s="172"/>
    </row>
    <row r="26" spans="1:11" x14ac:dyDescent="0.25">
      <c r="A26" s="162" t="s">
        <v>176</v>
      </c>
      <c r="B26" s="163">
        <v>112.45699999999999</v>
      </c>
      <c r="C26" s="164">
        <v>129.79499999999999</v>
      </c>
      <c r="D26" s="165">
        <f>(B26-C26)/B26</f>
        <v>-0.15417448446961945</v>
      </c>
      <c r="E26" s="163">
        <v>1323.3140000000001</v>
      </c>
      <c r="F26" s="164">
        <v>1402.6479999999999</v>
      </c>
      <c r="G26" s="165">
        <f t="shared" ref="G26:G29" si="7">(E26-F26)/E26</f>
        <v>-5.9951001803048881E-2</v>
      </c>
      <c r="H26" s="164">
        <v>1098.847</v>
      </c>
      <c r="I26" s="164">
        <v>671.91300000000001</v>
      </c>
      <c r="J26" s="107">
        <f>SUM(H26:I26)</f>
        <v>1770.76</v>
      </c>
      <c r="K26" s="166">
        <f>I26/J26</f>
        <v>0.37944893717951617</v>
      </c>
    </row>
    <row r="27" spans="1:11" x14ac:dyDescent="0.25">
      <c r="A27" s="162" t="s">
        <v>177</v>
      </c>
      <c r="B27" s="163">
        <v>410.875</v>
      </c>
      <c r="C27" s="164">
        <v>437.49599999999998</v>
      </c>
      <c r="D27" s="165">
        <f t="shared" ref="D27:D52" si="8">(B27-C27)/B27</f>
        <v>-6.4790994828110696E-2</v>
      </c>
      <c r="E27" s="163">
        <v>1406.059</v>
      </c>
      <c r="F27" s="164">
        <v>1402.6379999999999</v>
      </c>
      <c r="G27" s="165">
        <f t="shared" si="7"/>
        <v>2.4330415722242445E-3</v>
      </c>
      <c r="H27" s="164">
        <v>700.25900000000001</v>
      </c>
      <c r="I27" s="164">
        <v>447.99700000000001</v>
      </c>
      <c r="J27" s="107">
        <f>SUM(H27:I27)</f>
        <v>1148.2560000000001</v>
      </c>
      <c r="K27" s="166">
        <f>I27/J27</f>
        <v>0.39015428615221692</v>
      </c>
    </row>
    <row r="28" spans="1:11" x14ac:dyDescent="0.25">
      <c r="A28" s="162" t="s">
        <v>178</v>
      </c>
      <c r="B28" s="163">
        <v>1005.519</v>
      </c>
      <c r="C28" s="164">
        <v>1066.9179999999999</v>
      </c>
      <c r="D28" s="165">
        <f t="shared" si="8"/>
        <v>-6.1061998828465587E-2</v>
      </c>
      <c r="E28" s="163">
        <v>1564.922</v>
      </c>
      <c r="F28" s="164">
        <v>1559.827</v>
      </c>
      <c r="G28" s="165">
        <f t="shared" si="7"/>
        <v>3.255753321890821E-3</v>
      </c>
      <c r="H28" s="164">
        <v>1294.9860000000001</v>
      </c>
      <c r="I28" s="164">
        <v>895.86699999999996</v>
      </c>
      <c r="J28" s="107">
        <f>SUM(H28:I28)</f>
        <v>2190.8530000000001</v>
      </c>
      <c r="K28" s="166">
        <f>I28/J28</f>
        <v>0.4089124190440892</v>
      </c>
    </row>
    <row r="29" spans="1:11" x14ac:dyDescent="0.25">
      <c r="A29" s="167" t="s">
        <v>179</v>
      </c>
      <c r="B29" s="168">
        <v>2268.134</v>
      </c>
      <c r="C29" s="169">
        <v>2203.7959999999998</v>
      </c>
      <c r="D29" s="170">
        <f t="shared" si="8"/>
        <v>2.8366048919508367E-2</v>
      </c>
      <c r="E29" s="168">
        <v>2345.0839999999998</v>
      </c>
      <c r="F29" s="169">
        <v>2266.6080000000002</v>
      </c>
      <c r="G29" s="170">
        <f t="shared" si="7"/>
        <v>3.3464046490445404E-2</v>
      </c>
      <c r="H29" s="169">
        <v>3428.3969999999999</v>
      </c>
      <c r="I29" s="169">
        <v>2671.2469999999998</v>
      </c>
      <c r="J29" s="173">
        <f>SUM(H29:I29)</f>
        <v>6099.6440000000002</v>
      </c>
      <c r="K29" s="171">
        <f>I29/J29</f>
        <v>0.43793490243037131</v>
      </c>
    </row>
    <row r="30" spans="1:11" x14ac:dyDescent="0.25">
      <c r="A30" s="101" t="s">
        <v>180</v>
      </c>
      <c r="B30" s="158"/>
      <c r="C30" s="159"/>
      <c r="D30" s="161"/>
      <c r="E30" s="158"/>
      <c r="F30" s="159"/>
      <c r="G30" s="161"/>
      <c r="H30" s="158"/>
      <c r="I30" s="159"/>
      <c r="J30" s="159"/>
      <c r="K30" s="161"/>
    </row>
    <row r="31" spans="1:11" x14ac:dyDescent="0.25">
      <c r="A31" s="162" t="s">
        <v>181</v>
      </c>
      <c r="B31" s="163">
        <v>680.98</v>
      </c>
      <c r="C31" s="164">
        <v>795.76599999999996</v>
      </c>
      <c r="D31" s="165">
        <f>(B31-C31)/B31</f>
        <v>-0.16856001644688529</v>
      </c>
      <c r="E31" s="163">
        <v>1208.2660000000001</v>
      </c>
      <c r="F31" s="164">
        <v>1256.3800000000001</v>
      </c>
      <c r="G31" s="165">
        <f t="shared" ref="G31:G34" si="9">(E31-F31)/E31</f>
        <v>-3.9820701732896591E-2</v>
      </c>
      <c r="H31" s="164">
        <v>1171.7660000000001</v>
      </c>
      <c r="I31" s="164">
        <v>729.928</v>
      </c>
      <c r="J31" s="47">
        <f t="shared" ref="J31:J34" si="10">SUM(H31:I31)</f>
        <v>1901.694</v>
      </c>
      <c r="K31" s="166">
        <f t="shared" ref="K31:K34" si="11">I31/J31</f>
        <v>0.38383041646027172</v>
      </c>
    </row>
    <row r="32" spans="1:11" x14ac:dyDescent="0.25">
      <c r="A32" s="162" t="s">
        <v>182</v>
      </c>
      <c r="B32" s="163">
        <v>794.28499999999997</v>
      </c>
      <c r="C32" s="164">
        <v>986.93499999999995</v>
      </c>
      <c r="D32" s="165">
        <f>(B32-C32)/B32</f>
        <v>-0.24254518214494794</v>
      </c>
      <c r="E32" s="163">
        <v>1382.9349999999999</v>
      </c>
      <c r="F32" s="164">
        <v>1482.1420000000001</v>
      </c>
      <c r="G32" s="165">
        <f t="shared" si="9"/>
        <v>-7.173656028663683E-2</v>
      </c>
      <c r="H32" s="164">
        <v>1586.299</v>
      </c>
      <c r="I32" s="164">
        <v>842.875</v>
      </c>
      <c r="J32" s="47">
        <f t="shared" si="10"/>
        <v>2429.174</v>
      </c>
      <c r="K32" s="166">
        <f t="shared" si="11"/>
        <v>0.34698008458842389</v>
      </c>
    </row>
    <row r="33" spans="1:11" x14ac:dyDescent="0.25">
      <c r="A33" s="162" t="s">
        <v>183</v>
      </c>
      <c r="B33" s="163">
        <v>990.10900000000004</v>
      </c>
      <c r="C33" s="164">
        <v>1081.797</v>
      </c>
      <c r="D33" s="165">
        <f>(B33-C33)/B33</f>
        <v>-9.2603945626188622E-2</v>
      </c>
      <c r="E33" s="163">
        <v>1608.702</v>
      </c>
      <c r="F33" s="164">
        <v>1627.049</v>
      </c>
      <c r="G33" s="165">
        <f t="shared" si="9"/>
        <v>-1.1404846888982533E-2</v>
      </c>
      <c r="H33" s="164">
        <v>1582.0139999999999</v>
      </c>
      <c r="I33" s="164">
        <v>933.21600000000001</v>
      </c>
      <c r="J33" s="47">
        <f t="shared" si="10"/>
        <v>2515.23</v>
      </c>
      <c r="K33" s="166">
        <f t="shared" si="11"/>
        <v>0.37102610894431126</v>
      </c>
    </row>
    <row r="34" spans="1:11" x14ac:dyDescent="0.25">
      <c r="A34" s="167" t="s">
        <v>184</v>
      </c>
      <c r="B34" s="168">
        <v>1799.71</v>
      </c>
      <c r="C34" s="169">
        <v>1777.818</v>
      </c>
      <c r="D34" s="170">
        <f>(B34-C34)/B34</f>
        <v>1.2164182007101173E-2</v>
      </c>
      <c r="E34" s="168">
        <v>2360.527</v>
      </c>
      <c r="F34" s="169">
        <v>2252.1120000000001</v>
      </c>
      <c r="G34" s="170">
        <f t="shared" si="9"/>
        <v>4.5928303298373607E-2</v>
      </c>
      <c r="H34" s="169">
        <v>3258.97</v>
      </c>
      <c r="I34" s="169">
        <v>2645.7379999999998</v>
      </c>
      <c r="J34" s="97">
        <f t="shared" si="10"/>
        <v>5904.7079999999996</v>
      </c>
      <c r="K34" s="171">
        <f t="shared" si="11"/>
        <v>0.44807262272749138</v>
      </c>
    </row>
    <row r="35" spans="1:11" x14ac:dyDescent="0.25">
      <c r="A35" s="101" t="s">
        <v>185</v>
      </c>
      <c r="B35" s="158"/>
      <c r="C35" s="159"/>
      <c r="D35" s="161"/>
      <c r="E35" s="158"/>
      <c r="F35" s="159"/>
      <c r="G35" s="161"/>
      <c r="H35" s="158"/>
      <c r="I35" s="159"/>
      <c r="J35" s="159"/>
      <c r="K35" s="161"/>
    </row>
    <row r="36" spans="1:11" x14ac:dyDescent="0.25">
      <c r="A36" s="162" t="s">
        <v>186</v>
      </c>
      <c r="B36" s="163">
        <v>1305.146</v>
      </c>
      <c r="C36" s="164">
        <v>1314.788</v>
      </c>
      <c r="D36" s="165">
        <f>(B36-C36)/B36</f>
        <v>-7.3876792328215028E-3</v>
      </c>
      <c r="E36" s="163">
        <v>1777.67</v>
      </c>
      <c r="F36" s="164">
        <v>1733.1220000000001</v>
      </c>
      <c r="G36" s="165">
        <f t="shared" ref="G36:G37" si="12">(E36-F36)/E36</f>
        <v>2.505976924851069E-2</v>
      </c>
      <c r="H36" s="164">
        <v>6165.2169999999996</v>
      </c>
      <c r="I36" s="164">
        <v>4249.8230000000003</v>
      </c>
      <c r="J36" s="47">
        <f t="shared" ref="J36:J37" si="13">SUM(H36:I36)</f>
        <v>10415.040000000001</v>
      </c>
      <c r="K36" s="166">
        <f t="shared" ref="K36:K37" si="14">I36/J36</f>
        <v>0.40804672857713459</v>
      </c>
    </row>
    <row r="37" spans="1:11" x14ac:dyDescent="0.25">
      <c r="A37" s="167" t="s">
        <v>187</v>
      </c>
      <c r="B37" s="168">
        <v>3611.518</v>
      </c>
      <c r="C37" s="169">
        <v>3268.3180000000002</v>
      </c>
      <c r="D37" s="170">
        <f>(B37-C37)/B37</f>
        <v>9.5029292391731066E-2</v>
      </c>
      <c r="E37" s="168">
        <v>4082.875</v>
      </c>
      <c r="F37" s="169">
        <v>3677.6089999999999</v>
      </c>
      <c r="G37" s="170">
        <f t="shared" si="12"/>
        <v>9.9259957750359756E-2</v>
      </c>
      <c r="H37" s="169">
        <v>399.55</v>
      </c>
      <c r="I37" s="169">
        <v>470.66800000000001</v>
      </c>
      <c r="J37" s="97">
        <f t="shared" si="13"/>
        <v>870.21800000000007</v>
      </c>
      <c r="K37" s="171">
        <f t="shared" si="14"/>
        <v>0.54086217476540355</v>
      </c>
    </row>
    <row r="38" spans="1:11" x14ac:dyDescent="0.25">
      <c r="A38" s="101" t="s">
        <v>188</v>
      </c>
      <c r="B38" s="102"/>
      <c r="C38" s="103"/>
      <c r="D38" s="104"/>
      <c r="E38" s="105"/>
      <c r="F38" s="106"/>
      <c r="G38" s="104"/>
      <c r="H38" s="103"/>
      <c r="I38" s="103"/>
      <c r="J38" s="103"/>
      <c r="K38" s="172"/>
    </row>
    <row r="39" spans="1:11" ht="28.5" x14ac:dyDescent="0.25">
      <c r="A39" s="38" t="s">
        <v>70</v>
      </c>
      <c r="B39" s="174">
        <v>873.96799999999996</v>
      </c>
      <c r="C39" s="175">
        <v>889.56200000000001</v>
      </c>
      <c r="D39" s="166">
        <f t="shared" si="8"/>
        <v>-1.7842758544935344E-2</v>
      </c>
      <c r="E39" s="174">
        <v>1269.43</v>
      </c>
      <c r="F39" s="175">
        <v>1288.3820000000001</v>
      </c>
      <c r="G39" s="166">
        <f t="shared" ref="G39:G52" si="15">(E39-F39)/E39</f>
        <v>-1.4929535303246337E-2</v>
      </c>
      <c r="H39" s="175">
        <v>372.38299999999998</v>
      </c>
      <c r="I39" s="175">
        <v>125.958</v>
      </c>
      <c r="J39" s="176">
        <f t="shared" ref="J39:J52" si="16">SUM(H39:I39)</f>
        <v>498.34100000000001</v>
      </c>
      <c r="K39" s="177">
        <f t="shared" ref="K39:K52" si="17">I39/J39</f>
        <v>0.25275463989517216</v>
      </c>
    </row>
    <row r="40" spans="1:11" x14ac:dyDescent="0.25">
      <c r="A40" s="38" t="s">
        <v>71</v>
      </c>
      <c r="B40" s="174">
        <v>3072.5680000000002</v>
      </c>
      <c r="C40" s="175">
        <v>3915.355</v>
      </c>
      <c r="D40" s="166">
        <f t="shared" si="8"/>
        <v>-0.27429401074280529</v>
      </c>
      <c r="E40" s="174">
        <v>4757.7349999999997</v>
      </c>
      <c r="F40" s="175">
        <v>5944.3140000000003</v>
      </c>
      <c r="G40" s="166">
        <f t="shared" si="15"/>
        <v>-0.24939997708993897</v>
      </c>
      <c r="H40" s="175">
        <v>139.81700000000001</v>
      </c>
      <c r="I40" s="175">
        <v>21.530999999999999</v>
      </c>
      <c r="J40" s="176">
        <f t="shared" si="16"/>
        <v>161.34800000000001</v>
      </c>
      <c r="K40" s="177">
        <f t="shared" si="17"/>
        <v>0.13344448025386121</v>
      </c>
    </row>
    <row r="41" spans="1:11" x14ac:dyDescent="0.25">
      <c r="A41" s="38" t="s">
        <v>72</v>
      </c>
      <c r="B41" s="174">
        <v>1432.837</v>
      </c>
      <c r="C41" s="175">
        <v>1238.4090000000001</v>
      </c>
      <c r="D41" s="166">
        <f t="shared" si="8"/>
        <v>0.13569443000145856</v>
      </c>
      <c r="E41" s="174">
        <v>1932.008</v>
      </c>
      <c r="F41" s="175">
        <v>1702.5519999999999</v>
      </c>
      <c r="G41" s="166">
        <f t="shared" si="15"/>
        <v>0.11876555376582298</v>
      </c>
      <c r="H41" s="175">
        <v>875.96500000000003</v>
      </c>
      <c r="I41" s="175">
        <v>516.35199999999998</v>
      </c>
      <c r="J41" s="176">
        <f t="shared" si="16"/>
        <v>1392.317</v>
      </c>
      <c r="K41" s="177">
        <f t="shared" si="17"/>
        <v>0.37085807326923392</v>
      </c>
    </row>
    <row r="42" spans="1:11" ht="28.5" x14ac:dyDescent="0.25">
      <c r="A42" s="38" t="s">
        <v>73</v>
      </c>
      <c r="B42" s="174">
        <v>2122.4740000000002</v>
      </c>
      <c r="C42" s="175">
        <v>2396.2339999999999</v>
      </c>
      <c r="D42" s="166">
        <f t="shared" si="8"/>
        <v>-0.12898155642895967</v>
      </c>
      <c r="E42" s="174">
        <v>2591.5650000000001</v>
      </c>
      <c r="F42" s="175">
        <v>2928.8989999999999</v>
      </c>
      <c r="G42" s="166">
        <f t="shared" si="15"/>
        <v>-0.13016613513456149</v>
      </c>
      <c r="H42" s="175">
        <v>107.223</v>
      </c>
      <c r="I42" s="175">
        <v>37.856999999999999</v>
      </c>
      <c r="J42" s="176">
        <f t="shared" si="16"/>
        <v>145.07999999999998</v>
      </c>
      <c r="K42" s="177">
        <f t="shared" si="17"/>
        <v>0.26093879239040529</v>
      </c>
    </row>
    <row r="43" spans="1:11" x14ac:dyDescent="0.25">
      <c r="A43" s="38" t="s">
        <v>74</v>
      </c>
      <c r="B43" s="174">
        <v>570.21600000000001</v>
      </c>
      <c r="C43" s="175">
        <v>811.09500000000003</v>
      </c>
      <c r="D43" s="166">
        <f t="shared" si="8"/>
        <v>-0.42243465634075511</v>
      </c>
      <c r="E43" s="174">
        <v>1235.567</v>
      </c>
      <c r="F43" s="175">
        <v>1376.204</v>
      </c>
      <c r="G43" s="166">
        <f t="shared" si="15"/>
        <v>-0.11382385576824239</v>
      </c>
      <c r="H43" s="175">
        <v>1177.827</v>
      </c>
      <c r="I43" s="175">
        <v>243.65</v>
      </c>
      <c r="J43" s="176">
        <f t="shared" si="16"/>
        <v>1421.4770000000001</v>
      </c>
      <c r="K43" s="177">
        <f t="shared" si="17"/>
        <v>0.17140622043128378</v>
      </c>
    </row>
    <row r="44" spans="1:11" x14ac:dyDescent="0.25">
      <c r="A44" s="38" t="s">
        <v>75</v>
      </c>
      <c r="B44" s="174">
        <v>1223.4100000000001</v>
      </c>
      <c r="C44" s="175">
        <v>1173.579</v>
      </c>
      <c r="D44" s="166">
        <f t="shared" si="8"/>
        <v>4.0731234827245263E-2</v>
      </c>
      <c r="E44" s="174">
        <v>1695.614</v>
      </c>
      <c r="F44" s="175">
        <v>1616.8019999999999</v>
      </c>
      <c r="G44" s="166">
        <f t="shared" si="15"/>
        <v>4.6479918188927508E-2</v>
      </c>
      <c r="H44" s="175">
        <v>897.29300000000001</v>
      </c>
      <c r="I44" s="175">
        <v>694.26</v>
      </c>
      <c r="J44" s="176">
        <f t="shared" si="16"/>
        <v>1591.5529999999999</v>
      </c>
      <c r="K44" s="177">
        <f t="shared" si="17"/>
        <v>0.43621544491449549</v>
      </c>
    </row>
    <row r="45" spans="1:11" x14ac:dyDescent="0.25">
      <c r="A45" s="38" t="s">
        <v>76</v>
      </c>
      <c r="B45" s="174">
        <v>963.36900000000003</v>
      </c>
      <c r="C45" s="175">
        <v>1120.163</v>
      </c>
      <c r="D45" s="166">
        <f t="shared" si="8"/>
        <v>-0.16275591180534144</v>
      </c>
      <c r="E45" s="174">
        <v>1468.279</v>
      </c>
      <c r="F45" s="175">
        <v>1659.933</v>
      </c>
      <c r="G45" s="166">
        <f t="shared" si="15"/>
        <v>-0.13052968815872187</v>
      </c>
      <c r="H45" s="175">
        <v>582.94000000000005</v>
      </c>
      <c r="I45" s="175">
        <v>150.98699999999999</v>
      </c>
      <c r="J45" s="176">
        <f t="shared" si="16"/>
        <v>733.92700000000002</v>
      </c>
      <c r="K45" s="177">
        <f t="shared" si="17"/>
        <v>0.20572482004341031</v>
      </c>
    </row>
    <row r="46" spans="1:11" x14ac:dyDescent="0.25">
      <c r="A46" s="38" t="s">
        <v>77</v>
      </c>
      <c r="B46" s="174">
        <v>710.57100000000003</v>
      </c>
      <c r="C46" s="175">
        <v>634.80999999999995</v>
      </c>
      <c r="D46" s="166">
        <f t="shared" si="8"/>
        <v>0.10661988738634151</v>
      </c>
      <c r="E46" s="174">
        <v>1363.338</v>
      </c>
      <c r="F46" s="175">
        <v>1279.6489999999999</v>
      </c>
      <c r="G46" s="166">
        <f t="shared" si="15"/>
        <v>6.1385364451075286E-2</v>
      </c>
      <c r="H46" s="175">
        <v>161.09399999999999</v>
      </c>
      <c r="I46" s="175">
        <v>218.24299999999999</v>
      </c>
      <c r="J46" s="176">
        <f t="shared" si="16"/>
        <v>379.33699999999999</v>
      </c>
      <c r="K46" s="177">
        <f t="shared" si="17"/>
        <v>0.5753274792598666</v>
      </c>
    </row>
    <row r="47" spans="1:11" x14ac:dyDescent="0.25">
      <c r="A47" s="38" t="s">
        <v>78</v>
      </c>
      <c r="B47" s="174">
        <v>2554.788</v>
      </c>
      <c r="C47" s="175">
        <v>1983.588</v>
      </c>
      <c r="D47" s="166">
        <f t="shared" si="8"/>
        <v>0.22358019530387652</v>
      </c>
      <c r="E47" s="174">
        <v>3241.9430000000002</v>
      </c>
      <c r="F47" s="175">
        <v>2621.8380000000002</v>
      </c>
      <c r="G47" s="166">
        <f t="shared" si="15"/>
        <v>0.19127572569906379</v>
      </c>
      <c r="H47" s="175">
        <v>199.714</v>
      </c>
      <c r="I47" s="175">
        <v>131.36199999999999</v>
      </c>
      <c r="J47" s="176">
        <f t="shared" si="16"/>
        <v>331.07600000000002</v>
      </c>
      <c r="K47" s="177">
        <f t="shared" si="17"/>
        <v>0.39677294639297317</v>
      </c>
    </row>
    <row r="48" spans="1:11" x14ac:dyDescent="0.25">
      <c r="A48" s="38" t="s">
        <v>79</v>
      </c>
      <c r="B48" s="174">
        <v>2989.92</v>
      </c>
      <c r="C48" s="175">
        <v>2797.7910000000002</v>
      </c>
      <c r="D48" s="166">
        <f t="shared" si="8"/>
        <v>6.4258909937389599E-2</v>
      </c>
      <c r="E48" s="174">
        <v>3694.5369999999998</v>
      </c>
      <c r="F48" s="175">
        <v>3354.482</v>
      </c>
      <c r="G48" s="166">
        <f t="shared" si="15"/>
        <v>9.204265649525227E-2</v>
      </c>
      <c r="H48" s="175">
        <v>148.816</v>
      </c>
      <c r="I48" s="175">
        <v>191.42599999999999</v>
      </c>
      <c r="J48" s="176">
        <f t="shared" si="16"/>
        <v>340.24199999999996</v>
      </c>
      <c r="K48" s="177">
        <f t="shared" si="17"/>
        <v>0.5626171959957913</v>
      </c>
    </row>
    <row r="49" spans="1:11" x14ac:dyDescent="0.25">
      <c r="A49" s="38" t="s">
        <v>80</v>
      </c>
      <c r="B49" s="174">
        <v>1058.0940000000001</v>
      </c>
      <c r="C49" s="175">
        <v>1122.874</v>
      </c>
      <c r="D49" s="166">
        <f t="shared" si="8"/>
        <v>-6.1223293960649967E-2</v>
      </c>
      <c r="E49" s="174">
        <v>1522.7380000000001</v>
      </c>
      <c r="F49" s="175">
        <v>1567.6610000000001</v>
      </c>
      <c r="G49" s="166">
        <f t="shared" si="15"/>
        <v>-2.9501463810583304E-2</v>
      </c>
      <c r="H49" s="175">
        <v>67.052999999999997</v>
      </c>
      <c r="I49" s="175">
        <v>60.972000000000001</v>
      </c>
      <c r="J49" s="176">
        <f t="shared" si="16"/>
        <v>128.02500000000001</v>
      </c>
      <c r="K49" s="177">
        <f t="shared" si="17"/>
        <v>0.47625073227885178</v>
      </c>
    </row>
    <row r="50" spans="1:11" ht="28.5" x14ac:dyDescent="0.25">
      <c r="A50" s="38" t="s">
        <v>81</v>
      </c>
      <c r="B50" s="174">
        <v>842.76800000000003</v>
      </c>
      <c r="C50" s="175">
        <v>808.16399999999999</v>
      </c>
      <c r="D50" s="166">
        <f t="shared" si="8"/>
        <v>4.1059935830501444E-2</v>
      </c>
      <c r="E50" s="174">
        <v>1445.249</v>
      </c>
      <c r="F50" s="175">
        <v>1376.8219999999999</v>
      </c>
      <c r="G50" s="166">
        <f t="shared" si="15"/>
        <v>4.7346166646716335E-2</v>
      </c>
      <c r="H50" s="175">
        <v>1904.3219999999999</v>
      </c>
      <c r="I50" s="175">
        <v>1363.7360000000001</v>
      </c>
      <c r="J50" s="176">
        <f t="shared" si="16"/>
        <v>3268.058</v>
      </c>
      <c r="K50" s="177">
        <f t="shared" si="17"/>
        <v>0.41729247155344246</v>
      </c>
    </row>
    <row r="51" spans="1:11" ht="42.75" x14ac:dyDescent="0.25">
      <c r="A51" s="38" t="s">
        <v>82</v>
      </c>
      <c r="B51" s="174">
        <v>2955.0929999999998</v>
      </c>
      <c r="C51" s="175">
        <v>2322.44</v>
      </c>
      <c r="D51" s="166">
        <f t="shared" si="8"/>
        <v>0.21408903205415186</v>
      </c>
      <c r="E51" s="174">
        <v>3434.8519999999999</v>
      </c>
      <c r="F51" s="175">
        <v>2708.864</v>
      </c>
      <c r="G51" s="166">
        <f t="shared" si="15"/>
        <v>0.21135932494325807</v>
      </c>
      <c r="H51" s="175">
        <v>642.86599999999999</v>
      </c>
      <c r="I51" s="175">
        <v>1103.749</v>
      </c>
      <c r="J51" s="176">
        <f t="shared" si="16"/>
        <v>1746.615</v>
      </c>
      <c r="K51" s="177">
        <f t="shared" si="17"/>
        <v>0.63193605917732298</v>
      </c>
    </row>
    <row r="52" spans="1:11" ht="42.75" x14ac:dyDescent="0.25">
      <c r="A52" s="95" t="s">
        <v>83</v>
      </c>
      <c r="B52" s="178">
        <v>1154.2660000000001</v>
      </c>
      <c r="C52" s="179">
        <v>1071.1679999999999</v>
      </c>
      <c r="D52" s="171">
        <f t="shared" si="8"/>
        <v>7.1992071151710413E-2</v>
      </c>
      <c r="E52" s="178">
        <v>1662.3720000000001</v>
      </c>
      <c r="F52" s="179">
        <v>1480.268</v>
      </c>
      <c r="G52" s="171">
        <f t="shared" si="15"/>
        <v>0.10954467471781289</v>
      </c>
      <c r="H52" s="179">
        <v>222.93700000000001</v>
      </c>
      <c r="I52" s="179">
        <v>305.87400000000002</v>
      </c>
      <c r="J52" s="180">
        <f t="shared" si="16"/>
        <v>528.81100000000004</v>
      </c>
      <c r="K52" s="181">
        <f t="shared" si="17"/>
        <v>0.57841837631970594</v>
      </c>
    </row>
    <row r="53" spans="1:11" x14ac:dyDescent="0.25">
      <c r="A53" s="101" t="s">
        <v>189</v>
      </c>
      <c r="B53" s="158"/>
      <c r="C53" s="159"/>
      <c r="D53" s="160"/>
      <c r="E53" s="158"/>
      <c r="F53" s="159"/>
      <c r="G53" s="161"/>
      <c r="H53" s="158"/>
      <c r="I53" s="159"/>
      <c r="J53" s="159"/>
      <c r="K53" s="161"/>
    </row>
    <row r="54" spans="1:11" x14ac:dyDescent="0.25">
      <c r="A54" s="162" t="s">
        <v>85</v>
      </c>
      <c r="B54" s="163">
        <v>21.945</v>
      </c>
      <c r="C54" s="164">
        <v>61.433330000000005</v>
      </c>
      <c r="D54" s="165">
        <f>(B54-C54)/B54</f>
        <v>-1.7994226475279109</v>
      </c>
      <c r="E54" s="163">
        <v>877.803</v>
      </c>
      <c r="F54" s="164">
        <v>877.803</v>
      </c>
      <c r="G54" s="165">
        <f t="shared" ref="G54:G60" si="18">(E54-F54)/E54</f>
        <v>0</v>
      </c>
      <c r="H54" s="107"/>
      <c r="I54" s="107"/>
      <c r="J54" s="107"/>
      <c r="K54" s="50"/>
    </row>
    <row r="55" spans="1:11" x14ac:dyDescent="0.25">
      <c r="A55" s="162" t="s">
        <v>87</v>
      </c>
      <c r="B55" s="163">
        <v>80.46508</v>
      </c>
      <c r="C55" s="164">
        <v>141.4239</v>
      </c>
      <c r="D55" s="165">
        <f t="shared" ref="D55:D60" si="19">(B55-C55)/B55</f>
        <v>-0.75758105255099484</v>
      </c>
      <c r="E55" s="163">
        <v>877.80309999999997</v>
      </c>
      <c r="F55" s="164">
        <v>877.80309999999997</v>
      </c>
      <c r="G55" s="165">
        <f t="shared" si="18"/>
        <v>0</v>
      </c>
      <c r="H55" s="107"/>
      <c r="I55" s="107"/>
      <c r="J55" s="107"/>
      <c r="K55" s="50"/>
    </row>
    <row r="56" spans="1:11" x14ac:dyDescent="0.25">
      <c r="A56" s="162" t="s">
        <v>88</v>
      </c>
      <c r="B56" s="163">
        <v>371.3657</v>
      </c>
      <c r="C56" s="164">
        <v>500</v>
      </c>
      <c r="D56" s="165">
        <f t="shared" si="19"/>
        <v>-0.34638174715650905</v>
      </c>
      <c r="E56" s="163">
        <v>877.81709999999998</v>
      </c>
      <c r="F56" s="164">
        <v>877.85249999999996</v>
      </c>
      <c r="G56" s="165">
        <f t="shared" si="18"/>
        <v>-4.0327307362754093E-5</v>
      </c>
      <c r="H56" s="107"/>
      <c r="I56" s="107"/>
      <c r="J56" s="107"/>
      <c r="K56" s="50"/>
    </row>
    <row r="57" spans="1:11" x14ac:dyDescent="0.25">
      <c r="A57" s="162" t="s">
        <v>89</v>
      </c>
      <c r="B57" s="163">
        <v>877.803</v>
      </c>
      <c r="C57" s="164">
        <v>884.27719999999999</v>
      </c>
      <c r="D57" s="165">
        <f t="shared" si="19"/>
        <v>-7.3754589583311927E-3</v>
      </c>
      <c r="E57" s="163">
        <v>1085.4090000000001</v>
      </c>
      <c r="F57" s="164">
        <v>1097.9680000000001</v>
      </c>
      <c r="G57" s="165">
        <f t="shared" si="18"/>
        <v>-1.1570753513191772E-2</v>
      </c>
      <c r="H57" s="107"/>
      <c r="I57" s="107"/>
      <c r="J57" s="107"/>
      <c r="K57" s="50"/>
    </row>
    <row r="58" spans="1:11" x14ac:dyDescent="0.25">
      <c r="A58" s="162" t="s">
        <v>90</v>
      </c>
      <c r="B58" s="163">
        <v>1432.3150000000001</v>
      </c>
      <c r="C58" s="164">
        <v>1633.3330000000001</v>
      </c>
      <c r="D58" s="165">
        <f t="shared" si="19"/>
        <v>-0.14034482638246476</v>
      </c>
      <c r="E58" s="163">
        <v>1714.2850000000001</v>
      </c>
      <c r="F58" s="164">
        <v>1971.758</v>
      </c>
      <c r="G58" s="165">
        <f t="shared" si="18"/>
        <v>-0.15019264591360243</v>
      </c>
      <c r="H58" s="107"/>
      <c r="I58" s="107"/>
      <c r="J58" s="107"/>
      <c r="K58" s="50"/>
    </row>
    <row r="59" spans="1:11" x14ac:dyDescent="0.25">
      <c r="A59" s="162" t="s">
        <v>91</v>
      </c>
      <c r="B59" s="163">
        <v>4908.2579999999998</v>
      </c>
      <c r="C59" s="164">
        <v>4863.5020000000004</v>
      </c>
      <c r="D59" s="165">
        <f t="shared" si="19"/>
        <v>9.1185100701714136E-3</v>
      </c>
      <c r="E59" s="163">
        <v>5482.3069999999998</v>
      </c>
      <c r="F59" s="164">
        <v>5232.6080000000002</v>
      </c>
      <c r="G59" s="165">
        <f t="shared" si="18"/>
        <v>4.5546336606103896E-2</v>
      </c>
      <c r="H59" s="107"/>
      <c r="I59" s="107"/>
      <c r="J59" s="107"/>
      <c r="K59" s="50"/>
    </row>
    <row r="60" spans="1:11" x14ac:dyDescent="0.25">
      <c r="A60" s="167" t="s">
        <v>92</v>
      </c>
      <c r="B60" s="168">
        <v>12490.385</v>
      </c>
      <c r="C60" s="169">
        <v>11092.424999999999</v>
      </c>
      <c r="D60" s="170">
        <f t="shared" si="19"/>
        <v>0.11192289108782483</v>
      </c>
      <c r="E60" s="168">
        <v>13799.541999999999</v>
      </c>
      <c r="F60" s="169">
        <v>11892.1</v>
      </c>
      <c r="G60" s="170">
        <f t="shared" si="18"/>
        <v>0.13822502225073841</v>
      </c>
      <c r="H60" s="108"/>
      <c r="I60" s="108"/>
      <c r="J60" s="108"/>
      <c r="K60" s="100"/>
    </row>
    <row r="61" spans="1:11" x14ac:dyDescent="0.25">
      <c r="A61" s="182" t="s">
        <v>191</v>
      </c>
    </row>
    <row r="62" spans="1:11" x14ac:dyDescent="0.25">
      <c r="A62" s="377" t="s">
        <v>193</v>
      </c>
      <c r="B62" s="377"/>
      <c r="C62" s="377"/>
      <c r="D62" s="377"/>
      <c r="E62" s="377"/>
      <c r="F62" s="377"/>
      <c r="G62" s="377"/>
      <c r="H62" s="377"/>
      <c r="I62" s="377"/>
      <c r="J62" s="377"/>
      <c r="K62" s="377"/>
    </row>
    <row r="63" spans="1:11" ht="36" customHeight="1" x14ac:dyDescent="0.25">
      <c r="A63" s="371" t="s">
        <v>194</v>
      </c>
      <c r="B63" s="371"/>
      <c r="C63" s="371"/>
      <c r="D63" s="371"/>
      <c r="E63" s="371"/>
      <c r="F63" s="371"/>
      <c r="G63" s="371"/>
      <c r="H63" s="371"/>
      <c r="I63" s="371"/>
      <c r="J63" s="371"/>
      <c r="K63" s="371"/>
    </row>
    <row r="64" spans="1:11" ht="33" customHeight="1" x14ac:dyDescent="0.25">
      <c r="A64" s="371" t="s">
        <v>195</v>
      </c>
      <c r="B64" s="371"/>
      <c r="C64" s="371"/>
      <c r="D64" s="371"/>
      <c r="E64" s="371"/>
      <c r="F64" s="371"/>
      <c r="G64" s="371"/>
      <c r="H64" s="371"/>
      <c r="I64" s="371"/>
      <c r="J64" s="371"/>
      <c r="K64" s="371"/>
    </row>
    <row r="65" spans="1:11" ht="35.1" customHeight="1" x14ac:dyDescent="0.25">
      <c r="A65" s="371" t="s">
        <v>196</v>
      </c>
      <c r="B65" s="371"/>
      <c r="C65" s="371"/>
      <c r="D65" s="371"/>
      <c r="E65" s="371"/>
      <c r="F65" s="371"/>
      <c r="G65" s="371"/>
      <c r="H65" s="371"/>
      <c r="I65" s="371"/>
      <c r="J65" s="371"/>
      <c r="K65" s="371"/>
    </row>
    <row r="66" spans="1:11" x14ac:dyDescent="0.25">
      <c r="A66" s="371" t="s">
        <v>197</v>
      </c>
      <c r="B66" s="371"/>
      <c r="C66" s="371"/>
      <c r="D66" s="371"/>
      <c r="E66" s="371"/>
      <c r="F66" s="371"/>
      <c r="G66" s="371"/>
      <c r="H66" s="371"/>
      <c r="I66" s="371"/>
      <c r="J66" s="371"/>
      <c r="K66" s="371"/>
    </row>
    <row r="67" spans="1:11" x14ac:dyDescent="0.25">
      <c r="A67" s="371" t="s">
        <v>198</v>
      </c>
      <c r="B67" s="371"/>
      <c r="C67" s="371"/>
      <c r="D67" s="371"/>
      <c r="E67" s="371"/>
      <c r="F67" s="371"/>
      <c r="G67" s="371"/>
      <c r="H67" s="371"/>
      <c r="I67" s="371"/>
      <c r="J67" s="371"/>
      <c r="K67" s="371"/>
    </row>
    <row r="68" spans="1:11" x14ac:dyDescent="0.25">
      <c r="A68" s="371" t="s">
        <v>199</v>
      </c>
      <c r="B68" s="371"/>
      <c r="C68" s="371"/>
      <c r="D68" s="371"/>
      <c r="E68" s="371"/>
      <c r="F68" s="371"/>
      <c r="G68" s="371"/>
      <c r="H68" s="371"/>
      <c r="I68" s="371"/>
      <c r="J68" s="371"/>
      <c r="K68" s="371"/>
    </row>
    <row r="69" spans="1:11" x14ac:dyDescent="0.25">
      <c r="A69" s="371" t="s">
        <v>200</v>
      </c>
      <c r="B69" s="371"/>
      <c r="C69" s="371"/>
      <c r="D69" s="371"/>
      <c r="E69" s="371"/>
      <c r="F69" s="371"/>
      <c r="G69" s="371"/>
      <c r="H69" s="371"/>
      <c r="I69" s="371"/>
      <c r="J69" s="371"/>
      <c r="K69" s="371"/>
    </row>
    <row r="70" spans="1:11" ht="33" customHeight="1" x14ac:dyDescent="0.25">
      <c r="A70" s="371" t="s">
        <v>201</v>
      </c>
      <c r="B70" s="371"/>
      <c r="C70" s="371"/>
      <c r="D70" s="371"/>
      <c r="E70" s="371"/>
      <c r="F70" s="371"/>
      <c r="G70" s="371"/>
      <c r="H70" s="371"/>
      <c r="I70" s="371"/>
      <c r="J70" s="371"/>
      <c r="K70" s="371"/>
    </row>
    <row r="71" spans="1:11" x14ac:dyDescent="0.25">
      <c r="A71" s="371" t="s">
        <v>202</v>
      </c>
      <c r="B71" s="371"/>
      <c r="C71" s="371"/>
      <c r="D71" s="371"/>
      <c r="E71" s="371"/>
      <c r="F71" s="371"/>
      <c r="G71" s="371"/>
      <c r="H71" s="371"/>
      <c r="I71" s="371"/>
      <c r="J71" s="371"/>
      <c r="K71" s="371"/>
    </row>
    <row r="72" spans="1:11" ht="36.950000000000003" customHeight="1" x14ac:dyDescent="0.25">
      <c r="A72" s="371" t="s">
        <v>203</v>
      </c>
      <c r="B72" s="371"/>
      <c r="C72" s="371"/>
      <c r="D72" s="371"/>
      <c r="E72" s="371"/>
      <c r="F72" s="371"/>
      <c r="G72" s="371"/>
      <c r="H72" s="371"/>
      <c r="I72" s="371"/>
      <c r="J72" s="371"/>
      <c r="K72" s="371"/>
    </row>
  </sheetData>
  <mergeCells count="16">
    <mergeCell ref="A68:K68"/>
    <mergeCell ref="A69:K69"/>
    <mergeCell ref="A70:K70"/>
    <mergeCell ref="A71:K71"/>
    <mergeCell ref="A72:K72"/>
    <mergeCell ref="A67:K67"/>
    <mergeCell ref="A6:K6"/>
    <mergeCell ref="A7:A8"/>
    <mergeCell ref="B7:D7"/>
    <mergeCell ref="E7:G7"/>
    <mergeCell ref="H7:K7"/>
    <mergeCell ref="A62:K62"/>
    <mergeCell ref="A63:K63"/>
    <mergeCell ref="A64:K64"/>
    <mergeCell ref="A65:K65"/>
    <mergeCell ref="A66:K6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5B07-E27F-5942-B67A-48425E47CC52}">
  <dimension ref="A6:O50"/>
  <sheetViews>
    <sheetView showGridLines="0" topLeftCell="A37" zoomScale="85" zoomScaleNormal="85" workbookViewId="0">
      <selection activeCell="A47" sqref="A47:K47"/>
    </sheetView>
  </sheetViews>
  <sheetFormatPr baseColWidth="10" defaultRowHeight="15.75" x14ac:dyDescent="0.25"/>
  <cols>
    <col min="1" max="1" width="30.625" customWidth="1"/>
  </cols>
  <sheetData>
    <row r="6" spans="1:15" ht="78.95" customHeight="1" x14ac:dyDescent="0.25">
      <c r="A6" s="357" t="s">
        <v>209</v>
      </c>
      <c r="B6" s="357"/>
      <c r="C6" s="357"/>
      <c r="D6" s="357"/>
      <c r="E6" s="357"/>
      <c r="F6" s="357"/>
      <c r="G6" s="357"/>
      <c r="H6" s="357"/>
      <c r="I6" s="357"/>
      <c r="J6" s="357"/>
      <c r="K6" s="357"/>
      <c r="L6" s="357"/>
      <c r="M6" s="357"/>
    </row>
    <row r="7" spans="1:15" x14ac:dyDescent="0.25">
      <c r="A7" s="378"/>
      <c r="B7" s="381" t="s">
        <v>139</v>
      </c>
      <c r="C7" s="381"/>
      <c r="D7" s="381"/>
      <c r="E7" s="381"/>
      <c r="F7" s="381"/>
      <c r="G7" s="381"/>
      <c r="H7" s="381"/>
      <c r="I7" s="381"/>
      <c r="J7" s="381"/>
      <c r="K7" s="381"/>
      <c r="L7" s="381"/>
      <c r="M7" s="382"/>
    </row>
    <row r="8" spans="1:15" x14ac:dyDescent="0.25">
      <c r="A8" s="379"/>
      <c r="B8" s="383">
        <v>2019</v>
      </c>
      <c r="C8" s="383"/>
      <c r="D8" s="383"/>
      <c r="E8" s="384">
        <v>2020</v>
      </c>
      <c r="F8" s="381"/>
      <c r="G8" s="382"/>
      <c r="H8" s="384" t="s">
        <v>204</v>
      </c>
      <c r="I8" s="381"/>
      <c r="J8" s="381"/>
      <c r="K8" s="381"/>
      <c r="L8" s="381"/>
      <c r="M8" s="382"/>
    </row>
    <row r="9" spans="1:15" x14ac:dyDescent="0.25">
      <c r="A9" s="379"/>
      <c r="B9" s="385" t="s">
        <v>3</v>
      </c>
      <c r="C9" s="385" t="s">
        <v>4</v>
      </c>
      <c r="D9" s="385" t="s">
        <v>5</v>
      </c>
      <c r="E9" s="386" t="s">
        <v>3</v>
      </c>
      <c r="F9" s="385" t="s">
        <v>4</v>
      </c>
      <c r="G9" s="385" t="s">
        <v>5</v>
      </c>
      <c r="H9" s="384" t="s">
        <v>205</v>
      </c>
      <c r="I9" s="381"/>
      <c r="J9" s="381" t="s">
        <v>206</v>
      </c>
      <c r="K9" s="381"/>
      <c r="L9" s="381" t="s">
        <v>157</v>
      </c>
      <c r="M9" s="382"/>
    </row>
    <row r="10" spans="1:15" ht="24" x14ac:dyDescent="0.25">
      <c r="A10" s="380"/>
      <c r="B10" s="383"/>
      <c r="C10" s="383"/>
      <c r="D10" s="383"/>
      <c r="E10" s="387"/>
      <c r="F10" s="383"/>
      <c r="G10" s="383"/>
      <c r="H10" s="1" t="s">
        <v>207</v>
      </c>
      <c r="I10" s="2" t="s">
        <v>208</v>
      </c>
      <c r="J10" s="1" t="s">
        <v>207</v>
      </c>
      <c r="K10" s="2" t="s">
        <v>208</v>
      </c>
      <c r="L10" s="1" t="s">
        <v>207</v>
      </c>
      <c r="M10" s="3" t="s">
        <v>208</v>
      </c>
    </row>
    <row r="11" spans="1:15" x14ac:dyDescent="0.25">
      <c r="A11" s="144" t="s">
        <v>51</v>
      </c>
      <c r="B11" s="57">
        <v>1229.54881</v>
      </c>
      <c r="C11" s="57">
        <v>1071.5074</v>
      </c>
      <c r="D11" s="58">
        <v>12.8536100978374</v>
      </c>
      <c r="E11" s="300">
        <v>1125.1136200000001</v>
      </c>
      <c r="F11" s="77">
        <v>1059.7525000000001</v>
      </c>
      <c r="G11" s="221">
        <f>((E11-F11)/E11)*100</f>
        <v>5.8092906207997039</v>
      </c>
      <c r="H11" s="56">
        <f>E11-B11</f>
        <v>-104.43518999999992</v>
      </c>
      <c r="I11" s="183">
        <f>((E11-B11)/B11)</f>
        <v>-8.4937815522752549E-2</v>
      </c>
      <c r="J11" s="57">
        <f>F11-C11</f>
        <v>-11.754899999999907</v>
      </c>
      <c r="K11" s="183">
        <f>((F11-C11)/C11)</f>
        <v>-1.0970432868685655E-2</v>
      </c>
      <c r="L11" s="59">
        <f>G11-D11</f>
        <v>-7.0443194770376962</v>
      </c>
      <c r="M11" s="60">
        <f>((G11-D11)/D11)</f>
        <v>-0.54804210050084623</v>
      </c>
      <c r="O11" s="291"/>
    </row>
    <row r="12" spans="1:15" x14ac:dyDescent="0.25">
      <c r="A12" s="67" t="s">
        <v>9</v>
      </c>
      <c r="B12" s="184"/>
      <c r="C12" s="185"/>
      <c r="D12" s="186"/>
      <c r="E12" s="303"/>
      <c r="F12" s="304"/>
      <c r="G12" s="305"/>
      <c r="H12" s="69"/>
      <c r="I12" s="69"/>
      <c r="J12" s="69"/>
      <c r="K12" s="69"/>
      <c r="L12" s="69"/>
      <c r="M12" s="70"/>
    </row>
    <row r="13" spans="1:15" x14ac:dyDescent="0.25">
      <c r="A13" s="187" t="s">
        <v>10</v>
      </c>
      <c r="B13" s="57">
        <v>1416.40751</v>
      </c>
      <c r="C13" s="57">
        <v>1170.9781699999999</v>
      </c>
      <c r="D13" s="58">
        <f t="shared" ref="D13:D14" si="0">+((B13-C13)/B13)*100</f>
        <v>17.327593808084238</v>
      </c>
      <c r="E13" s="300">
        <v>1292.6573799999999</v>
      </c>
      <c r="F13" s="77">
        <v>1152.3941200000002</v>
      </c>
      <c r="G13" s="221">
        <f t="shared" ref="G13:G28" si="1">((E13-F13)/E13)*100</f>
        <v>10.850768515319947</v>
      </c>
      <c r="H13" s="56">
        <f>E13-B13</f>
        <v>-123.75013000000013</v>
      </c>
      <c r="I13" s="183">
        <f>((E13-B13)/B13)</f>
        <v>-8.7369015714976073E-2</v>
      </c>
      <c r="J13" s="57">
        <f>F13-C13</f>
        <v>-18.584049999999706</v>
      </c>
      <c r="K13" s="183">
        <f>((F13-C13)/C13)</f>
        <v>-1.5870534973337468E-2</v>
      </c>
      <c r="L13" s="59">
        <f>G13-D13</f>
        <v>-6.4768252927642909</v>
      </c>
      <c r="M13" s="60">
        <f>((G13-D13)/D13)</f>
        <v>-0.37378676834763463</v>
      </c>
      <c r="O13" s="291"/>
    </row>
    <row r="14" spans="1:15" x14ac:dyDescent="0.25">
      <c r="A14" s="188" t="s">
        <v>11</v>
      </c>
      <c r="B14" s="57">
        <v>664.61050999999998</v>
      </c>
      <c r="C14" s="57">
        <v>435.32882000000001</v>
      </c>
      <c r="D14" s="58">
        <f t="shared" si="0"/>
        <v>34.498655460624597</v>
      </c>
      <c r="E14" s="300">
        <v>649.52568999999994</v>
      </c>
      <c r="F14" s="77">
        <v>478.77153000000004</v>
      </c>
      <c r="G14" s="221">
        <f t="shared" si="1"/>
        <v>26.289054094226806</v>
      </c>
      <c r="H14" s="56">
        <f>E14-B14</f>
        <v>-15.084820000000036</v>
      </c>
      <c r="I14" s="183">
        <f>((E14-B14)/B14)</f>
        <v>-2.269723360227938E-2</v>
      </c>
      <c r="J14" s="57">
        <f>F14-C14</f>
        <v>43.442710000000034</v>
      </c>
      <c r="K14" s="183">
        <f>((F14-C14)/C14)</f>
        <v>9.979286462127647E-2</v>
      </c>
      <c r="L14" s="59">
        <f>G14-D14</f>
        <v>-8.2096013663977914</v>
      </c>
      <c r="M14" s="60">
        <f>((G14-D14)/D14)</f>
        <v>-0.23796873405016916</v>
      </c>
      <c r="O14" s="291"/>
    </row>
    <row r="15" spans="1:15" x14ac:dyDescent="0.25">
      <c r="A15" s="67" t="s">
        <v>12</v>
      </c>
      <c r="B15" s="184"/>
      <c r="C15" s="185"/>
      <c r="D15" s="185"/>
      <c r="E15" s="303"/>
      <c r="F15" s="304"/>
      <c r="G15" s="305"/>
      <c r="H15" s="69"/>
      <c r="I15" s="69"/>
      <c r="J15" s="69"/>
      <c r="K15" s="69"/>
      <c r="L15" s="69"/>
      <c r="M15" s="70"/>
    </row>
    <row r="16" spans="1:15" x14ac:dyDescent="0.25">
      <c r="A16" s="4" t="s">
        <v>13</v>
      </c>
      <c r="B16" s="57">
        <v>768.74527999999998</v>
      </c>
      <c r="C16" s="57">
        <v>727.19173000000001</v>
      </c>
      <c r="D16" s="59">
        <v>5.4053730255098253</v>
      </c>
      <c r="E16" s="300">
        <v>729.36993999999993</v>
      </c>
      <c r="F16" s="77">
        <v>722.34438</v>
      </c>
      <c r="G16" s="221">
        <f>((E16-F16)/E16)*100</f>
        <v>0.96323684521464215</v>
      </c>
      <c r="H16" s="56">
        <f>E16-B16</f>
        <v>-39.375340000000051</v>
      </c>
      <c r="I16" s="183">
        <f>((E16-B16)/B16)</f>
        <v>-5.1220268955667669E-2</v>
      </c>
      <c r="J16" s="57">
        <f>F16-C16</f>
        <v>-4.8473500000000058</v>
      </c>
      <c r="K16" s="183">
        <f>((F16-C16)/C16)</f>
        <v>-6.6658486338946757E-3</v>
      </c>
      <c r="L16" s="59">
        <f>G16-D16</f>
        <v>-4.4421361802951829</v>
      </c>
      <c r="M16" s="60">
        <f>((G16-D16)/D16)</f>
        <v>-0.82180011616796944</v>
      </c>
    </row>
    <row r="17" spans="1:13" x14ac:dyDescent="0.25">
      <c r="A17" s="4" t="s">
        <v>14</v>
      </c>
      <c r="B17" s="57">
        <v>1265.73162</v>
      </c>
      <c r="C17" s="57">
        <v>1149.07473</v>
      </c>
      <c r="D17" s="59">
        <v>9.2165580883568321</v>
      </c>
      <c r="E17" s="300">
        <v>1127.2265</v>
      </c>
      <c r="F17" s="77">
        <v>1104.0013799999999</v>
      </c>
      <c r="G17" s="221">
        <f t="shared" si="1"/>
        <v>2.0603773953149664</v>
      </c>
      <c r="H17" s="56">
        <f>E17-B17</f>
        <v>-138.50512000000003</v>
      </c>
      <c r="I17" s="183">
        <f>((E17-B17)/B17)</f>
        <v>-0.10942692574907786</v>
      </c>
      <c r="J17" s="57">
        <f>F17-C17</f>
        <v>-45.073350000000119</v>
      </c>
      <c r="K17" s="183">
        <f>((F17-C17)/C17)</f>
        <v>-3.922577776991068E-2</v>
      </c>
      <c r="L17" s="59">
        <f>G17-D17</f>
        <v>-7.1561806930418657</v>
      </c>
      <c r="M17" s="60">
        <f>((G17-D17)/D17)</f>
        <v>-0.77644828193316373</v>
      </c>
    </row>
    <row r="18" spans="1:13" x14ac:dyDescent="0.25">
      <c r="A18" s="4" t="s">
        <v>15</v>
      </c>
      <c r="B18" s="57">
        <v>1465.8164200000001</v>
      </c>
      <c r="C18" s="57">
        <v>1246.0286000000001</v>
      </c>
      <c r="D18" s="59">
        <v>14.994225538829738</v>
      </c>
      <c r="E18" s="300">
        <v>1316.6949999999999</v>
      </c>
      <c r="F18" s="77">
        <v>1216.4447500000001</v>
      </c>
      <c r="G18" s="221">
        <f t="shared" si="1"/>
        <v>7.6137791971565036</v>
      </c>
      <c r="H18" s="56">
        <f>E18-B18</f>
        <v>-149.12142000000017</v>
      </c>
      <c r="I18" s="183">
        <f>((E18-B18)/B18)</f>
        <v>-0.10173267127134526</v>
      </c>
      <c r="J18" s="57">
        <f>F18-C18</f>
        <v>-29.583849999999984</v>
      </c>
      <c r="K18" s="183">
        <f>((F18-C18)/C18)</f>
        <v>-2.3742512812306219E-2</v>
      </c>
      <c r="L18" s="59">
        <f>G18-D18</f>
        <v>-7.3804463416732347</v>
      </c>
      <c r="M18" s="60">
        <f>((G18-D18)/D18)</f>
        <v>-0.49221924283855079</v>
      </c>
    </row>
    <row r="19" spans="1:13" x14ac:dyDescent="0.25">
      <c r="A19" s="4" t="s">
        <v>16</v>
      </c>
      <c r="B19" s="57">
        <v>1359.7430200000001</v>
      </c>
      <c r="C19" s="57">
        <v>1149.8136499999998</v>
      </c>
      <c r="D19" s="59">
        <v>15.438900359275259</v>
      </c>
      <c r="E19" s="300">
        <v>1255.11088</v>
      </c>
      <c r="F19" s="77">
        <v>1128.7746200000001</v>
      </c>
      <c r="G19" s="221">
        <f t="shared" si="1"/>
        <v>10.065744948366619</v>
      </c>
      <c r="H19" s="56">
        <f>E19-B19</f>
        <v>-104.63214000000016</v>
      </c>
      <c r="I19" s="183">
        <f>((E19-B19)/B19)</f>
        <v>-7.6949937202104676E-2</v>
      </c>
      <c r="J19" s="57">
        <f>F19-C19</f>
        <v>-21.039029999999684</v>
      </c>
      <c r="K19" s="183">
        <f>((F19-C19)/C19)</f>
        <v>-1.8297773730551629E-2</v>
      </c>
      <c r="L19" s="59">
        <f>G19-D19</f>
        <v>-5.3731554109086392</v>
      </c>
      <c r="M19" s="60">
        <f>((G19-D19)/D19)</f>
        <v>-0.34802708002973787</v>
      </c>
    </row>
    <row r="20" spans="1:13" x14ac:dyDescent="0.25">
      <c r="A20" s="4" t="s">
        <v>17</v>
      </c>
      <c r="B20" s="57">
        <v>1133.4080200000001</v>
      </c>
      <c r="C20" s="57">
        <v>888.23437999999999</v>
      </c>
      <c r="D20" s="59">
        <v>21.631542716629099</v>
      </c>
      <c r="E20" s="300">
        <v>1060.2247500000001</v>
      </c>
      <c r="F20" s="77">
        <v>933.59511999999995</v>
      </c>
      <c r="G20" s="221">
        <f t="shared" si="1"/>
        <v>11.943659115673363</v>
      </c>
      <c r="H20" s="56">
        <f>E20-B20</f>
        <v>-73.183269999999993</v>
      </c>
      <c r="I20" s="183">
        <f>((E20-B20)/B20)</f>
        <v>-6.4569218417918017E-2</v>
      </c>
      <c r="J20" s="57">
        <f>F20-C20</f>
        <v>45.360739999999964</v>
      </c>
      <c r="K20" s="183">
        <f>((F20-C20)/C20)</f>
        <v>5.1068435337979112E-2</v>
      </c>
      <c r="L20" s="59">
        <f>G20-D20</f>
        <v>-9.6878836009557361</v>
      </c>
      <c r="M20" s="60">
        <f>((G20-D20)/D20)</f>
        <v>-0.44785911610031598</v>
      </c>
    </row>
    <row r="21" spans="1:13" x14ac:dyDescent="0.25">
      <c r="A21" s="67" t="s">
        <v>210</v>
      </c>
      <c r="B21" s="189"/>
      <c r="C21" s="190"/>
      <c r="D21" s="191"/>
      <c r="E21" s="216"/>
      <c r="F21" s="217"/>
      <c r="G21" s="218"/>
      <c r="H21" s="69"/>
      <c r="I21" s="69"/>
      <c r="J21" s="69"/>
      <c r="K21" s="69"/>
      <c r="L21" s="69"/>
      <c r="M21" s="70"/>
    </row>
    <row r="22" spans="1:13" x14ac:dyDescent="0.25">
      <c r="A22" s="4" t="s">
        <v>19</v>
      </c>
      <c r="B22" s="192">
        <v>609.2676560837341</v>
      </c>
      <c r="C22" s="192">
        <v>372.95106033072051</v>
      </c>
      <c r="D22" s="58">
        <f>((B22-C22)/B22)*100</f>
        <v>38.786991791426331</v>
      </c>
      <c r="E22" s="77">
        <v>559.39156000000003</v>
      </c>
      <c r="F22" s="77">
        <v>353.73306000000002</v>
      </c>
      <c r="G22" s="221">
        <f>((E22-F22)/E22)*100</f>
        <v>36.764676964378943</v>
      </c>
      <c r="H22" s="56">
        <f t="shared" ref="H22:H28" si="2">E22-B22</f>
        <v>-49.876096083734069</v>
      </c>
      <c r="I22" s="183">
        <f t="shared" ref="I22:I28" si="3">((E22-B22)/B22)</f>
        <v>-8.1862372941851017E-2</v>
      </c>
      <c r="J22" s="57">
        <f t="shared" ref="J22:J28" si="4">F22-C22</f>
        <v>-19.218000330720486</v>
      </c>
      <c r="K22" s="183">
        <f t="shared" ref="K22:K28" si="5">((F22-C22)/C22)</f>
        <v>-5.1529550053239177E-2</v>
      </c>
      <c r="L22" s="59">
        <f t="shared" ref="L22:L28" si="6">G22-D22</f>
        <v>-2.0223148270473885</v>
      </c>
      <c r="M22" s="60">
        <f t="shared" ref="M22:M28" si="7">((G22-D22)/D22)</f>
        <v>-5.213899644298816E-2</v>
      </c>
    </row>
    <row r="23" spans="1:13" x14ac:dyDescent="0.25">
      <c r="A23" s="4" t="s">
        <v>20</v>
      </c>
      <c r="B23" s="192">
        <v>791.1269230697178</v>
      </c>
      <c r="C23" s="192">
        <v>520.8628373663845</v>
      </c>
      <c r="D23" s="58">
        <f t="shared" ref="D23:D28" si="8">((B23-C23)/B23)*100</f>
        <v>34.1619123079087</v>
      </c>
      <c r="E23" s="77">
        <v>695.06768999999997</v>
      </c>
      <c r="F23" s="77">
        <v>462.37175000000002</v>
      </c>
      <c r="G23" s="221">
        <f t="shared" si="1"/>
        <v>33.478169586619686</v>
      </c>
      <c r="H23" s="56">
        <f t="shared" si="2"/>
        <v>-96.059233069717834</v>
      </c>
      <c r="I23" s="183">
        <f t="shared" si="3"/>
        <v>-0.12142076102907781</v>
      </c>
      <c r="J23" s="57">
        <f t="shared" si="4"/>
        <v>-58.491087366384477</v>
      </c>
      <c r="K23" s="183">
        <f t="shared" si="5"/>
        <v>-0.11229652639863952</v>
      </c>
      <c r="L23" s="59">
        <f t="shared" si="6"/>
        <v>-0.68374272128901481</v>
      </c>
      <c r="M23" s="60">
        <f t="shared" si="7"/>
        <v>-2.0014767180662894E-2</v>
      </c>
    </row>
    <row r="24" spans="1:13" x14ac:dyDescent="0.25">
      <c r="A24" s="4" t="s">
        <v>21</v>
      </c>
      <c r="B24" s="192">
        <v>852.27365905061652</v>
      </c>
      <c r="C24" s="192">
        <v>561.41550370087748</v>
      </c>
      <c r="D24" s="58">
        <f t="shared" si="8"/>
        <v>34.127319583446727</v>
      </c>
      <c r="E24" s="77">
        <v>752.02638000000002</v>
      </c>
      <c r="F24" s="77">
        <v>517.61628000000007</v>
      </c>
      <c r="G24" s="221">
        <f t="shared" si="1"/>
        <v>31.170462397874914</v>
      </c>
      <c r="H24" s="56">
        <f t="shared" si="2"/>
        <v>-100.2472790506165</v>
      </c>
      <c r="I24" s="183">
        <f t="shared" si="3"/>
        <v>-0.11762334549009312</v>
      </c>
      <c r="J24" s="57">
        <f t="shared" si="4"/>
        <v>-43.799223700877405</v>
      </c>
      <c r="K24" s="183">
        <f t="shared" si="5"/>
        <v>-7.8015700336294347E-2</v>
      </c>
      <c r="L24" s="59">
        <f t="shared" si="6"/>
        <v>-2.9568571855718133</v>
      </c>
      <c r="M24" s="60">
        <f t="shared" si="7"/>
        <v>-8.6641940288976607E-2</v>
      </c>
    </row>
    <row r="25" spans="1:13" x14ac:dyDescent="0.25">
      <c r="A25" s="4" t="s">
        <v>22</v>
      </c>
      <c r="B25" s="192">
        <v>1091.7602558604324</v>
      </c>
      <c r="C25" s="192">
        <v>788.00302382056634</v>
      </c>
      <c r="D25" s="58">
        <f t="shared" si="8"/>
        <v>27.822704701818484</v>
      </c>
      <c r="E25" s="77">
        <v>969.63850000000002</v>
      </c>
      <c r="F25" s="77">
        <v>726.4905</v>
      </c>
      <c r="G25" s="221">
        <f t="shared" si="1"/>
        <v>25.076149513452695</v>
      </c>
      <c r="H25" s="56">
        <f t="shared" si="2"/>
        <v>-122.12175586043236</v>
      </c>
      <c r="I25" s="183">
        <f t="shared" si="3"/>
        <v>-0.11185766765633577</v>
      </c>
      <c r="J25" s="57">
        <f t="shared" si="4"/>
        <v>-61.512523820566344</v>
      </c>
      <c r="K25" s="183">
        <f t="shared" si="5"/>
        <v>-7.8061278905159584E-2</v>
      </c>
      <c r="L25" s="59">
        <f t="shared" si="6"/>
        <v>-2.7465551883657895</v>
      </c>
      <c r="M25" s="60">
        <f t="shared" si="7"/>
        <v>-9.8716326029448728E-2</v>
      </c>
    </row>
    <row r="26" spans="1:13" x14ac:dyDescent="0.25">
      <c r="A26" s="4" t="s">
        <v>23</v>
      </c>
      <c r="B26" s="192">
        <v>1545.3114346640184</v>
      </c>
      <c r="C26" s="192">
        <v>1146.0779656839354</v>
      </c>
      <c r="D26" s="58">
        <f t="shared" si="8"/>
        <v>25.835146238135763</v>
      </c>
      <c r="E26" s="77">
        <v>1430.3468799999998</v>
      </c>
      <c r="F26" s="77">
        <v>1099.8491200000001</v>
      </c>
      <c r="G26" s="221">
        <f t="shared" si="1"/>
        <v>23.106126536242719</v>
      </c>
      <c r="H26" s="56">
        <f t="shared" si="2"/>
        <v>-114.96455466401858</v>
      </c>
      <c r="I26" s="183">
        <f t="shared" si="3"/>
        <v>-7.4395718613843156E-2</v>
      </c>
      <c r="J26" s="57">
        <f t="shared" si="4"/>
        <v>-46.228845683935333</v>
      </c>
      <c r="K26" s="183">
        <f t="shared" si="5"/>
        <v>-4.0336562666875575E-2</v>
      </c>
      <c r="L26" s="59">
        <f t="shared" si="6"/>
        <v>-2.7290197018930442</v>
      </c>
      <c r="M26" s="60">
        <f t="shared" si="7"/>
        <v>-0.10563205939452686</v>
      </c>
    </row>
    <row r="27" spans="1:13" x14ac:dyDescent="0.25">
      <c r="A27" s="4" t="s">
        <v>24</v>
      </c>
      <c r="B27" s="192">
        <v>2805.6179149561049</v>
      </c>
      <c r="C27" s="192">
        <v>2134.7627716279721</v>
      </c>
      <c r="D27" s="58">
        <f t="shared" si="8"/>
        <v>23.911136999516504</v>
      </c>
      <c r="E27" s="77">
        <v>2510.989</v>
      </c>
      <c r="F27" s="77">
        <v>2057.0938799999999</v>
      </c>
      <c r="G27" s="221">
        <f t="shared" si="1"/>
        <v>18.076348402959955</v>
      </c>
      <c r="H27" s="56">
        <f t="shared" si="2"/>
        <v>-294.62891495610484</v>
      </c>
      <c r="I27" s="183">
        <f t="shared" si="3"/>
        <v>-0.10501391275893476</v>
      </c>
      <c r="J27" s="57">
        <f t="shared" si="4"/>
        <v>-77.668891627972243</v>
      </c>
      <c r="K27" s="183">
        <f t="shared" si="5"/>
        <v>-3.6382914607763127E-2</v>
      </c>
      <c r="L27" s="59">
        <f t="shared" si="6"/>
        <v>-5.8347885965565496</v>
      </c>
      <c r="M27" s="60">
        <f t="shared" si="7"/>
        <v>-0.24401970498828776</v>
      </c>
    </row>
    <row r="28" spans="1:13" x14ac:dyDescent="0.25">
      <c r="A28" s="4" t="s">
        <v>25</v>
      </c>
      <c r="B28" s="192">
        <v>5431.5134787603329</v>
      </c>
      <c r="C28" s="192">
        <v>4188.9093138324197</v>
      </c>
      <c r="D28" s="58">
        <f t="shared" si="8"/>
        <v>22.877678013449763</v>
      </c>
      <c r="E28" s="77">
        <v>4987.5889999999999</v>
      </c>
      <c r="F28" s="77">
        <v>3951.1097500000001</v>
      </c>
      <c r="G28" s="221">
        <f t="shared" si="1"/>
        <v>20.781168015247445</v>
      </c>
      <c r="H28" s="56">
        <f t="shared" si="2"/>
        <v>-443.92447876033293</v>
      </c>
      <c r="I28" s="183">
        <f t="shared" si="3"/>
        <v>-8.1731267076161712E-2</v>
      </c>
      <c r="J28" s="57">
        <f t="shared" si="4"/>
        <v>-237.79956383241961</v>
      </c>
      <c r="K28" s="183">
        <f t="shared" si="5"/>
        <v>-5.6768849840498826E-2</v>
      </c>
      <c r="L28" s="59">
        <f t="shared" si="6"/>
        <v>-2.0965099982023183</v>
      </c>
      <c r="M28" s="60">
        <f t="shared" si="7"/>
        <v>-9.1639981862223177E-2</v>
      </c>
    </row>
    <row r="29" spans="1:13" x14ac:dyDescent="0.25">
      <c r="A29" s="67" t="s">
        <v>46</v>
      </c>
      <c r="B29" s="189"/>
      <c r="C29" s="190"/>
      <c r="D29" s="191"/>
      <c r="E29" s="216"/>
      <c r="F29" s="217"/>
      <c r="G29" s="218"/>
      <c r="H29" s="69"/>
      <c r="I29" s="69"/>
      <c r="J29" s="69"/>
      <c r="K29" s="69"/>
      <c r="L29" s="69"/>
      <c r="M29" s="70"/>
    </row>
    <row r="30" spans="1:13" x14ac:dyDescent="0.25">
      <c r="A30" s="206" t="s">
        <v>47</v>
      </c>
      <c r="B30" s="207">
        <v>1094.8013799999999</v>
      </c>
      <c r="C30" s="207">
        <v>882.28631000000007</v>
      </c>
      <c r="D30" s="193">
        <f t="shared" ref="D30:D34" si="9">((B30-C30)/B30)*100</f>
        <v>19.411289927310818</v>
      </c>
      <c r="E30" s="207">
        <v>1020.7761899999999</v>
      </c>
      <c r="F30" s="207">
        <v>871.32806000000005</v>
      </c>
      <c r="G30" s="193">
        <f t="shared" ref="G30:G34" si="10">((E30-F30)/E30)*100</f>
        <v>14.640636357319412</v>
      </c>
      <c r="H30" s="208">
        <f>E30-B30</f>
        <v>-74.025189999999952</v>
      </c>
      <c r="I30" s="209">
        <f>((E30-B30)/B30)</f>
        <v>-6.761517783253064E-2</v>
      </c>
      <c r="J30" s="207">
        <f>F30-C30</f>
        <v>-10.958250000000021</v>
      </c>
      <c r="K30" s="209">
        <f>((F30-C30)/C30)</f>
        <v>-1.2420287922182562E-2</v>
      </c>
      <c r="L30" s="210">
        <f>G30-D30</f>
        <v>-4.7706535699914063</v>
      </c>
      <c r="M30" s="211">
        <f>((G30-D30)/D30)</f>
        <v>-0.245766952523815</v>
      </c>
    </row>
    <row r="31" spans="1:13" x14ac:dyDescent="0.25">
      <c r="A31" s="206" t="s">
        <v>27</v>
      </c>
      <c r="B31" s="207">
        <v>1681.9008799999999</v>
      </c>
      <c r="C31" s="207">
        <v>1414.3006200000002</v>
      </c>
      <c r="D31" s="193">
        <f t="shared" si="9"/>
        <v>15.910584457271925</v>
      </c>
      <c r="E31" s="207">
        <v>1630.3478799999998</v>
      </c>
      <c r="F31" s="207">
        <v>1462.1918799999999</v>
      </c>
      <c r="G31" s="193">
        <f t="shared" si="10"/>
        <v>10.31411774522625</v>
      </c>
      <c r="H31" s="208">
        <f>E31-B31</f>
        <v>-51.553000000000111</v>
      </c>
      <c r="I31" s="209">
        <f>((E31-B31)/B31)</f>
        <v>-3.0651627936599993E-2</v>
      </c>
      <c r="J31" s="207">
        <f>F31-C31</f>
        <v>47.891259999999647</v>
      </c>
      <c r="K31" s="209">
        <f>((F31-C31)/C31)</f>
        <v>3.3862150184166391E-2</v>
      </c>
      <c r="L31" s="210">
        <f>G31-D31</f>
        <v>-5.5964667120456753</v>
      </c>
      <c r="M31" s="211">
        <f>((G31-D31)/D31)</f>
        <v>-0.35174488574414453</v>
      </c>
    </row>
    <row r="32" spans="1:13" x14ac:dyDescent="0.25">
      <c r="A32" s="206" t="s">
        <v>28</v>
      </c>
      <c r="B32" s="207">
        <v>1075.4746200000002</v>
      </c>
      <c r="C32" s="207">
        <v>981.87575000000004</v>
      </c>
      <c r="D32" s="193">
        <f t="shared" si="9"/>
        <v>8.7030291798052968</v>
      </c>
      <c r="E32" s="207">
        <v>1077.1780000000001</v>
      </c>
      <c r="F32" s="207">
        <v>924.37618999999995</v>
      </c>
      <c r="G32" s="193">
        <f t="shared" si="10"/>
        <v>14.185381617522838</v>
      </c>
      <c r="H32" s="208">
        <f>E32-B32</f>
        <v>1.7033799999999246</v>
      </c>
      <c r="I32" s="209">
        <f>((E32-B32)/B32)</f>
        <v>1.5838402583595364E-3</v>
      </c>
      <c r="J32" s="207">
        <f>F32-C32</f>
        <v>-57.499560000000088</v>
      </c>
      <c r="K32" s="209">
        <f>((F32-C32)/C32)</f>
        <v>-5.856093298973937E-2</v>
      </c>
      <c r="L32" s="210">
        <f>G32-D32</f>
        <v>5.482352437717541</v>
      </c>
      <c r="M32" s="211">
        <f>((G32-D32)/D32)</f>
        <v>0.62993612045319969</v>
      </c>
    </row>
    <row r="33" spans="1:13" x14ac:dyDescent="0.25">
      <c r="A33" s="206" t="s">
        <v>29</v>
      </c>
      <c r="B33" s="207">
        <v>821.29418999999996</v>
      </c>
      <c r="C33" s="207">
        <v>726.13943999999992</v>
      </c>
      <c r="D33" s="193">
        <f t="shared" si="9"/>
        <v>11.585951923025299</v>
      </c>
      <c r="E33" s="207">
        <v>837.17812000000004</v>
      </c>
      <c r="F33" s="207">
        <v>703.17912000000001</v>
      </c>
      <c r="G33" s="193">
        <f t="shared" si="10"/>
        <v>16.006032264675053</v>
      </c>
      <c r="H33" s="208">
        <f>E33-B33</f>
        <v>15.883930000000078</v>
      </c>
      <c r="I33" s="209">
        <f>((E33-B33)/B33)</f>
        <v>1.9340122203957241E-2</v>
      </c>
      <c r="J33" s="207">
        <f>F33-C33</f>
        <v>-22.960319999999911</v>
      </c>
      <c r="K33" s="209">
        <f>((F33-C33)/C33)</f>
        <v>-3.1619712048694001E-2</v>
      </c>
      <c r="L33" s="210">
        <f>G33-D33</f>
        <v>4.4200803416497543</v>
      </c>
      <c r="M33" s="211">
        <f>((G33-D33)/D33)</f>
        <v>0.38150342509755492</v>
      </c>
    </row>
    <row r="34" spans="1:13" x14ac:dyDescent="0.25">
      <c r="A34" s="206" t="s">
        <v>246</v>
      </c>
      <c r="B34" s="207">
        <v>1122.7192500000001</v>
      </c>
      <c r="C34" s="207">
        <v>1190.5707500000001</v>
      </c>
      <c r="D34" s="193">
        <f t="shared" si="9"/>
        <v>-6.0434966266054477</v>
      </c>
      <c r="E34" s="207">
        <v>1017.5941899999999</v>
      </c>
      <c r="F34" s="207">
        <v>1256.0436200000001</v>
      </c>
      <c r="G34" s="193">
        <f t="shared" si="10"/>
        <v>-23.432664252927808</v>
      </c>
      <c r="H34" s="208">
        <f>E34-B34</f>
        <v>-105.12506000000019</v>
      </c>
      <c r="I34" s="209">
        <f>((E34-B34)/B34)</f>
        <v>-9.363432576755068E-2</v>
      </c>
      <c r="J34" s="207">
        <f>F34-C34</f>
        <v>65.472870000000057</v>
      </c>
      <c r="K34" s="209">
        <f>((F34-C34)/C34)</f>
        <v>5.499284271850291E-2</v>
      </c>
      <c r="L34" s="210">
        <f>G34-D34</f>
        <v>-17.389167626322362</v>
      </c>
      <c r="M34" s="211">
        <f>((G34-D34)/D34)</f>
        <v>2.8773355394573334</v>
      </c>
    </row>
    <row r="35" spans="1:13" x14ac:dyDescent="0.25">
      <c r="A35" s="212" t="s">
        <v>49</v>
      </c>
      <c r="B35" s="213"/>
      <c r="C35" s="214"/>
      <c r="D35" s="215"/>
      <c r="E35" s="216"/>
      <c r="F35" s="217"/>
      <c r="G35" s="218"/>
      <c r="H35" s="217"/>
      <c r="I35" s="217"/>
      <c r="J35" s="217"/>
      <c r="K35" s="217"/>
      <c r="L35" s="217"/>
      <c r="M35" s="218"/>
    </row>
    <row r="36" spans="1:13" x14ac:dyDescent="0.25">
      <c r="A36" s="206" t="s">
        <v>32</v>
      </c>
      <c r="B36" s="207">
        <v>1318.8144199999999</v>
      </c>
      <c r="C36" s="207">
        <v>1260.54034</v>
      </c>
      <c r="D36" s="193">
        <f t="shared" ref="D36:D41" si="11">((B36-C36)/B36)*100</f>
        <v>4.4186717339654136</v>
      </c>
      <c r="E36" s="207">
        <v>1222.7192500000001</v>
      </c>
      <c r="F36" s="207">
        <v>1269.8228799999999</v>
      </c>
      <c r="G36" s="193">
        <f t="shared" ref="G36:G41" si="12">((E36-F36)/E36)*100</f>
        <v>-3.8523667636703873</v>
      </c>
      <c r="H36" s="208">
        <f>E36-B36</f>
        <v>-96.095169999999825</v>
      </c>
      <c r="I36" s="209">
        <f>((E36-B36)/B36)</f>
        <v>-7.2864815960990051E-2</v>
      </c>
      <c r="J36" s="207">
        <f>F36-C36</f>
        <v>9.2825399999999263</v>
      </c>
      <c r="K36" s="209">
        <f>((F36-C36)/C36)</f>
        <v>7.3639372778819016E-3</v>
      </c>
      <c r="L36" s="210">
        <f>G36-D36</f>
        <v>-8.2710384976358</v>
      </c>
      <c r="M36" s="211">
        <f>((G36-D36)/D36)</f>
        <v>-1.8718381893042748</v>
      </c>
    </row>
    <row r="37" spans="1:13" x14ac:dyDescent="0.25">
      <c r="A37" s="219" t="s">
        <v>33</v>
      </c>
      <c r="B37" s="207">
        <v>1168.12382</v>
      </c>
      <c r="C37" s="207">
        <v>971.57441000000006</v>
      </c>
      <c r="D37" s="200">
        <f t="shared" si="11"/>
        <v>16.826076708203754</v>
      </c>
      <c r="E37" s="207">
        <v>1057.3593799999999</v>
      </c>
      <c r="F37" s="207">
        <v>943.17506000000003</v>
      </c>
      <c r="G37" s="200">
        <f t="shared" si="12"/>
        <v>10.799007618393649</v>
      </c>
      <c r="H37" s="208">
        <f>E37-B37</f>
        <v>-110.76444000000015</v>
      </c>
      <c r="I37" s="209">
        <f>((E37-B37)/B37)</f>
        <v>-9.4822516332215667E-2</v>
      </c>
      <c r="J37" s="207">
        <f>F37-C37</f>
        <v>-28.399350000000027</v>
      </c>
      <c r="K37" s="209">
        <f>((F37-C37)/C37)</f>
        <v>-2.9230236724740441E-2</v>
      </c>
      <c r="L37" s="210">
        <f>G37-D37</f>
        <v>-6.0270690898101051</v>
      </c>
      <c r="M37" s="211">
        <f>((G37-D37)/D37)</f>
        <v>-0.35819812273122087</v>
      </c>
    </row>
    <row r="38" spans="1:13" x14ac:dyDescent="0.25">
      <c r="A38" s="67" t="s">
        <v>211</v>
      </c>
      <c r="B38" s="69"/>
      <c r="C38" s="69"/>
      <c r="D38" s="70"/>
      <c r="E38" s="216"/>
      <c r="F38" s="217"/>
      <c r="G38" s="218"/>
      <c r="H38" s="69"/>
      <c r="I38" s="69"/>
      <c r="J38" s="69"/>
      <c r="K38" s="69"/>
      <c r="L38" s="69"/>
      <c r="M38" s="70"/>
    </row>
    <row r="39" spans="1:13" ht="24" x14ac:dyDescent="0.25">
      <c r="A39" s="4" t="s">
        <v>35</v>
      </c>
      <c r="B39" s="57">
        <v>995.58898999999997</v>
      </c>
      <c r="C39" s="57">
        <v>817.99081999999999</v>
      </c>
      <c r="D39" s="193">
        <f t="shared" si="11"/>
        <v>17.838502814298899</v>
      </c>
      <c r="E39" s="77">
        <v>897.87625000000003</v>
      </c>
      <c r="F39" s="77">
        <v>842.61238000000003</v>
      </c>
      <c r="G39" s="221">
        <f t="shared" si="12"/>
        <v>6.154953981687342</v>
      </c>
      <c r="H39" s="194">
        <f>E39-B39</f>
        <v>-97.71273999999994</v>
      </c>
      <c r="I39" s="195">
        <f>((E39-B39)/B39)</f>
        <v>-9.8145661494307951E-2</v>
      </c>
      <c r="J39" s="196">
        <f>F39-C39</f>
        <v>24.621560000000045</v>
      </c>
      <c r="K39" s="195">
        <f>((F39-C39)/C39)</f>
        <v>3.0100044399031332E-2</v>
      </c>
      <c r="L39" s="197">
        <f>G39-D39</f>
        <v>-11.683548832611557</v>
      </c>
      <c r="M39" s="198">
        <f>((G39-D39)/D39)</f>
        <v>-0.65496241216198459</v>
      </c>
    </row>
    <row r="40" spans="1:13" x14ac:dyDescent="0.25">
      <c r="A40" s="4" t="s">
        <v>36</v>
      </c>
      <c r="B40" s="57">
        <v>703.26446999999996</v>
      </c>
      <c r="C40" s="57">
        <v>574.79047000000003</v>
      </c>
      <c r="D40" s="193">
        <f t="shared" si="11"/>
        <v>18.268234139569138</v>
      </c>
      <c r="E40" s="77">
        <v>702.03824999999995</v>
      </c>
      <c r="F40" s="77">
        <v>507.65962000000002</v>
      </c>
      <c r="G40" s="221">
        <f t="shared" si="12"/>
        <v>27.687754905092415</v>
      </c>
      <c r="H40" s="194">
        <f>E40-B40</f>
        <v>-1.2262200000000121</v>
      </c>
      <c r="I40" s="195">
        <f>((E40-B40)/B40)</f>
        <v>-1.7436114752107585E-3</v>
      </c>
      <c r="J40" s="196">
        <f>F40-C40</f>
        <v>-67.130850000000009</v>
      </c>
      <c r="K40" s="195">
        <f>((F40-C40)/C40)</f>
        <v>-0.11679186330281364</v>
      </c>
      <c r="L40" s="197">
        <f>G40-D40</f>
        <v>9.4195207655232771</v>
      </c>
      <c r="M40" s="198">
        <f>((G40-D40)/D40)</f>
        <v>0.51562294929866925</v>
      </c>
    </row>
    <row r="41" spans="1:13" x14ac:dyDescent="0.25">
      <c r="A41" s="199" t="s">
        <v>37</v>
      </c>
      <c r="B41" s="63">
        <v>1249.9647</v>
      </c>
      <c r="C41" s="63">
        <v>1101.26783</v>
      </c>
      <c r="D41" s="200">
        <f t="shared" si="11"/>
        <v>11.896085545455804</v>
      </c>
      <c r="E41" s="201">
        <v>1179.9792500000001</v>
      </c>
      <c r="F41" s="201">
        <v>1113.6489999999999</v>
      </c>
      <c r="G41" s="302">
        <f t="shared" si="12"/>
        <v>5.6213064763639018</v>
      </c>
      <c r="H41" s="202">
        <f>E41-B41</f>
        <v>-69.985449999999901</v>
      </c>
      <c r="I41" s="203">
        <f>((E41-B41)/B41)</f>
        <v>-5.5989941155938167E-2</v>
      </c>
      <c r="J41" s="145">
        <f>F41-C41</f>
        <v>12.381169999999884</v>
      </c>
      <c r="K41" s="203">
        <f>((F41-C41)/C41)</f>
        <v>1.124265111784831E-2</v>
      </c>
      <c r="L41" s="204">
        <f>G41-D41</f>
        <v>-6.2747790690919025</v>
      </c>
      <c r="M41" s="205">
        <f>((G41-D41)/D41)</f>
        <v>-0.52746586640752691</v>
      </c>
    </row>
    <row r="42" spans="1:13" x14ac:dyDescent="0.25">
      <c r="A42" s="51" t="s">
        <v>42</v>
      </c>
    </row>
    <row r="43" spans="1:13" ht="45.95" customHeight="1" x14ac:dyDescent="0.25">
      <c r="A43" s="356" t="s">
        <v>43</v>
      </c>
      <c r="B43" s="356"/>
      <c r="C43" s="356"/>
      <c r="D43" s="356"/>
      <c r="E43" s="356"/>
      <c r="F43" s="356"/>
      <c r="G43" s="356"/>
      <c r="H43" s="356"/>
      <c r="I43" s="356"/>
      <c r="J43" s="356"/>
      <c r="K43" s="356"/>
    </row>
    <row r="44" spans="1:13" ht="26.1" customHeight="1" x14ac:dyDescent="0.25">
      <c r="A44" s="356" t="s">
        <v>38</v>
      </c>
      <c r="B44" s="356"/>
      <c r="C44" s="356"/>
      <c r="D44" s="356"/>
      <c r="E44" s="356"/>
      <c r="F44" s="356"/>
      <c r="G44" s="356"/>
      <c r="H44" s="356"/>
      <c r="I44" s="356"/>
      <c r="J44" s="356"/>
      <c r="K44" s="356"/>
    </row>
    <row r="45" spans="1:13" ht="51.95" customHeight="1" x14ac:dyDescent="0.25">
      <c r="A45" s="356" t="s">
        <v>39</v>
      </c>
      <c r="B45" s="356"/>
      <c r="C45" s="356"/>
      <c r="D45" s="356"/>
      <c r="E45" s="356"/>
      <c r="F45" s="356"/>
      <c r="G45" s="356"/>
      <c r="H45" s="356"/>
      <c r="I45" s="356"/>
      <c r="J45" s="356"/>
      <c r="K45" s="356"/>
    </row>
    <row r="46" spans="1:13" ht="48" customHeight="1" x14ac:dyDescent="0.25">
      <c r="A46" s="356" t="s">
        <v>40</v>
      </c>
      <c r="B46" s="356"/>
      <c r="C46" s="356"/>
      <c r="D46" s="356"/>
      <c r="E46" s="356"/>
      <c r="F46" s="356"/>
      <c r="G46" s="356"/>
      <c r="H46" s="356"/>
      <c r="I46" s="356"/>
      <c r="J46" s="356"/>
      <c r="K46" s="356"/>
    </row>
    <row r="47" spans="1:13" ht="21" customHeight="1" x14ac:dyDescent="0.25">
      <c r="A47" s="356" t="s">
        <v>267</v>
      </c>
      <c r="B47" s="356"/>
      <c r="C47" s="356"/>
      <c r="D47" s="356"/>
      <c r="E47" s="356"/>
      <c r="F47" s="356"/>
      <c r="G47" s="356"/>
      <c r="H47" s="356"/>
      <c r="I47" s="356"/>
      <c r="J47" s="356"/>
      <c r="K47" s="356"/>
    </row>
    <row r="48" spans="1:13" ht="21" customHeight="1" x14ac:dyDescent="0.25">
      <c r="A48" s="388" t="s">
        <v>247</v>
      </c>
      <c r="B48" s="388"/>
      <c r="C48" s="388"/>
      <c r="D48" s="388"/>
      <c r="E48" s="388"/>
      <c r="F48" s="388"/>
      <c r="G48" s="388"/>
      <c r="H48" s="388"/>
      <c r="I48" s="388"/>
      <c r="J48" s="388"/>
      <c r="K48" s="388"/>
    </row>
    <row r="49" spans="1:11" ht="21" customHeight="1" x14ac:dyDescent="0.25">
      <c r="A49" s="356" t="s">
        <v>41</v>
      </c>
      <c r="B49" s="356"/>
      <c r="C49" s="356"/>
      <c r="D49" s="356"/>
      <c r="E49" s="356"/>
      <c r="F49" s="356"/>
      <c r="G49" s="356"/>
      <c r="H49" s="356"/>
      <c r="I49" s="356"/>
      <c r="J49" s="356"/>
      <c r="K49" s="356"/>
    </row>
    <row r="50" spans="1:11" ht="33.950000000000003" customHeight="1" x14ac:dyDescent="0.25">
      <c r="A50" s="356" t="s">
        <v>212</v>
      </c>
      <c r="B50" s="356"/>
      <c r="C50" s="356"/>
      <c r="D50" s="356"/>
      <c r="E50" s="356"/>
      <c r="F50" s="356"/>
      <c r="G50" s="356"/>
      <c r="H50" s="356"/>
      <c r="I50" s="356"/>
      <c r="J50" s="356"/>
      <c r="K50" s="356"/>
    </row>
  </sheetData>
  <mergeCells count="23">
    <mergeCell ref="A50:K50"/>
    <mergeCell ref="A44:K44"/>
    <mergeCell ref="A45:K45"/>
    <mergeCell ref="A46:K46"/>
    <mergeCell ref="A47:K47"/>
    <mergeCell ref="A48:K48"/>
    <mergeCell ref="A49:K49"/>
    <mergeCell ref="A43:K43"/>
    <mergeCell ref="A6:M6"/>
    <mergeCell ref="A7:A10"/>
    <mergeCell ref="B7:M7"/>
    <mergeCell ref="B8:D8"/>
    <mergeCell ref="E8:G8"/>
    <mergeCell ref="H8:M8"/>
    <mergeCell ref="B9:B10"/>
    <mergeCell ref="C9:C10"/>
    <mergeCell ref="D9:D10"/>
    <mergeCell ref="E9:E10"/>
    <mergeCell ref="F9:F10"/>
    <mergeCell ref="G9:G10"/>
    <mergeCell ref="H9:I9"/>
    <mergeCell ref="J9:K9"/>
    <mergeCell ref="L9:M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DBE6-F1BA-674F-A7E9-02FAFBD3A511}">
  <sheetPr>
    <tabColor theme="2"/>
  </sheetPr>
  <dimension ref="A7:M64"/>
  <sheetViews>
    <sheetView showGridLines="0" topLeftCell="A7" zoomScale="85" zoomScaleNormal="85" workbookViewId="0">
      <selection activeCell="L21" sqref="L21"/>
    </sheetView>
  </sheetViews>
  <sheetFormatPr baseColWidth="10" defaultRowHeight="15.75" x14ac:dyDescent="0.25"/>
  <cols>
    <col min="1" max="1" width="38.375" customWidth="1"/>
  </cols>
  <sheetData>
    <row r="7" spans="1:13" ht="89.1" customHeight="1" x14ac:dyDescent="0.25">
      <c r="A7" s="389" t="s">
        <v>221</v>
      </c>
      <c r="B7" s="389"/>
      <c r="C7" s="389"/>
      <c r="D7" s="389"/>
      <c r="E7" s="389"/>
      <c r="F7" s="389"/>
      <c r="G7" s="389"/>
      <c r="H7" s="389"/>
      <c r="I7" s="389"/>
      <c r="J7" s="389"/>
      <c r="K7" s="389"/>
      <c r="L7" s="389"/>
      <c r="M7" s="389"/>
    </row>
    <row r="8" spans="1:13" x14ac:dyDescent="0.25">
      <c r="A8" s="390"/>
      <c r="B8" s="384" t="s">
        <v>0</v>
      </c>
      <c r="C8" s="381"/>
      <c r="D8" s="381"/>
      <c r="E8" s="381"/>
      <c r="F8" s="381"/>
      <c r="G8" s="381"/>
      <c r="H8" s="381"/>
      <c r="I8" s="381"/>
      <c r="J8" s="381"/>
      <c r="K8" s="381"/>
      <c r="L8" s="381"/>
      <c r="M8" s="382"/>
    </row>
    <row r="9" spans="1:13" x14ac:dyDescent="0.25">
      <c r="A9" s="390"/>
      <c r="B9" s="391">
        <v>2019</v>
      </c>
      <c r="C9" s="391"/>
      <c r="D9" s="384"/>
      <c r="E9" s="391">
        <v>2020</v>
      </c>
      <c r="F9" s="391"/>
      <c r="G9" s="391"/>
      <c r="H9" s="391" t="s">
        <v>204</v>
      </c>
      <c r="I9" s="391"/>
      <c r="J9" s="391"/>
      <c r="K9" s="391"/>
      <c r="L9" s="391"/>
      <c r="M9" s="391"/>
    </row>
    <row r="10" spans="1:13" x14ac:dyDescent="0.25">
      <c r="A10" s="390"/>
      <c r="B10" s="386" t="s">
        <v>3</v>
      </c>
      <c r="C10" s="385" t="s">
        <v>4</v>
      </c>
      <c r="D10" s="385" t="s">
        <v>5</v>
      </c>
      <c r="E10" s="386" t="s">
        <v>3</v>
      </c>
      <c r="F10" s="385" t="s">
        <v>4</v>
      </c>
      <c r="G10" s="385" t="s">
        <v>5</v>
      </c>
      <c r="H10" s="384" t="s">
        <v>205</v>
      </c>
      <c r="I10" s="381"/>
      <c r="J10" s="381" t="s">
        <v>206</v>
      </c>
      <c r="K10" s="381"/>
      <c r="L10" s="381" t="s">
        <v>157</v>
      </c>
      <c r="M10" s="382"/>
    </row>
    <row r="11" spans="1:13" ht="24" x14ac:dyDescent="0.25">
      <c r="A11" s="390"/>
      <c r="B11" s="387"/>
      <c r="C11" s="383"/>
      <c r="D11" s="383"/>
      <c r="E11" s="387"/>
      <c r="F11" s="383"/>
      <c r="G11" s="383"/>
      <c r="H11" s="1" t="s">
        <v>207</v>
      </c>
      <c r="I11" s="2" t="s">
        <v>208</v>
      </c>
      <c r="J11" s="1" t="s">
        <v>207</v>
      </c>
      <c r="K11" s="2" t="s">
        <v>208</v>
      </c>
      <c r="L11" s="1" t="s">
        <v>207</v>
      </c>
      <c r="M11" s="3" t="s">
        <v>208</v>
      </c>
    </row>
    <row r="12" spans="1:13" x14ac:dyDescent="0.25">
      <c r="A12" s="52" t="s">
        <v>55</v>
      </c>
      <c r="B12" s="54"/>
      <c r="C12" s="54"/>
      <c r="D12" s="55"/>
      <c r="E12" s="53"/>
      <c r="F12" s="54"/>
      <c r="G12" s="55"/>
      <c r="H12" s="69"/>
      <c r="I12" s="69"/>
      <c r="J12" s="69"/>
      <c r="K12" s="69"/>
      <c r="L12" s="69"/>
      <c r="M12" s="70"/>
    </row>
    <row r="13" spans="1:13" x14ac:dyDescent="0.25">
      <c r="A13" s="4" t="s">
        <v>213</v>
      </c>
      <c r="B13" s="56">
        <v>1542.1005</v>
      </c>
      <c r="C13" s="57">
        <v>1426.1488700000002</v>
      </c>
      <c r="D13" s="58">
        <f t="shared" ref="D13:D18" si="0">((B13-C13)/B13)*100</f>
        <v>7.5190709036148942</v>
      </c>
      <c r="E13" s="300">
        <v>1511.3751200000002</v>
      </c>
      <c r="F13" s="77">
        <v>1489.241</v>
      </c>
      <c r="G13" s="221">
        <f>((E13-F13)/E13)*100</f>
        <v>1.4645020754344669</v>
      </c>
      <c r="H13" s="56">
        <f t="shared" ref="H13:H18" si="1">E13-B13</f>
        <v>-30.725379999999859</v>
      </c>
      <c r="I13" s="183">
        <f>((E13-B13)/B13)</f>
        <v>-1.9924369390970212E-2</v>
      </c>
      <c r="J13" s="57">
        <f t="shared" ref="J13:J18" si="2">F13-C13</f>
        <v>63.09212999999977</v>
      </c>
      <c r="K13" s="183">
        <f t="shared" ref="K13:K18" si="3">((F13-C13)/C13)</f>
        <v>4.4239511966236565E-2</v>
      </c>
      <c r="L13" s="59">
        <f t="shared" ref="L13:L18" si="4">G13-D13</f>
        <v>-6.0545688281804271</v>
      </c>
      <c r="M13" s="60">
        <f t="shared" ref="M13:M18" si="5">((G13-D13)/D13)</f>
        <v>-0.80522831953474627</v>
      </c>
    </row>
    <row r="14" spans="1:13" x14ac:dyDescent="0.25">
      <c r="A14" s="61" t="s">
        <v>214</v>
      </c>
      <c r="B14" s="62">
        <v>909.63754000000006</v>
      </c>
      <c r="C14" s="63">
        <v>649.15981999999997</v>
      </c>
      <c r="D14" s="64">
        <f t="shared" si="0"/>
        <v>28.635330947313374</v>
      </c>
      <c r="E14" s="301">
        <v>753.36275000000001</v>
      </c>
      <c r="F14" s="201">
        <v>564.73238000000003</v>
      </c>
      <c r="G14" s="302">
        <f>((E14-F14)/E14)*100</f>
        <v>25.038451927706802</v>
      </c>
      <c r="H14" s="62">
        <f t="shared" si="1"/>
        <v>-156.27479000000005</v>
      </c>
      <c r="I14" s="220">
        <f t="shared" ref="I14" si="6">((E14-B14)/B14)</f>
        <v>-0.17179896731174929</v>
      </c>
      <c r="J14" s="63">
        <f t="shared" si="2"/>
        <v>-84.427439999999933</v>
      </c>
      <c r="K14" s="220">
        <f t="shared" si="3"/>
        <v>-0.13005647823366506</v>
      </c>
      <c r="L14" s="65">
        <f t="shared" si="4"/>
        <v>-3.5968790196065719</v>
      </c>
      <c r="M14" s="66">
        <f t="shared" si="5"/>
        <v>-0.12560982885878044</v>
      </c>
    </row>
    <row r="15" spans="1:13" x14ac:dyDescent="0.25">
      <c r="A15" s="4" t="s">
        <v>58</v>
      </c>
      <c r="B15" s="57">
        <v>996.4388100000001</v>
      </c>
      <c r="C15" s="57">
        <v>711.51381000000003</v>
      </c>
      <c r="D15" s="58">
        <f t="shared" si="0"/>
        <v>28.594329841488214</v>
      </c>
      <c r="E15" s="300">
        <v>1041.8412499999999</v>
      </c>
      <c r="F15" s="77">
        <v>682.20418999999993</v>
      </c>
      <c r="G15" s="221">
        <f t="shared" ref="G15:G18" si="7">((E15-F15)/E15)*100</f>
        <v>34.519372313200314</v>
      </c>
      <c r="H15" s="56">
        <f t="shared" si="1"/>
        <v>45.402439999999842</v>
      </c>
      <c r="I15" s="183">
        <f>((E15-B15)/B15)</f>
        <v>4.5564704570268434E-2</v>
      </c>
      <c r="J15" s="57">
        <f t="shared" si="2"/>
        <v>-29.309620000000109</v>
      </c>
      <c r="K15" s="183">
        <f t="shared" si="3"/>
        <v>-4.1193325537841788E-2</v>
      </c>
      <c r="L15" s="59">
        <f t="shared" si="4"/>
        <v>5.9250424717121</v>
      </c>
      <c r="M15" s="60">
        <f t="shared" si="5"/>
        <v>0.20721039816485962</v>
      </c>
    </row>
    <row r="16" spans="1:13" x14ac:dyDescent="0.25">
      <c r="A16" s="4" t="s">
        <v>59</v>
      </c>
      <c r="B16" s="57">
        <v>790.97725000000003</v>
      </c>
      <c r="C16" s="57">
        <v>582.83186000000001</v>
      </c>
      <c r="D16" s="58">
        <f t="shared" si="0"/>
        <v>26.314965443064263</v>
      </c>
      <c r="E16" s="300">
        <v>659.9583100000001</v>
      </c>
      <c r="F16" s="77">
        <v>511.37315999999998</v>
      </c>
      <c r="G16" s="221">
        <f t="shared" si="7"/>
        <v>22.514323669930011</v>
      </c>
      <c r="H16" s="56">
        <f t="shared" si="1"/>
        <v>-131.01893999999993</v>
      </c>
      <c r="I16" s="183">
        <f>((E16-B16)/B16)</f>
        <v>-0.16564185632393336</v>
      </c>
      <c r="J16" s="57">
        <f t="shared" si="2"/>
        <v>-71.458700000000022</v>
      </c>
      <c r="K16" s="183">
        <f t="shared" si="3"/>
        <v>-0.12260602912133187</v>
      </c>
      <c r="L16" s="59">
        <f t="shared" si="4"/>
        <v>-3.8006417731342523</v>
      </c>
      <c r="M16" s="60">
        <f t="shared" si="5"/>
        <v>-0.14442890990517995</v>
      </c>
    </row>
    <row r="17" spans="1:13" x14ac:dyDescent="0.25">
      <c r="A17" s="4" t="s">
        <v>215</v>
      </c>
      <c r="B17" s="57">
        <v>1545.578</v>
      </c>
      <c r="C17" s="57">
        <v>1539.4550900000002</v>
      </c>
      <c r="D17" s="58">
        <f t="shared" si="0"/>
        <v>0.39615664819244456</v>
      </c>
      <c r="E17" s="300">
        <v>1514.8433799999998</v>
      </c>
      <c r="F17" s="77">
        <v>1599.8158799999999</v>
      </c>
      <c r="G17" s="221">
        <f t="shared" si="7"/>
        <v>-5.6093257640931888</v>
      </c>
      <c r="H17" s="56">
        <f t="shared" si="1"/>
        <v>-30.734620000000177</v>
      </c>
      <c r="I17" s="183">
        <f>((E17-B17)/B17)</f>
        <v>-1.9885518556811872E-2</v>
      </c>
      <c r="J17" s="57">
        <f t="shared" si="2"/>
        <v>60.360789999999724</v>
      </c>
      <c r="K17" s="183">
        <f t="shared" si="3"/>
        <v>3.9209191870611643E-2</v>
      </c>
      <c r="L17" s="59">
        <f t="shared" si="4"/>
        <v>-6.0054824122856338</v>
      </c>
      <c r="M17" s="60">
        <f t="shared" si="5"/>
        <v>-15.159362943136314</v>
      </c>
    </row>
    <row r="18" spans="1:13" x14ac:dyDescent="0.25">
      <c r="A18" s="61" t="s">
        <v>216</v>
      </c>
      <c r="B18" s="57">
        <v>2050.0519399999998</v>
      </c>
      <c r="C18" s="57">
        <v>1733.1510499999999</v>
      </c>
      <c r="D18" s="58">
        <f t="shared" si="0"/>
        <v>15.458188342291459</v>
      </c>
      <c r="E18" s="300">
        <v>1807.51288</v>
      </c>
      <c r="F18" s="77">
        <v>1570.2707499999999</v>
      </c>
      <c r="G18" s="221">
        <f t="shared" si="7"/>
        <v>13.125335516281361</v>
      </c>
      <c r="H18" s="56">
        <f t="shared" si="1"/>
        <v>-242.53905999999984</v>
      </c>
      <c r="I18" s="183">
        <f>((E18-B18)/B18)</f>
        <v>-0.11830873904589942</v>
      </c>
      <c r="J18" s="57">
        <f t="shared" si="2"/>
        <v>-162.88030000000003</v>
      </c>
      <c r="K18" s="183">
        <f t="shared" si="3"/>
        <v>-9.3979287033291212E-2</v>
      </c>
      <c r="L18" s="59">
        <f t="shared" si="4"/>
        <v>-2.3328528260100985</v>
      </c>
      <c r="M18" s="60">
        <f t="shared" si="5"/>
        <v>-0.15091372768616984</v>
      </c>
    </row>
    <row r="19" spans="1:13" x14ac:dyDescent="0.25">
      <c r="A19" s="67" t="s">
        <v>62</v>
      </c>
      <c r="B19" s="68"/>
      <c r="C19" s="69"/>
      <c r="D19" s="70"/>
      <c r="E19" s="216"/>
      <c r="F19" s="217"/>
      <c r="G19" s="218"/>
      <c r="H19" s="69"/>
      <c r="I19" s="69"/>
      <c r="J19" s="69"/>
      <c r="K19" s="69"/>
      <c r="L19" s="69"/>
      <c r="M19" s="70"/>
    </row>
    <row r="20" spans="1:13" x14ac:dyDescent="0.25">
      <c r="A20" s="4" t="s">
        <v>63</v>
      </c>
      <c r="B20" s="71">
        <v>405.25546000000003</v>
      </c>
      <c r="C20" s="72">
        <v>252.71624</v>
      </c>
      <c r="D20" s="73">
        <v>37.640262761666435</v>
      </c>
      <c r="E20" s="346">
        <v>399.15</v>
      </c>
      <c r="F20" s="263">
        <v>223.34</v>
      </c>
      <c r="G20" s="235">
        <f t="shared" ref="G20:G22" si="8">((E20-F20)/E20)*100</f>
        <v>44.046097958161091</v>
      </c>
      <c r="H20" s="300">
        <f>E20-B20</f>
        <v>-6.1054600000000505</v>
      </c>
      <c r="I20" s="347">
        <f>((E20-B20)/B20)</f>
        <v>-1.5065706949389529E-2</v>
      </c>
      <c r="J20" s="77">
        <f>F20-C20</f>
        <v>-29.376239999999996</v>
      </c>
      <c r="K20" s="347">
        <f>((F20-C20)/C20)</f>
        <v>-0.11624199536998492</v>
      </c>
      <c r="L20" s="348">
        <f>G20-D20</f>
        <v>6.4058351964946567</v>
      </c>
      <c r="M20" s="349">
        <f>((G20-D20)/D20)</f>
        <v>0.17018571939987842</v>
      </c>
    </row>
    <row r="21" spans="1:13" x14ac:dyDescent="0.25">
      <c r="A21" s="4" t="s">
        <v>64</v>
      </c>
      <c r="B21" s="71">
        <v>800.36652000000004</v>
      </c>
      <c r="C21" s="72">
        <v>659.86194999999998</v>
      </c>
      <c r="D21" s="73">
        <v>17.555028413732256</v>
      </c>
      <c r="E21" s="346">
        <v>668.6</v>
      </c>
      <c r="F21" s="263">
        <v>598.45000000000005</v>
      </c>
      <c r="G21" s="235">
        <f t="shared" si="8"/>
        <v>10.492072988333828</v>
      </c>
      <c r="H21" s="300">
        <f>E21-B21</f>
        <v>-131.76652000000001</v>
      </c>
      <c r="I21" s="347">
        <f>((E21-B21)/B21)</f>
        <v>-0.16463272351772038</v>
      </c>
      <c r="J21" s="77">
        <f>F21-C21</f>
        <v>-61.411949999999933</v>
      </c>
      <c r="K21" s="347">
        <f>((F21-C21)/C21)</f>
        <v>-9.3067875788261367E-2</v>
      </c>
      <c r="L21" s="348">
        <f>G21-D21</f>
        <v>-7.0629554253984281</v>
      </c>
      <c r="M21" s="349">
        <f>((G21-D21)/D21)</f>
        <v>-0.40233232660982182</v>
      </c>
    </row>
    <row r="22" spans="1:13" x14ac:dyDescent="0.25">
      <c r="A22" s="61" t="s">
        <v>65</v>
      </c>
      <c r="B22" s="71">
        <v>1307.1026399999998</v>
      </c>
      <c r="C22" s="72">
        <v>1340.1765700000001</v>
      </c>
      <c r="D22" s="75">
        <v>-2.5303238619424908</v>
      </c>
      <c r="E22" s="346">
        <v>1200.18</v>
      </c>
      <c r="F22" s="263">
        <v>1313.43</v>
      </c>
      <c r="G22" s="328">
        <f t="shared" si="8"/>
        <v>-9.4360845873119015</v>
      </c>
      <c r="H22" s="300">
        <f>E22-B22</f>
        <v>-106.92263999999977</v>
      </c>
      <c r="I22" s="347">
        <f>((E22-B22)/B22)</f>
        <v>-8.1801257780337575E-2</v>
      </c>
      <c r="J22" s="77">
        <f>F22-C22</f>
        <v>-26.74657000000002</v>
      </c>
      <c r="K22" s="347">
        <f>((F22-C22)/C22)</f>
        <v>-1.9957497093088278E-2</v>
      </c>
      <c r="L22" s="348">
        <f>G22-D22</f>
        <v>-6.9057607253694107</v>
      </c>
      <c r="M22" s="349">
        <f>((G22-D22)/D22)</f>
        <v>2.7292003325092007</v>
      </c>
    </row>
    <row r="23" spans="1:13" x14ac:dyDescent="0.25">
      <c r="A23" s="76" t="s">
        <v>217</v>
      </c>
      <c r="B23" s="68"/>
      <c r="C23" s="69"/>
      <c r="D23" s="70"/>
      <c r="E23" s="216"/>
      <c r="F23" s="217"/>
      <c r="G23" s="218"/>
      <c r="H23" s="69"/>
      <c r="I23" s="69"/>
      <c r="J23" s="69"/>
      <c r="K23" s="69"/>
      <c r="L23" s="69"/>
      <c r="M23" s="70"/>
    </row>
    <row r="24" spans="1:13" x14ac:dyDescent="0.25">
      <c r="A24" s="4" t="s">
        <v>67</v>
      </c>
      <c r="B24" s="72">
        <v>2066.90634</v>
      </c>
      <c r="C24" s="72">
        <v>1904.4055000000001</v>
      </c>
      <c r="D24" s="221">
        <f>((B24-C24)/B24)*100</f>
        <v>7.8620321034962775</v>
      </c>
      <c r="E24" s="77">
        <v>1961.8953799999999</v>
      </c>
      <c r="F24" s="77">
        <v>1875.0645</v>
      </c>
      <c r="G24" s="193">
        <f>((E24-F24)/E24)*100</f>
        <v>4.4258669899105412</v>
      </c>
      <c r="H24" s="56">
        <f>E24-B24</f>
        <v>-105.01096000000007</v>
      </c>
      <c r="I24" s="183">
        <f>((E24-B24)/B24)</f>
        <v>-5.0805862833629929E-2</v>
      </c>
      <c r="J24" s="57">
        <f>F24-C24</f>
        <v>-29.341000000000122</v>
      </c>
      <c r="K24" s="183">
        <f>((F24-C24)/C24)</f>
        <v>-1.5406907825040476E-2</v>
      </c>
      <c r="L24" s="59">
        <f>G24-D24</f>
        <v>-3.4361651135857363</v>
      </c>
      <c r="M24" s="60">
        <f>((G24-D24)/D24)</f>
        <v>-0.43705813819529682</v>
      </c>
    </row>
    <row r="25" spans="1:13" x14ac:dyDescent="0.25">
      <c r="A25" s="4" t="s">
        <v>68</v>
      </c>
      <c r="B25" s="72">
        <v>985.67581999999993</v>
      </c>
      <c r="C25" s="72">
        <v>678.00243</v>
      </c>
      <c r="D25" s="221">
        <f t="shared" ref="D25" si="9">((B25-C25)/B25)*100</f>
        <v>31.214460551543198</v>
      </c>
      <c r="E25" s="77">
        <v>816.34699999999998</v>
      </c>
      <c r="F25" s="77">
        <v>584.37588000000005</v>
      </c>
      <c r="G25" s="193">
        <f t="shared" ref="G25" si="10">((E25-F25)/E25)*100</f>
        <v>28.415749675076889</v>
      </c>
      <c r="H25" s="56">
        <f>E25-B25</f>
        <v>-169.32881999999995</v>
      </c>
      <c r="I25" s="183">
        <f>((E25-B25)/B25)</f>
        <v>-0.1717895646461125</v>
      </c>
      <c r="J25" s="57">
        <f>F25-C25</f>
        <v>-93.626549999999952</v>
      </c>
      <c r="K25" s="183">
        <f>((F25-C25)/C25)</f>
        <v>-0.13809176170651771</v>
      </c>
      <c r="L25" s="59">
        <f>G25-D25</f>
        <v>-2.7987108764663091</v>
      </c>
      <c r="M25" s="60">
        <f>((G25-D25)/D25)</f>
        <v>-8.9660715803334456E-2</v>
      </c>
    </row>
    <row r="26" spans="1:13" x14ac:dyDescent="0.25">
      <c r="A26" s="67" t="s">
        <v>218</v>
      </c>
      <c r="B26" s="68"/>
      <c r="C26" s="69"/>
      <c r="D26" s="70"/>
      <c r="E26" s="216"/>
      <c r="F26" s="217"/>
      <c r="G26" s="218"/>
      <c r="H26" s="69"/>
      <c r="I26" s="69"/>
      <c r="J26" s="69"/>
      <c r="K26" s="69"/>
      <c r="L26" s="69"/>
      <c r="M26" s="70"/>
    </row>
    <row r="27" spans="1:13" x14ac:dyDescent="0.25">
      <c r="A27" s="4" t="s">
        <v>70</v>
      </c>
      <c r="B27" s="56">
        <v>612.57456999999999</v>
      </c>
      <c r="C27" s="57">
        <v>427.19961000000001</v>
      </c>
      <c r="D27" s="58">
        <f t="shared" ref="D27:D40" si="11">((B27-C27)/B27)*100</f>
        <v>30.261615332807562</v>
      </c>
      <c r="E27" s="300">
        <v>599.16143999999997</v>
      </c>
      <c r="F27" s="77">
        <v>447.33521999999999</v>
      </c>
      <c r="G27" s="193">
        <f t="shared" ref="G27:G40" si="12">((E27-F27)/E27)*100</f>
        <v>25.339784883352973</v>
      </c>
      <c r="H27" s="56">
        <f t="shared" ref="H27:H40" si="13">E27-B27</f>
        <v>-13.413130000000024</v>
      </c>
      <c r="I27" s="183">
        <f t="shared" ref="I27:I40" si="14">((E27-B27)/B27)</f>
        <v>-2.1896321944934842E-2</v>
      </c>
      <c r="J27" s="57">
        <f t="shared" ref="J27:J40" si="15">F27-C27</f>
        <v>20.135609999999986</v>
      </c>
      <c r="K27" s="183">
        <f t="shared" ref="K27:K40" si="16">((F27-C27)/C27)</f>
        <v>4.7133961568925554E-2</v>
      </c>
      <c r="L27" s="59">
        <f t="shared" ref="L27:L40" si="17">G27-D27</f>
        <v>-4.921830449454589</v>
      </c>
      <c r="M27" s="60">
        <f t="shared" ref="M27:M40" si="18">((G27-D27)/D27)</f>
        <v>-0.16264268762013767</v>
      </c>
    </row>
    <row r="28" spans="1:13" x14ac:dyDescent="0.25">
      <c r="A28" s="4" t="s">
        <v>71</v>
      </c>
      <c r="B28" s="56">
        <v>2180.5171600000003</v>
      </c>
      <c r="C28" s="57">
        <v>2325.50623</v>
      </c>
      <c r="D28" s="58">
        <f t="shared" si="11"/>
        <v>-6.6492973620991647</v>
      </c>
      <c r="E28" s="300">
        <v>1813.375</v>
      </c>
      <c r="F28" s="77">
        <v>1355.5264999999999</v>
      </c>
      <c r="G28" s="193">
        <f t="shared" si="12"/>
        <v>25.248418005100987</v>
      </c>
      <c r="H28" s="56">
        <f t="shared" si="13"/>
        <v>-367.14216000000033</v>
      </c>
      <c r="I28" s="183">
        <f t="shared" si="14"/>
        <v>-0.16837389163220357</v>
      </c>
      <c r="J28" s="57">
        <f t="shared" si="15"/>
        <v>-969.97973000000002</v>
      </c>
      <c r="K28" s="183">
        <f t="shared" si="16"/>
        <v>-0.41710476518482603</v>
      </c>
      <c r="L28" s="59">
        <f t="shared" si="17"/>
        <v>31.897715367200153</v>
      </c>
      <c r="M28" s="60">
        <f t="shared" si="18"/>
        <v>-4.7971557940868106</v>
      </c>
    </row>
    <row r="29" spans="1:13" x14ac:dyDescent="0.25">
      <c r="A29" s="4" t="s">
        <v>72</v>
      </c>
      <c r="B29" s="56">
        <v>1335.83467</v>
      </c>
      <c r="C29" s="57">
        <v>910.1743100000001</v>
      </c>
      <c r="D29" s="58">
        <f>((B29-C29)/B29)*100</f>
        <v>31.864748651867213</v>
      </c>
      <c r="E29" s="300">
        <v>1265.8127500000001</v>
      </c>
      <c r="F29" s="77">
        <v>906.88869</v>
      </c>
      <c r="G29" s="193">
        <f t="shared" si="12"/>
        <v>28.355225526050358</v>
      </c>
      <c r="H29" s="56">
        <f t="shared" si="13"/>
        <v>-70.021919999999909</v>
      </c>
      <c r="I29" s="183">
        <f t="shared" si="14"/>
        <v>-5.2418103506775962E-2</v>
      </c>
      <c r="J29" s="57">
        <f t="shared" si="15"/>
        <v>-3.2856200000001081</v>
      </c>
      <c r="K29" s="183">
        <f t="shared" si="16"/>
        <v>-3.6098799580490332E-3</v>
      </c>
      <c r="L29" s="59">
        <f t="shared" si="17"/>
        <v>-3.5095231258168553</v>
      </c>
      <c r="M29" s="60">
        <f t="shared" si="18"/>
        <v>-0.11013810791855105</v>
      </c>
    </row>
    <row r="30" spans="1:13" ht="24" x14ac:dyDescent="0.25">
      <c r="A30" s="4" t="s">
        <v>73</v>
      </c>
      <c r="B30" s="56">
        <v>1683.9215099999999</v>
      </c>
      <c r="C30" s="57">
        <v>1844.2522799999999</v>
      </c>
      <c r="D30" s="58">
        <f t="shared" si="11"/>
        <v>-9.5212733519865793</v>
      </c>
      <c r="E30" s="300">
        <v>1445.5626200000002</v>
      </c>
      <c r="F30" s="77">
        <v>1394.3325</v>
      </c>
      <c r="G30" s="193">
        <f t="shared" si="12"/>
        <v>3.5439571618142809</v>
      </c>
      <c r="H30" s="56">
        <f t="shared" si="13"/>
        <v>-238.35888999999975</v>
      </c>
      <c r="I30" s="183">
        <f t="shared" si="14"/>
        <v>-0.14154988138372301</v>
      </c>
      <c r="J30" s="57">
        <f t="shared" si="15"/>
        <v>-449.91977999999995</v>
      </c>
      <c r="K30" s="183">
        <f t="shared" si="16"/>
        <v>-0.24395782772192098</v>
      </c>
      <c r="L30" s="59">
        <f t="shared" si="17"/>
        <v>13.065230513800859</v>
      </c>
      <c r="M30" s="60">
        <f t="shared" si="18"/>
        <v>-1.372214622015326</v>
      </c>
    </row>
    <row r="31" spans="1:13" x14ac:dyDescent="0.25">
      <c r="A31" s="4" t="s">
        <v>74</v>
      </c>
      <c r="B31" s="56">
        <v>1061.6445000000001</v>
      </c>
      <c r="C31" s="57">
        <v>1718.44317</v>
      </c>
      <c r="D31" s="58">
        <f t="shared" si="11"/>
        <v>-61.866158586984611</v>
      </c>
      <c r="E31" s="300">
        <v>915.13743999999997</v>
      </c>
      <c r="F31" s="77">
        <v>1732.32475</v>
      </c>
      <c r="G31" s="193">
        <f t="shared" si="12"/>
        <v>-89.296675480788991</v>
      </c>
      <c r="H31" s="56">
        <f t="shared" si="13"/>
        <v>-146.50706000000014</v>
      </c>
      <c r="I31" s="183">
        <f t="shared" si="14"/>
        <v>-0.13800011209025254</v>
      </c>
      <c r="J31" s="57">
        <f t="shared" si="15"/>
        <v>13.881579999999985</v>
      </c>
      <c r="K31" s="183">
        <f t="shared" si="16"/>
        <v>8.0779977146407389E-3</v>
      </c>
      <c r="L31" s="59">
        <f t="shared" si="17"/>
        <v>-27.430516893804381</v>
      </c>
      <c r="M31" s="60">
        <f t="shared" si="18"/>
        <v>0.44338484108782544</v>
      </c>
    </row>
    <row r="32" spans="1:13" x14ac:dyDescent="0.25">
      <c r="A32" s="4" t="s">
        <v>75</v>
      </c>
      <c r="B32" s="56">
        <v>1159.4404099999999</v>
      </c>
      <c r="C32" s="57">
        <v>782.76083999999992</v>
      </c>
      <c r="D32" s="58">
        <f t="shared" si="11"/>
        <v>32.488049127078469</v>
      </c>
      <c r="E32" s="300">
        <v>986.81306000000006</v>
      </c>
      <c r="F32" s="77">
        <v>728.90274999999997</v>
      </c>
      <c r="G32" s="193">
        <f t="shared" si="12"/>
        <v>26.135680652625336</v>
      </c>
      <c r="H32" s="56">
        <f t="shared" si="13"/>
        <v>-172.62734999999986</v>
      </c>
      <c r="I32" s="183">
        <f t="shared" si="14"/>
        <v>-0.14888850561970657</v>
      </c>
      <c r="J32" s="57">
        <f t="shared" si="15"/>
        <v>-53.858089999999947</v>
      </c>
      <c r="K32" s="183">
        <f t="shared" si="16"/>
        <v>-6.8805294347632356E-2</v>
      </c>
      <c r="L32" s="59">
        <f t="shared" si="17"/>
        <v>-6.352368474453133</v>
      </c>
      <c r="M32" s="60">
        <f t="shared" si="18"/>
        <v>-0.19552939142653833</v>
      </c>
    </row>
    <row r="33" spans="1:13" x14ac:dyDescent="0.25">
      <c r="A33" s="4" t="s">
        <v>76</v>
      </c>
      <c r="B33" s="56">
        <v>994.31522999999993</v>
      </c>
      <c r="C33" s="57">
        <v>1507.5598600000001</v>
      </c>
      <c r="D33" s="58">
        <f t="shared" si="11"/>
        <v>-51.61789888303332</v>
      </c>
      <c r="E33" s="300">
        <v>871.30624999999998</v>
      </c>
      <c r="F33" s="77">
        <v>1340.6978799999999</v>
      </c>
      <c r="G33" s="193">
        <f t="shared" si="12"/>
        <v>-53.872175254108413</v>
      </c>
      <c r="H33" s="56">
        <f t="shared" si="13"/>
        <v>-123.00897999999995</v>
      </c>
      <c r="I33" s="183">
        <f t="shared" si="14"/>
        <v>-0.12371225571994905</v>
      </c>
      <c r="J33" s="57">
        <f t="shared" si="15"/>
        <v>-166.86198000000013</v>
      </c>
      <c r="K33" s="183">
        <f t="shared" si="16"/>
        <v>-0.11068348556322011</v>
      </c>
      <c r="L33" s="59">
        <f t="shared" si="17"/>
        <v>-2.2542763710750933</v>
      </c>
      <c r="M33" s="60">
        <f t="shared" si="18"/>
        <v>4.3672377602647222E-2</v>
      </c>
    </row>
    <row r="34" spans="1:13" x14ac:dyDescent="0.25">
      <c r="A34" s="4" t="s">
        <v>77</v>
      </c>
      <c r="B34" s="56">
        <v>1004.9170799999999</v>
      </c>
      <c r="C34" s="57">
        <v>662.8901800000001</v>
      </c>
      <c r="D34" s="58">
        <f t="shared" si="11"/>
        <v>34.035335532360527</v>
      </c>
      <c r="E34" s="300">
        <v>829.39361999999994</v>
      </c>
      <c r="F34" s="77">
        <v>528.62037999999995</v>
      </c>
      <c r="G34" s="193">
        <f t="shared" si="12"/>
        <v>36.264233621666875</v>
      </c>
      <c r="H34" s="56">
        <f t="shared" si="13"/>
        <v>-175.52346</v>
      </c>
      <c r="I34" s="183">
        <f t="shared" si="14"/>
        <v>-0.17466462008984862</v>
      </c>
      <c r="J34" s="57">
        <f t="shared" si="15"/>
        <v>-134.26980000000015</v>
      </c>
      <c r="K34" s="183">
        <f t="shared" si="16"/>
        <v>-0.20255210297428169</v>
      </c>
      <c r="L34" s="59">
        <f t="shared" si="17"/>
        <v>2.2288980893063481</v>
      </c>
      <c r="M34" s="60">
        <f t="shared" si="18"/>
        <v>6.5487766006805767E-2</v>
      </c>
    </row>
    <row r="35" spans="1:13" x14ac:dyDescent="0.25">
      <c r="A35" s="4" t="s">
        <v>78</v>
      </c>
      <c r="B35" s="56">
        <v>2450.38481</v>
      </c>
      <c r="C35" s="57">
        <v>1529.7087900000001</v>
      </c>
      <c r="D35" s="58">
        <f t="shared" si="11"/>
        <v>37.572711691760766</v>
      </c>
      <c r="E35" s="300">
        <v>2289.0819999999999</v>
      </c>
      <c r="F35" s="77">
        <v>1710.8941200000002</v>
      </c>
      <c r="G35" s="193">
        <f t="shared" si="12"/>
        <v>25.258504500930929</v>
      </c>
      <c r="H35" s="56">
        <f t="shared" si="13"/>
        <v>-161.30281000000014</v>
      </c>
      <c r="I35" s="183">
        <f t="shared" si="14"/>
        <v>-6.5827542409553269E-2</v>
      </c>
      <c r="J35" s="57">
        <f t="shared" si="15"/>
        <v>181.18533000000002</v>
      </c>
      <c r="K35" s="183">
        <f t="shared" si="16"/>
        <v>0.11844432821752957</v>
      </c>
      <c r="L35" s="59">
        <f t="shared" si="17"/>
        <v>-12.314207190829837</v>
      </c>
      <c r="M35" s="60">
        <f t="shared" si="18"/>
        <v>-0.32774337108945456</v>
      </c>
    </row>
    <row r="36" spans="1:13" x14ac:dyDescent="0.25">
      <c r="A36" s="4" t="s">
        <v>79</v>
      </c>
      <c r="B36" s="56">
        <v>3104.7404999999999</v>
      </c>
      <c r="C36" s="57">
        <v>2289.4776499999998</v>
      </c>
      <c r="D36" s="58">
        <f t="shared" si="11"/>
        <v>26.258647059230878</v>
      </c>
      <c r="E36" s="300">
        <v>2739.45325</v>
      </c>
      <c r="F36" s="77">
        <v>2189.2629999999999</v>
      </c>
      <c r="G36" s="193">
        <f t="shared" si="12"/>
        <v>20.083943757755314</v>
      </c>
      <c r="H36" s="56">
        <f t="shared" si="13"/>
        <v>-365.28724999999986</v>
      </c>
      <c r="I36" s="183">
        <f t="shared" si="14"/>
        <v>-0.11765467999660514</v>
      </c>
      <c r="J36" s="57">
        <f t="shared" si="15"/>
        <v>-100.21464999999989</v>
      </c>
      <c r="K36" s="183">
        <f t="shared" si="16"/>
        <v>-4.377184027107664E-2</v>
      </c>
      <c r="L36" s="59">
        <f t="shared" si="17"/>
        <v>-6.1747033014755637</v>
      </c>
      <c r="M36" s="60">
        <f t="shared" si="18"/>
        <v>-0.23514933147726394</v>
      </c>
    </row>
    <row r="37" spans="1:13" x14ac:dyDescent="0.25">
      <c r="A37" s="4" t="s">
        <v>80</v>
      </c>
      <c r="B37" s="56">
        <v>1382.1760800000002</v>
      </c>
      <c r="C37" s="57">
        <v>1343.51622</v>
      </c>
      <c r="D37" s="58">
        <f t="shared" si="11"/>
        <v>2.7970285811920723</v>
      </c>
      <c r="E37" s="300">
        <v>1323.4588799999999</v>
      </c>
      <c r="F37" s="77">
        <v>1559.2417499999999</v>
      </c>
      <c r="G37" s="193">
        <f t="shared" si="12"/>
        <v>-17.815655141472927</v>
      </c>
      <c r="H37" s="56">
        <f t="shared" si="13"/>
        <v>-58.717200000000275</v>
      </c>
      <c r="I37" s="183">
        <f t="shared" si="14"/>
        <v>-4.2481707540475068E-2</v>
      </c>
      <c r="J37" s="57">
        <f t="shared" si="15"/>
        <v>215.72552999999994</v>
      </c>
      <c r="K37" s="183">
        <f t="shared" si="16"/>
        <v>0.16056786422719924</v>
      </c>
      <c r="L37" s="59">
        <f t="shared" si="17"/>
        <v>-20.612683722665</v>
      </c>
      <c r="M37" s="60">
        <f t="shared" si="18"/>
        <v>-7.3694934192914223</v>
      </c>
    </row>
    <row r="38" spans="1:13" ht="24" x14ac:dyDescent="0.25">
      <c r="A38" s="4" t="s">
        <v>81</v>
      </c>
      <c r="B38" s="56">
        <v>1899.9049199999999</v>
      </c>
      <c r="C38" s="57">
        <v>1154.6128200000001</v>
      </c>
      <c r="D38" s="58">
        <f t="shared" si="11"/>
        <v>39.227863044851738</v>
      </c>
      <c r="E38" s="300">
        <v>1719.1255000000001</v>
      </c>
      <c r="F38" s="77">
        <v>1071.6357499999999</v>
      </c>
      <c r="G38" s="193">
        <f t="shared" si="12"/>
        <v>37.663902373619621</v>
      </c>
      <c r="H38" s="56">
        <f t="shared" si="13"/>
        <v>-180.77941999999985</v>
      </c>
      <c r="I38" s="183">
        <f t="shared" si="14"/>
        <v>-9.5151824755525055E-2</v>
      </c>
      <c r="J38" s="57">
        <f t="shared" si="15"/>
        <v>-82.97707000000014</v>
      </c>
      <c r="K38" s="183">
        <f t="shared" si="16"/>
        <v>-7.1865709926900112E-2</v>
      </c>
      <c r="L38" s="59">
        <f t="shared" si="17"/>
        <v>-1.5639606712321168</v>
      </c>
      <c r="M38" s="60">
        <f t="shared" si="18"/>
        <v>-3.9868617605907819E-2</v>
      </c>
    </row>
    <row r="39" spans="1:13" ht="24" x14ac:dyDescent="0.25">
      <c r="A39" s="4" t="s">
        <v>82</v>
      </c>
      <c r="B39" s="56">
        <v>2702.8161</v>
      </c>
      <c r="C39" s="57">
        <v>1939.1717100000001</v>
      </c>
      <c r="D39" s="58">
        <f t="shared" si="11"/>
        <v>28.253656991313612</v>
      </c>
      <c r="E39" s="300">
        <v>2706.7739999999999</v>
      </c>
      <c r="F39" s="77">
        <v>2051.9161200000003</v>
      </c>
      <c r="G39" s="193">
        <f t="shared" si="12"/>
        <v>24.19329726087215</v>
      </c>
      <c r="H39" s="56">
        <f t="shared" si="13"/>
        <v>3.9578999999998814</v>
      </c>
      <c r="I39" s="183">
        <f t="shared" si="14"/>
        <v>1.4643615597819924E-3</v>
      </c>
      <c r="J39" s="57">
        <f t="shared" si="15"/>
        <v>112.74441000000024</v>
      </c>
      <c r="K39" s="183">
        <f t="shared" si="16"/>
        <v>5.8140498553374748E-2</v>
      </c>
      <c r="L39" s="59">
        <f t="shared" si="17"/>
        <v>-4.060359730441462</v>
      </c>
      <c r="M39" s="60">
        <f t="shared" si="18"/>
        <v>-0.14371094445189134</v>
      </c>
    </row>
    <row r="40" spans="1:13" ht="24" x14ac:dyDescent="0.25">
      <c r="A40" s="61" t="s">
        <v>83</v>
      </c>
      <c r="B40" s="56">
        <v>999.10703999999998</v>
      </c>
      <c r="C40" s="57">
        <v>693.53088000000002</v>
      </c>
      <c r="D40" s="58">
        <f t="shared" si="11"/>
        <v>30.584927116517964</v>
      </c>
      <c r="E40" s="301">
        <v>907.05</v>
      </c>
      <c r="F40" s="201">
        <v>690.85543999999993</v>
      </c>
      <c r="G40" s="200">
        <f t="shared" si="12"/>
        <v>23.834910975139191</v>
      </c>
      <c r="H40" s="56">
        <f t="shared" si="13"/>
        <v>-92.057040000000029</v>
      </c>
      <c r="I40" s="183">
        <f t="shared" si="14"/>
        <v>-9.2139316724262121E-2</v>
      </c>
      <c r="J40" s="57">
        <f t="shared" si="15"/>
        <v>-2.6754400000000942</v>
      </c>
      <c r="K40" s="183">
        <f t="shared" si="16"/>
        <v>-3.8577085421201349E-3</v>
      </c>
      <c r="L40" s="59">
        <f t="shared" si="17"/>
        <v>-6.7500161413787723</v>
      </c>
      <c r="M40" s="60">
        <f t="shared" si="18"/>
        <v>-0.22069747348632063</v>
      </c>
    </row>
    <row r="41" spans="1:13" x14ac:dyDescent="0.25">
      <c r="A41" s="67" t="s">
        <v>219</v>
      </c>
      <c r="B41" s="68"/>
      <c r="C41" s="69"/>
      <c r="D41" s="70"/>
      <c r="E41" s="216"/>
      <c r="F41" s="217"/>
      <c r="G41" s="218"/>
      <c r="H41" s="69"/>
      <c r="I41" s="69"/>
      <c r="J41" s="69"/>
      <c r="K41" s="69"/>
      <c r="L41" s="69"/>
      <c r="M41" s="70"/>
    </row>
    <row r="42" spans="1:13" x14ac:dyDescent="0.25">
      <c r="A42" s="4" t="s">
        <v>85</v>
      </c>
      <c r="B42" s="56">
        <v>125</v>
      </c>
      <c r="C42" s="57">
        <v>50</v>
      </c>
      <c r="D42" s="58">
        <f>+((B42-C42)/B42)*100</f>
        <v>60</v>
      </c>
      <c r="E42" s="300">
        <v>50</v>
      </c>
      <c r="F42" s="77">
        <v>11.66667</v>
      </c>
      <c r="G42" s="221">
        <f t="shared" ref="G42:G53" si="19">((E42-F42)/E42)*100</f>
        <v>76.666660000000007</v>
      </c>
      <c r="H42" s="56">
        <f t="shared" ref="H42:H48" si="20">E42-B42</f>
        <v>-75</v>
      </c>
      <c r="I42" s="183">
        <f t="shared" ref="I42:I48" si="21">((E42-B42)/B42)</f>
        <v>-0.6</v>
      </c>
      <c r="J42" s="57">
        <f t="shared" ref="J42:J48" si="22">F42-C42</f>
        <v>-38.333330000000004</v>
      </c>
      <c r="K42" s="183">
        <f t="shared" ref="K42:K48" si="23">((F42-C42)/C42)</f>
        <v>-0.76666660000000009</v>
      </c>
      <c r="L42" s="59">
        <f t="shared" ref="L42:L48" si="24">G42-D42</f>
        <v>16.666660000000007</v>
      </c>
      <c r="M42" s="60">
        <f t="shared" ref="M42:M48" si="25">((G42-D42)/D42)</f>
        <v>0.27777766666666681</v>
      </c>
    </row>
    <row r="43" spans="1:13" x14ac:dyDescent="0.25">
      <c r="A43" s="4" t="s">
        <v>87</v>
      </c>
      <c r="B43" s="56">
        <v>233.33333999999999</v>
      </c>
      <c r="C43" s="57">
        <v>100</v>
      </c>
      <c r="D43" s="58">
        <f t="shared" ref="D43:D53" si="26">+((B43-C43)/B43)*100</f>
        <v>57.142858367346903</v>
      </c>
      <c r="E43" s="300">
        <v>150</v>
      </c>
      <c r="F43" s="77">
        <v>60</v>
      </c>
      <c r="G43" s="221">
        <f t="shared" si="19"/>
        <v>60</v>
      </c>
      <c r="H43" s="56">
        <f t="shared" si="20"/>
        <v>-83.333339999999993</v>
      </c>
      <c r="I43" s="183">
        <f t="shared" si="21"/>
        <v>-0.35714287551020352</v>
      </c>
      <c r="J43" s="57">
        <f t="shared" si="22"/>
        <v>-40</v>
      </c>
      <c r="K43" s="183">
        <f t="shared" si="23"/>
        <v>-0.4</v>
      </c>
      <c r="L43" s="59">
        <f t="shared" si="24"/>
        <v>2.8571416326530965</v>
      </c>
      <c r="M43" s="60">
        <f t="shared" si="25"/>
        <v>4.9999977500001132E-2</v>
      </c>
    </row>
    <row r="44" spans="1:13" x14ac:dyDescent="0.25">
      <c r="A44" s="4" t="s">
        <v>88</v>
      </c>
      <c r="B44" s="56">
        <v>500</v>
      </c>
      <c r="C44" s="57">
        <v>300</v>
      </c>
      <c r="D44" s="58">
        <f t="shared" si="26"/>
        <v>40</v>
      </c>
      <c r="E44" s="300">
        <v>400</v>
      </c>
      <c r="F44" s="77">
        <v>240</v>
      </c>
      <c r="G44" s="221">
        <f t="shared" si="19"/>
        <v>40</v>
      </c>
      <c r="H44" s="56">
        <f t="shared" si="20"/>
        <v>-100</v>
      </c>
      <c r="I44" s="183">
        <f t="shared" si="21"/>
        <v>-0.2</v>
      </c>
      <c r="J44" s="57">
        <f t="shared" si="22"/>
        <v>-60</v>
      </c>
      <c r="K44" s="183">
        <f t="shared" si="23"/>
        <v>-0.2</v>
      </c>
      <c r="L44" s="59">
        <f t="shared" si="24"/>
        <v>0</v>
      </c>
      <c r="M44" s="60">
        <f t="shared" si="25"/>
        <v>0</v>
      </c>
    </row>
    <row r="45" spans="1:13" x14ac:dyDescent="0.25">
      <c r="A45" s="4" t="s">
        <v>89</v>
      </c>
      <c r="B45" s="56">
        <v>900</v>
      </c>
      <c r="C45" s="57">
        <v>800</v>
      </c>
      <c r="D45" s="58">
        <f t="shared" si="26"/>
        <v>11.111111111111111</v>
      </c>
      <c r="E45" s="300">
        <v>850</v>
      </c>
      <c r="F45" s="77">
        <v>800</v>
      </c>
      <c r="G45" s="221">
        <f t="shared" si="19"/>
        <v>5.8823529411764701</v>
      </c>
      <c r="H45" s="56">
        <f t="shared" si="20"/>
        <v>-50</v>
      </c>
      <c r="I45" s="183">
        <f t="shared" si="21"/>
        <v>-5.5555555555555552E-2</v>
      </c>
      <c r="J45" s="57">
        <f t="shared" si="22"/>
        <v>0</v>
      </c>
      <c r="K45" s="183">
        <f t="shared" si="23"/>
        <v>0</v>
      </c>
      <c r="L45" s="59">
        <f t="shared" si="24"/>
        <v>-5.2287581699346406</v>
      </c>
      <c r="M45" s="60">
        <f t="shared" si="25"/>
        <v>-0.4705882352941177</v>
      </c>
    </row>
    <row r="46" spans="1:13" x14ac:dyDescent="0.25">
      <c r="A46" s="4" t="s">
        <v>90</v>
      </c>
      <c r="B46" s="56">
        <v>1293.0832499999999</v>
      </c>
      <c r="C46" s="57">
        <v>1200</v>
      </c>
      <c r="D46" s="58">
        <f t="shared" si="26"/>
        <v>7.1985504413578871</v>
      </c>
      <c r="E46" s="300">
        <v>1200</v>
      </c>
      <c r="F46" s="77">
        <v>1200</v>
      </c>
      <c r="G46" s="221">
        <f t="shared" si="19"/>
        <v>0</v>
      </c>
      <c r="H46" s="56">
        <f t="shared" si="20"/>
        <v>-93.083249999999907</v>
      </c>
      <c r="I46" s="183">
        <f t="shared" si="21"/>
        <v>-7.1985504413578871E-2</v>
      </c>
      <c r="J46" s="57">
        <f t="shared" si="22"/>
        <v>0</v>
      </c>
      <c r="K46" s="183">
        <f t="shared" si="23"/>
        <v>0</v>
      </c>
      <c r="L46" s="59">
        <f t="shared" si="24"/>
        <v>-7.1985504413578871</v>
      </c>
      <c r="M46" s="60">
        <f t="shared" si="25"/>
        <v>-1</v>
      </c>
    </row>
    <row r="47" spans="1:13" x14ac:dyDescent="0.25">
      <c r="A47" s="4" t="s">
        <v>91</v>
      </c>
      <c r="B47" s="56">
        <v>3426.25</v>
      </c>
      <c r="C47" s="57">
        <v>3375</v>
      </c>
      <c r="D47" s="58">
        <f t="shared" si="26"/>
        <v>1.4958044509303174</v>
      </c>
      <c r="E47" s="300">
        <v>3225</v>
      </c>
      <c r="F47" s="77">
        <v>3466.6667499999999</v>
      </c>
      <c r="G47" s="193">
        <f t="shared" si="19"/>
        <v>-7.4935426356589101</v>
      </c>
      <c r="H47" s="56">
        <f t="shared" si="20"/>
        <v>-201.25</v>
      </c>
      <c r="I47" s="183">
        <f t="shared" si="21"/>
        <v>-5.8737686975556369E-2</v>
      </c>
      <c r="J47" s="57">
        <f t="shared" si="22"/>
        <v>91.666749999999865</v>
      </c>
      <c r="K47" s="183">
        <f t="shared" si="23"/>
        <v>2.716051851851848E-2</v>
      </c>
      <c r="L47" s="59">
        <f t="shared" si="24"/>
        <v>-8.9893470865892269</v>
      </c>
      <c r="M47" s="60">
        <f t="shared" si="25"/>
        <v>-6.0097074059368465</v>
      </c>
    </row>
    <row r="48" spans="1:13" x14ac:dyDescent="0.25">
      <c r="A48" s="61" t="s">
        <v>92</v>
      </c>
      <c r="B48" s="62">
        <v>8100</v>
      </c>
      <c r="C48" s="63">
        <v>6707.2664999999997</v>
      </c>
      <c r="D48" s="64">
        <f t="shared" si="26"/>
        <v>17.194240740740742</v>
      </c>
      <c r="E48" s="301">
        <v>7441.6665000000003</v>
      </c>
      <c r="F48" s="201">
        <v>6650</v>
      </c>
      <c r="G48" s="302">
        <f t="shared" si="19"/>
        <v>10.638295870958478</v>
      </c>
      <c r="H48" s="56">
        <f t="shared" si="20"/>
        <v>-658.33349999999973</v>
      </c>
      <c r="I48" s="183">
        <f t="shared" si="21"/>
        <v>-8.1275740740740704E-2</v>
      </c>
      <c r="J48" s="57">
        <f t="shared" si="22"/>
        <v>-57.266499999999724</v>
      </c>
      <c r="K48" s="183">
        <f t="shared" si="23"/>
        <v>-8.5379789218155751E-3</v>
      </c>
      <c r="L48" s="59">
        <f t="shared" si="24"/>
        <v>-6.5559448697822642</v>
      </c>
      <c r="M48" s="60">
        <f t="shared" si="25"/>
        <v>-0.38128725592682544</v>
      </c>
    </row>
    <row r="49" spans="1:13" x14ac:dyDescent="0.25">
      <c r="A49" s="67" t="s">
        <v>220</v>
      </c>
      <c r="B49" s="69"/>
      <c r="C49" s="69"/>
      <c r="D49" s="70"/>
      <c r="E49" s="216"/>
      <c r="F49" s="217"/>
      <c r="G49" s="218"/>
      <c r="H49" s="69"/>
      <c r="I49" s="69"/>
      <c r="J49" s="69"/>
      <c r="K49" s="69"/>
      <c r="L49" s="69"/>
      <c r="M49" s="70"/>
    </row>
    <row r="50" spans="1:13" x14ac:dyDescent="0.25">
      <c r="A50" s="4" t="s">
        <v>94</v>
      </c>
      <c r="B50" s="57">
        <v>529.19514000000004</v>
      </c>
      <c r="C50" s="57">
        <v>364.75478999999996</v>
      </c>
      <c r="D50" s="58">
        <f t="shared" si="26"/>
        <v>31.073669724177748</v>
      </c>
      <c r="E50" s="300">
        <v>473.90194000000002</v>
      </c>
      <c r="F50" s="77">
        <v>352.68715999999995</v>
      </c>
      <c r="G50" s="221">
        <f t="shared" si="19"/>
        <v>25.578029919016593</v>
      </c>
      <c r="H50" s="56">
        <f>E50-B50</f>
        <v>-55.293200000000013</v>
      </c>
      <c r="I50" s="183">
        <f>((E50-B50)/B50)</f>
        <v>-0.10448546447346438</v>
      </c>
      <c r="J50" s="57">
        <f>F50-C50</f>
        <v>-12.067630000000008</v>
      </c>
      <c r="K50" s="183">
        <f>((F50-C50)/C50)</f>
        <v>-3.3084226255123368E-2</v>
      </c>
      <c r="L50" s="59">
        <f>G50-D50</f>
        <v>-5.4956398051611544</v>
      </c>
      <c r="M50" s="60">
        <f>((G50-D50)/D50)</f>
        <v>-0.17685840951334808</v>
      </c>
    </row>
    <row r="51" spans="1:13" x14ac:dyDescent="0.25">
      <c r="A51" s="4" t="s">
        <v>95</v>
      </c>
      <c r="B51" s="57">
        <v>838.94065000000001</v>
      </c>
      <c r="C51" s="57">
        <v>634.00757999999996</v>
      </c>
      <c r="D51" s="58">
        <f t="shared" si="26"/>
        <v>24.427600450639751</v>
      </c>
      <c r="E51" s="300">
        <v>798.18768999999998</v>
      </c>
      <c r="F51" s="77">
        <v>644.54631000000006</v>
      </c>
      <c r="G51" s="221">
        <f t="shared" si="19"/>
        <v>19.248778442072929</v>
      </c>
      <c r="H51" s="56">
        <f>E51-B51</f>
        <v>-40.75296000000003</v>
      </c>
      <c r="I51" s="183">
        <f>((E51-B51)/B51)</f>
        <v>-4.8576690138927028E-2</v>
      </c>
      <c r="J51" s="57">
        <f>F51-C51</f>
        <v>10.538730000000101</v>
      </c>
      <c r="K51" s="183">
        <f>((F51-C51)/C51)</f>
        <v>1.662240378892647E-2</v>
      </c>
      <c r="L51" s="59">
        <f>G51-D51</f>
        <v>-5.1788220085668222</v>
      </c>
      <c r="M51" s="60">
        <f>((G51-D51)/D51)</f>
        <v>-0.21200698853051653</v>
      </c>
    </row>
    <row r="52" spans="1:13" x14ac:dyDescent="0.25">
      <c r="A52" s="4" t="s">
        <v>96</v>
      </c>
      <c r="B52" s="57">
        <v>1604.8968200000002</v>
      </c>
      <c r="C52" s="57">
        <v>1415.0386100000001</v>
      </c>
      <c r="D52" s="58">
        <f t="shared" si="26"/>
        <v>11.829932468805071</v>
      </c>
      <c r="E52" s="300">
        <v>1634.7384999999999</v>
      </c>
      <c r="F52" s="77">
        <v>1514.8861200000001</v>
      </c>
      <c r="G52" s="221">
        <f t="shared" si="19"/>
        <v>7.3315934016357858</v>
      </c>
      <c r="H52" s="56">
        <f>E52-B52</f>
        <v>29.841679999999769</v>
      </c>
      <c r="I52" s="183">
        <f>((E52-B52)/B52)</f>
        <v>1.8594142394773867E-2</v>
      </c>
      <c r="J52" s="57">
        <f>F52-C52</f>
        <v>99.847510000000057</v>
      </c>
      <c r="K52" s="183">
        <f>((F52-C52)/C52)</f>
        <v>7.0561685945799077E-2</v>
      </c>
      <c r="L52" s="59">
        <f>G52-D52</f>
        <v>-4.4983390671692849</v>
      </c>
      <c r="M52" s="60">
        <f>((G52-D52)/D52)</f>
        <v>-0.38025061250613018</v>
      </c>
    </row>
    <row r="53" spans="1:13" x14ac:dyDescent="0.25">
      <c r="A53" s="61" t="s">
        <v>97</v>
      </c>
      <c r="B53" s="63">
        <v>7236.2665299999999</v>
      </c>
      <c r="C53" s="63">
        <v>5181.2123300000003</v>
      </c>
      <c r="D53" s="64">
        <f t="shared" si="26"/>
        <v>28.399371298447733</v>
      </c>
      <c r="E53" s="301">
        <v>7134.741</v>
      </c>
      <c r="F53" s="201">
        <v>5264.0219999999999</v>
      </c>
      <c r="G53" s="302">
        <f t="shared" si="19"/>
        <v>26.219858576506144</v>
      </c>
      <c r="H53" s="62">
        <f>E53-B53</f>
        <v>-101.52552999999989</v>
      </c>
      <c r="I53" s="220">
        <f>((E53-B53)/B53)</f>
        <v>-1.4030098197612946E-2</v>
      </c>
      <c r="J53" s="63">
        <f>F53-C53</f>
        <v>82.809669999999642</v>
      </c>
      <c r="K53" s="220">
        <f>((F53-C53)/C53)</f>
        <v>1.5982682184344999E-2</v>
      </c>
      <c r="L53" s="65">
        <f>G53-D53</f>
        <v>-2.1795127219415882</v>
      </c>
      <c r="M53" s="66">
        <f>((G53-D53)/D53)</f>
        <v>-7.6745104637605727E-2</v>
      </c>
    </row>
    <row r="54" spans="1:13" x14ac:dyDescent="0.25">
      <c r="A54" s="363" t="s">
        <v>108</v>
      </c>
      <c r="B54" s="363"/>
      <c r="C54" s="363"/>
      <c r="D54" s="363"/>
      <c r="E54" s="363"/>
      <c r="F54" s="363"/>
      <c r="G54" s="363"/>
      <c r="H54" s="363"/>
      <c r="I54" s="363"/>
      <c r="J54" s="363"/>
      <c r="K54" s="363"/>
    </row>
    <row r="55" spans="1:13" ht="39" customHeight="1" x14ac:dyDescent="0.25">
      <c r="A55" s="364" t="s">
        <v>109</v>
      </c>
      <c r="B55" s="364"/>
      <c r="C55" s="364"/>
      <c r="D55" s="364"/>
      <c r="E55" s="364"/>
      <c r="F55" s="364"/>
      <c r="G55" s="364"/>
      <c r="H55" s="364"/>
      <c r="I55" s="364"/>
      <c r="J55" s="364"/>
      <c r="K55" s="364"/>
    </row>
    <row r="56" spans="1:13" ht="17.100000000000001" customHeight="1" x14ac:dyDescent="0.25">
      <c r="A56" s="364" t="s">
        <v>99</v>
      </c>
      <c r="B56" s="364"/>
      <c r="C56" s="364"/>
      <c r="D56" s="364"/>
      <c r="E56" s="364"/>
      <c r="F56" s="364"/>
      <c r="G56" s="364"/>
      <c r="H56" s="364"/>
      <c r="I56" s="364"/>
      <c r="J56" s="364"/>
      <c r="K56" s="364"/>
    </row>
    <row r="57" spans="1:13" ht="17.100000000000001" customHeight="1" x14ac:dyDescent="0.25">
      <c r="A57" s="364" t="s">
        <v>100</v>
      </c>
      <c r="B57" s="364"/>
      <c r="C57" s="364"/>
      <c r="D57" s="364"/>
      <c r="E57" s="364"/>
      <c r="F57" s="364"/>
      <c r="G57" s="364"/>
      <c r="H57" s="364"/>
      <c r="I57" s="364"/>
      <c r="J57" s="364"/>
      <c r="K57" s="364"/>
    </row>
    <row r="58" spans="1:13" ht="17.100000000000001" customHeight="1" x14ac:dyDescent="0.25">
      <c r="A58" s="364" t="s">
        <v>101</v>
      </c>
      <c r="B58" s="364"/>
      <c r="C58" s="364"/>
      <c r="D58" s="364"/>
      <c r="E58" s="364"/>
      <c r="F58" s="364"/>
      <c r="G58" s="364"/>
      <c r="H58" s="364"/>
      <c r="I58" s="364"/>
      <c r="J58" s="364"/>
      <c r="K58" s="364"/>
    </row>
    <row r="59" spans="1:13" ht="17.100000000000001" customHeight="1" x14ac:dyDescent="0.25">
      <c r="A59" s="364" t="s">
        <v>102</v>
      </c>
      <c r="B59" s="364"/>
      <c r="C59" s="364"/>
      <c r="D59" s="364"/>
      <c r="E59" s="364"/>
      <c r="F59" s="364"/>
      <c r="G59" s="364"/>
      <c r="H59" s="364"/>
      <c r="I59" s="364"/>
      <c r="J59" s="364"/>
      <c r="K59" s="364"/>
    </row>
    <row r="60" spans="1:13" ht="17.100000000000001" customHeight="1" x14ac:dyDescent="0.25">
      <c r="A60" s="364" t="s">
        <v>103</v>
      </c>
      <c r="B60" s="364"/>
      <c r="C60" s="364"/>
      <c r="D60" s="364"/>
      <c r="E60" s="364"/>
      <c r="F60" s="364"/>
      <c r="G60" s="364"/>
      <c r="H60" s="364"/>
      <c r="I60" s="364"/>
      <c r="J60" s="364"/>
      <c r="K60" s="364"/>
    </row>
    <row r="61" spans="1:13" ht="72.95" customHeight="1" x14ac:dyDescent="0.25">
      <c r="A61" s="364" t="s">
        <v>104</v>
      </c>
      <c r="B61" s="364"/>
      <c r="C61" s="364"/>
      <c r="D61" s="364"/>
      <c r="E61" s="364"/>
      <c r="F61" s="364"/>
      <c r="G61" s="364"/>
      <c r="H61" s="364"/>
      <c r="I61" s="364"/>
      <c r="J61" s="364"/>
      <c r="K61" s="364"/>
    </row>
    <row r="62" spans="1:13" ht="20.100000000000001" customHeight="1" x14ac:dyDescent="0.25">
      <c r="A62" s="364" t="s">
        <v>105</v>
      </c>
      <c r="B62" s="364"/>
      <c r="C62" s="364"/>
      <c r="D62" s="364"/>
      <c r="E62" s="364"/>
      <c r="F62" s="364"/>
      <c r="G62" s="364"/>
      <c r="H62" s="364"/>
      <c r="I62" s="364"/>
      <c r="J62" s="364"/>
      <c r="K62" s="364"/>
    </row>
    <row r="63" spans="1:13" ht="74.099999999999994" customHeight="1" x14ac:dyDescent="0.25">
      <c r="A63" s="364" t="s">
        <v>106</v>
      </c>
      <c r="B63" s="364"/>
      <c r="C63" s="364"/>
      <c r="D63" s="364"/>
      <c r="E63" s="364"/>
      <c r="F63" s="364"/>
      <c r="G63" s="364"/>
      <c r="H63" s="364"/>
      <c r="I63" s="364"/>
      <c r="J63" s="364"/>
      <c r="K63" s="364"/>
    </row>
    <row r="64" spans="1:13" ht="90" customHeight="1" x14ac:dyDescent="0.25">
      <c r="A64" s="364" t="s">
        <v>107</v>
      </c>
      <c r="B64" s="364"/>
      <c r="C64" s="364"/>
      <c r="D64" s="364"/>
      <c r="E64" s="364"/>
      <c r="F64" s="364"/>
      <c r="G64" s="364"/>
      <c r="H64" s="364"/>
      <c r="I64" s="364"/>
      <c r="J64" s="364"/>
      <c r="K64" s="364"/>
    </row>
  </sheetData>
  <mergeCells count="26">
    <mergeCell ref="A61:K61"/>
    <mergeCell ref="A62:K62"/>
    <mergeCell ref="A63:K63"/>
    <mergeCell ref="A64:K64"/>
    <mergeCell ref="A55:K55"/>
    <mergeCell ref="A56:K56"/>
    <mergeCell ref="A57:K57"/>
    <mergeCell ref="A58:K58"/>
    <mergeCell ref="A59:K59"/>
    <mergeCell ref="A60:K60"/>
    <mergeCell ref="A54:K54"/>
    <mergeCell ref="A7:M7"/>
    <mergeCell ref="A8:A11"/>
    <mergeCell ref="B8:M8"/>
    <mergeCell ref="B9:D9"/>
    <mergeCell ref="E9:G9"/>
    <mergeCell ref="H9:M9"/>
    <mergeCell ref="B10:B11"/>
    <mergeCell ref="C10:C11"/>
    <mergeCell ref="D10:D11"/>
    <mergeCell ref="E10:E11"/>
    <mergeCell ref="F10:F11"/>
    <mergeCell ref="G10:G11"/>
    <mergeCell ref="H10:I10"/>
    <mergeCell ref="J10:K10"/>
    <mergeCell ref="L10:M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2591C-F21E-5340-9596-EA99E1D0A750}">
  <dimension ref="A6:M34"/>
  <sheetViews>
    <sheetView showGridLines="0" zoomScale="85" zoomScaleNormal="85" workbookViewId="0">
      <selection activeCell="F13" sqref="F13"/>
    </sheetView>
  </sheetViews>
  <sheetFormatPr baseColWidth="10" defaultRowHeight="15.75" x14ac:dyDescent="0.25"/>
  <cols>
    <col min="1" max="1" width="16.625" customWidth="1"/>
  </cols>
  <sheetData>
    <row r="6" spans="1:13" ht="77.099999999999994" customHeight="1" x14ac:dyDescent="0.25">
      <c r="A6" s="392" t="s">
        <v>222</v>
      </c>
      <c r="B6" s="392"/>
      <c r="C6" s="392"/>
      <c r="D6" s="392"/>
      <c r="E6" s="392"/>
      <c r="F6" s="392"/>
      <c r="G6" s="392"/>
      <c r="H6" s="392"/>
      <c r="I6" s="392"/>
      <c r="J6" s="392"/>
      <c r="K6" s="392"/>
      <c r="L6" s="392"/>
      <c r="M6" s="392"/>
    </row>
    <row r="7" spans="1:13" x14ac:dyDescent="0.25">
      <c r="A7" s="393" t="s">
        <v>110</v>
      </c>
      <c r="B7" s="394" t="s">
        <v>0</v>
      </c>
      <c r="C7" s="394"/>
      <c r="D7" s="394"/>
      <c r="E7" s="394"/>
      <c r="F7" s="394"/>
      <c r="G7" s="394"/>
      <c r="H7" s="394"/>
      <c r="I7" s="394"/>
      <c r="J7" s="394"/>
      <c r="K7" s="394"/>
      <c r="L7" s="394"/>
      <c r="M7" s="394"/>
    </row>
    <row r="8" spans="1:13" x14ac:dyDescent="0.25">
      <c r="A8" s="393"/>
      <c r="B8" s="394">
        <v>2019</v>
      </c>
      <c r="C8" s="394"/>
      <c r="D8" s="368"/>
      <c r="E8" s="394">
        <v>2020</v>
      </c>
      <c r="F8" s="394"/>
      <c r="G8" s="394"/>
      <c r="H8" s="394" t="s">
        <v>204</v>
      </c>
      <c r="I8" s="394"/>
      <c r="J8" s="394"/>
      <c r="K8" s="394"/>
      <c r="L8" s="394"/>
      <c r="M8" s="394"/>
    </row>
    <row r="9" spans="1:13" x14ac:dyDescent="0.25">
      <c r="A9" s="393"/>
      <c r="B9" s="395" t="s">
        <v>3</v>
      </c>
      <c r="C9" s="397" t="s">
        <v>4</v>
      </c>
      <c r="D9" s="397" t="s">
        <v>5</v>
      </c>
      <c r="E9" s="395" t="s">
        <v>3</v>
      </c>
      <c r="F9" s="397" t="s">
        <v>4</v>
      </c>
      <c r="G9" s="397" t="s">
        <v>5</v>
      </c>
      <c r="H9" s="368" t="s">
        <v>205</v>
      </c>
      <c r="I9" s="369"/>
      <c r="J9" s="369" t="s">
        <v>206</v>
      </c>
      <c r="K9" s="369"/>
      <c r="L9" s="369" t="s">
        <v>157</v>
      </c>
      <c r="M9" s="370"/>
    </row>
    <row r="10" spans="1:13" ht="28.5" x14ac:dyDescent="0.25">
      <c r="A10" s="393"/>
      <c r="B10" s="396"/>
      <c r="C10" s="398"/>
      <c r="D10" s="398"/>
      <c r="E10" s="396"/>
      <c r="F10" s="398"/>
      <c r="G10" s="398"/>
      <c r="H10" s="78" t="s">
        <v>207</v>
      </c>
      <c r="I10" s="79" t="s">
        <v>208</v>
      </c>
      <c r="J10" s="78" t="s">
        <v>207</v>
      </c>
      <c r="K10" s="79" t="s">
        <v>208</v>
      </c>
      <c r="L10" s="78" t="s">
        <v>207</v>
      </c>
      <c r="M10" s="80" t="s">
        <v>208</v>
      </c>
    </row>
    <row r="11" spans="1:13" x14ac:dyDescent="0.25">
      <c r="A11" s="38" t="s">
        <v>113</v>
      </c>
      <c r="B11" s="222">
        <v>1317.34015</v>
      </c>
      <c r="C11" s="223">
        <v>1046.12913</v>
      </c>
      <c r="D11" s="110">
        <f t="shared" ref="D11:D33" si="0">((B11-C11)/B11)*100</f>
        <v>20.587774539476381</v>
      </c>
      <c r="E11" s="132">
        <v>1267.54188</v>
      </c>
      <c r="F11" s="133">
        <v>1112.69812</v>
      </c>
      <c r="G11" s="134">
        <f t="shared" ref="G11:G33" si="1">((E11-F11)/E11)*100</f>
        <v>12.216066580774433</v>
      </c>
      <c r="H11" s="222">
        <f t="shared" ref="H11:H33" si="2">E11-B11</f>
        <v>-49.798270000000002</v>
      </c>
      <c r="I11" s="224">
        <f t="shared" ref="I11:I33" si="3">((E11-B11)/B11)</f>
        <v>-3.7802134854843683E-2</v>
      </c>
      <c r="J11" s="223">
        <f t="shared" ref="J11:J33" si="4">F11-C11</f>
        <v>66.568989999999985</v>
      </c>
      <c r="K11" s="224">
        <f t="shared" ref="K11:K33" si="5">((F11-C11)/C11)</f>
        <v>6.3633626185325684E-2</v>
      </c>
      <c r="L11" s="225">
        <f t="shared" ref="L11:L33" si="6">G11-D11</f>
        <v>-8.3717079587019487</v>
      </c>
      <c r="M11" s="226">
        <f t="shared" ref="M11:M33" si="7">((G11-D11)/D11)</f>
        <v>-0.40663491542757446</v>
      </c>
    </row>
    <row r="12" spans="1:13" x14ac:dyDescent="0.25">
      <c r="A12" s="38" t="s">
        <v>114</v>
      </c>
      <c r="B12" s="222">
        <v>1320.6634199999999</v>
      </c>
      <c r="C12" s="223">
        <v>1030.04135</v>
      </c>
      <c r="D12" s="110">
        <f t="shared" si="0"/>
        <v>22.005763588121486</v>
      </c>
      <c r="E12" s="132">
        <v>1076.828</v>
      </c>
      <c r="F12" s="133">
        <v>906.19481000000007</v>
      </c>
      <c r="G12" s="134">
        <f t="shared" si="1"/>
        <v>15.845909467435831</v>
      </c>
      <c r="H12" s="222">
        <f t="shared" si="2"/>
        <v>-243.83541999999989</v>
      </c>
      <c r="I12" s="224">
        <f t="shared" si="3"/>
        <v>-0.18463100916356107</v>
      </c>
      <c r="J12" s="223">
        <f t="shared" si="4"/>
        <v>-123.84653999999989</v>
      </c>
      <c r="K12" s="224">
        <f t="shared" si="5"/>
        <v>-0.12023453233212424</v>
      </c>
      <c r="L12" s="225">
        <f t="shared" si="6"/>
        <v>-6.1598541206856545</v>
      </c>
      <c r="M12" s="226">
        <f t="shared" si="7"/>
        <v>-0.27992003531341619</v>
      </c>
    </row>
    <row r="13" spans="1:13" x14ac:dyDescent="0.25">
      <c r="A13" s="38" t="s">
        <v>115</v>
      </c>
      <c r="B13" s="222">
        <v>1904.3537099999999</v>
      </c>
      <c r="C13" s="223">
        <v>1558.7737400000001</v>
      </c>
      <c r="D13" s="110">
        <f t="shared" si="0"/>
        <v>18.146837333070849</v>
      </c>
      <c r="E13" s="132">
        <v>1661.9012499999999</v>
      </c>
      <c r="F13" s="133">
        <v>1517.6078799999998</v>
      </c>
      <c r="G13" s="134">
        <f t="shared" si="1"/>
        <v>8.6824274306310389</v>
      </c>
      <c r="H13" s="222">
        <f t="shared" si="2"/>
        <v>-242.45245999999997</v>
      </c>
      <c r="I13" s="224">
        <f t="shared" si="3"/>
        <v>-0.12731482535353161</v>
      </c>
      <c r="J13" s="223">
        <f t="shared" si="4"/>
        <v>-41.165860000000293</v>
      </c>
      <c r="K13" s="224">
        <f t="shared" si="5"/>
        <v>-2.6409131064781918E-2</v>
      </c>
      <c r="L13" s="225">
        <f t="shared" si="6"/>
        <v>-9.4644099024398098</v>
      </c>
      <c r="M13" s="226">
        <f t="shared" si="7"/>
        <v>-0.52154597127466629</v>
      </c>
    </row>
    <row r="14" spans="1:13" x14ac:dyDescent="0.25">
      <c r="A14" s="38" t="s">
        <v>116</v>
      </c>
      <c r="B14" s="222">
        <v>1335.0523000000001</v>
      </c>
      <c r="C14" s="223">
        <v>1108.43157</v>
      </c>
      <c r="D14" s="110">
        <f t="shared" si="0"/>
        <v>16.974670580321092</v>
      </c>
      <c r="E14" s="132">
        <v>1255.23712</v>
      </c>
      <c r="F14" s="133">
        <v>1016.7009399999999</v>
      </c>
      <c r="G14" s="134">
        <f t="shared" si="1"/>
        <v>19.003276448676093</v>
      </c>
      <c r="H14" s="222">
        <f t="shared" si="2"/>
        <v>-79.815180000000055</v>
      </c>
      <c r="I14" s="224">
        <f t="shared" si="3"/>
        <v>-5.9784309573490159E-2</v>
      </c>
      <c r="J14" s="223">
        <f t="shared" si="4"/>
        <v>-91.730630000000019</v>
      </c>
      <c r="K14" s="224">
        <f t="shared" si="5"/>
        <v>-8.2757143050337351E-2</v>
      </c>
      <c r="L14" s="225">
        <f t="shared" si="6"/>
        <v>2.028605868355001</v>
      </c>
      <c r="M14" s="226">
        <f t="shared" si="7"/>
        <v>0.11950781953358107</v>
      </c>
    </row>
    <row r="15" spans="1:13" x14ac:dyDescent="0.25">
      <c r="A15" s="38" t="s">
        <v>117</v>
      </c>
      <c r="B15" s="222">
        <v>1518.03089</v>
      </c>
      <c r="C15" s="223">
        <v>1196.7819199999999</v>
      </c>
      <c r="D15" s="110">
        <f t="shared" si="0"/>
        <v>21.162215612094698</v>
      </c>
      <c r="E15" s="132">
        <v>1370.5401200000001</v>
      </c>
      <c r="F15" s="133">
        <v>1125.0047500000001</v>
      </c>
      <c r="G15" s="134">
        <f t="shared" si="1"/>
        <v>17.91522673557342</v>
      </c>
      <c r="H15" s="222">
        <f t="shared" si="2"/>
        <v>-147.49076999999988</v>
      </c>
      <c r="I15" s="224">
        <f t="shared" si="3"/>
        <v>-9.7159267951391876E-2</v>
      </c>
      <c r="J15" s="223">
        <f t="shared" si="4"/>
        <v>-71.777169999999842</v>
      </c>
      <c r="K15" s="224">
        <f t="shared" si="5"/>
        <v>-5.9975145680676599E-2</v>
      </c>
      <c r="L15" s="225">
        <f t="shared" si="6"/>
        <v>-3.2469888765212787</v>
      </c>
      <c r="M15" s="226">
        <f t="shared" si="7"/>
        <v>-0.15343331416893555</v>
      </c>
    </row>
    <row r="16" spans="1:13" x14ac:dyDescent="0.25">
      <c r="A16" s="38" t="s">
        <v>118</v>
      </c>
      <c r="B16" s="222">
        <v>1268.7764999999999</v>
      </c>
      <c r="C16" s="223">
        <v>1037.49452</v>
      </c>
      <c r="D16" s="110">
        <f t="shared" si="0"/>
        <v>18.228740838122395</v>
      </c>
      <c r="E16" s="132">
        <v>1127.5262499999999</v>
      </c>
      <c r="F16" s="133">
        <v>901.65581000000009</v>
      </c>
      <c r="G16" s="134">
        <f t="shared" si="1"/>
        <v>20.03238860292608</v>
      </c>
      <c r="H16" s="222">
        <f t="shared" si="2"/>
        <v>-141.25025000000005</v>
      </c>
      <c r="I16" s="224">
        <f t="shared" si="3"/>
        <v>-0.11132792103258538</v>
      </c>
      <c r="J16" s="223">
        <f t="shared" si="4"/>
        <v>-135.83870999999988</v>
      </c>
      <c r="K16" s="224">
        <f t="shared" si="5"/>
        <v>-0.13092956866895053</v>
      </c>
      <c r="L16" s="225">
        <f t="shared" si="6"/>
        <v>1.803647764803685</v>
      </c>
      <c r="M16" s="226">
        <f t="shared" si="7"/>
        <v>9.8945274433418579E-2</v>
      </c>
    </row>
    <row r="17" spans="1:13" x14ac:dyDescent="0.25">
      <c r="A17" s="38" t="s">
        <v>119</v>
      </c>
      <c r="B17" s="222">
        <v>998.9513199999999</v>
      </c>
      <c r="C17" s="223">
        <v>865.02766000000008</v>
      </c>
      <c r="D17" s="110">
        <f t="shared" si="0"/>
        <v>13.40642504982123</v>
      </c>
      <c r="E17" s="132">
        <v>958.88800000000003</v>
      </c>
      <c r="F17" s="133">
        <v>859.75881000000004</v>
      </c>
      <c r="G17" s="134">
        <f t="shared" si="1"/>
        <v>10.337932062972943</v>
      </c>
      <c r="H17" s="222">
        <f t="shared" si="2"/>
        <v>-40.063319999999862</v>
      </c>
      <c r="I17" s="224">
        <f t="shared" si="3"/>
        <v>-4.0105377707494158E-2</v>
      </c>
      <c r="J17" s="223">
        <f t="shared" si="4"/>
        <v>-5.2688500000000431</v>
      </c>
      <c r="K17" s="224">
        <f t="shared" si="5"/>
        <v>-6.090961299434104E-3</v>
      </c>
      <c r="L17" s="225">
        <f t="shared" si="6"/>
        <v>-3.0684929868482875</v>
      </c>
      <c r="M17" s="226">
        <f t="shared" si="7"/>
        <v>-0.22888226916908058</v>
      </c>
    </row>
    <row r="18" spans="1:13" x14ac:dyDescent="0.25">
      <c r="A18" s="38" t="s">
        <v>120</v>
      </c>
      <c r="B18" s="222">
        <v>1326.97883</v>
      </c>
      <c r="C18" s="223">
        <v>1158.45246</v>
      </c>
      <c r="D18" s="110">
        <f t="shared" si="0"/>
        <v>12.700004415292748</v>
      </c>
      <c r="E18" s="132">
        <v>1221.36625</v>
      </c>
      <c r="F18" s="133">
        <v>1111.5208799999998</v>
      </c>
      <c r="G18" s="134">
        <f t="shared" si="1"/>
        <v>8.9936470735129799</v>
      </c>
      <c r="H18" s="222">
        <f t="shared" si="2"/>
        <v>-105.61257999999998</v>
      </c>
      <c r="I18" s="224">
        <f t="shared" si="3"/>
        <v>-7.9588745210049799E-2</v>
      </c>
      <c r="J18" s="223">
        <f t="shared" si="4"/>
        <v>-46.931580000000167</v>
      </c>
      <c r="K18" s="224">
        <f t="shared" si="5"/>
        <v>-4.0512305528705224E-2</v>
      </c>
      <c r="L18" s="225">
        <f t="shared" si="6"/>
        <v>-3.7063573417797677</v>
      </c>
      <c r="M18" s="226">
        <f t="shared" si="7"/>
        <v>-0.29183905930904613</v>
      </c>
    </row>
    <row r="19" spans="1:13" x14ac:dyDescent="0.25">
      <c r="A19" s="38" t="s">
        <v>121</v>
      </c>
      <c r="B19" s="222">
        <v>1369.1408200000001</v>
      </c>
      <c r="C19" s="223">
        <v>1146.2314799999999</v>
      </c>
      <c r="D19" s="110">
        <f t="shared" si="0"/>
        <v>16.280965167629734</v>
      </c>
      <c r="E19" s="132">
        <v>1199.2157500000001</v>
      </c>
      <c r="F19" s="133">
        <v>1084.9511200000002</v>
      </c>
      <c r="G19" s="134">
        <f t="shared" si="1"/>
        <v>9.5282796277483754</v>
      </c>
      <c r="H19" s="222">
        <f t="shared" si="2"/>
        <v>-169.92507000000001</v>
      </c>
      <c r="I19" s="224">
        <f t="shared" si="3"/>
        <v>-0.12411073245190367</v>
      </c>
      <c r="J19" s="223">
        <f t="shared" si="4"/>
        <v>-61.280359999999746</v>
      </c>
      <c r="K19" s="224">
        <f t="shared" si="5"/>
        <v>-5.3462464667258791E-2</v>
      </c>
      <c r="L19" s="225">
        <f t="shared" si="6"/>
        <v>-6.7526855398813588</v>
      </c>
      <c r="M19" s="226">
        <f t="shared" si="7"/>
        <v>-0.41475953485283756</v>
      </c>
    </row>
    <row r="20" spans="1:13" x14ac:dyDescent="0.25">
      <c r="A20" s="38" t="s">
        <v>122</v>
      </c>
      <c r="B20" s="222">
        <v>1463.7172800000001</v>
      </c>
      <c r="C20" s="223">
        <v>1301.04575</v>
      </c>
      <c r="D20" s="110">
        <f t="shared" si="0"/>
        <v>11.11358950411517</v>
      </c>
      <c r="E20" s="132">
        <v>1434.0062499999999</v>
      </c>
      <c r="F20" s="133">
        <v>1319.7458799999999</v>
      </c>
      <c r="G20" s="134">
        <f t="shared" si="1"/>
        <v>7.9679129710906054</v>
      </c>
      <c r="H20" s="222">
        <f t="shared" si="2"/>
        <v>-29.711030000000164</v>
      </c>
      <c r="I20" s="224">
        <f t="shared" si="3"/>
        <v>-2.029833930771123E-2</v>
      </c>
      <c r="J20" s="223">
        <f t="shared" si="4"/>
        <v>18.700129999999945</v>
      </c>
      <c r="K20" s="224">
        <f t="shared" si="5"/>
        <v>1.4373153288421982E-2</v>
      </c>
      <c r="L20" s="225">
        <f t="shared" si="6"/>
        <v>-3.1456765330245648</v>
      </c>
      <c r="M20" s="226">
        <f t="shared" si="7"/>
        <v>-0.2830477526509122</v>
      </c>
    </row>
    <row r="21" spans="1:13" x14ac:dyDescent="0.25">
      <c r="A21" s="38" t="s">
        <v>123</v>
      </c>
      <c r="B21" s="222">
        <v>1687.7088600000002</v>
      </c>
      <c r="C21" s="223">
        <v>1423.48046</v>
      </c>
      <c r="D21" s="110">
        <f t="shared" si="0"/>
        <v>15.656041528394901</v>
      </c>
      <c r="E21" s="132">
        <v>1626.5889999999999</v>
      </c>
      <c r="F21" s="133">
        <v>1431.8876200000002</v>
      </c>
      <c r="G21" s="134">
        <f t="shared" si="1"/>
        <v>11.969918645705814</v>
      </c>
      <c r="H21" s="222">
        <f t="shared" si="2"/>
        <v>-61.119860000000244</v>
      </c>
      <c r="I21" s="224">
        <f t="shared" si="3"/>
        <v>-3.6214694043853177E-2</v>
      </c>
      <c r="J21" s="223">
        <f t="shared" si="4"/>
        <v>8.4071600000002036</v>
      </c>
      <c r="K21" s="224">
        <f t="shared" si="5"/>
        <v>5.9060592935713382E-3</v>
      </c>
      <c r="L21" s="225">
        <f t="shared" si="6"/>
        <v>-3.6861228826890873</v>
      </c>
      <c r="M21" s="226">
        <f t="shared" si="7"/>
        <v>-0.23544411759534967</v>
      </c>
    </row>
    <row r="22" spans="1:13" x14ac:dyDescent="0.25">
      <c r="A22" s="38" t="s">
        <v>124</v>
      </c>
      <c r="B22" s="222">
        <v>1178.5200600000001</v>
      </c>
      <c r="C22" s="223">
        <v>937.55840000000001</v>
      </c>
      <c r="D22" s="110">
        <f t="shared" si="0"/>
        <v>20.446122911136534</v>
      </c>
      <c r="E22" s="132">
        <v>1012.36794</v>
      </c>
      <c r="F22" s="133">
        <v>944.82388000000003</v>
      </c>
      <c r="G22" s="134">
        <f t="shared" si="1"/>
        <v>6.6718884835487726</v>
      </c>
      <c r="H22" s="222">
        <f t="shared" si="2"/>
        <v>-166.15212000000008</v>
      </c>
      <c r="I22" s="224">
        <f t="shared" si="3"/>
        <v>-0.14098370120233683</v>
      </c>
      <c r="J22" s="223">
        <f t="shared" si="4"/>
        <v>7.265480000000025</v>
      </c>
      <c r="K22" s="224">
        <f t="shared" si="5"/>
        <v>7.7493625997058155E-3</v>
      </c>
      <c r="L22" s="225">
        <f t="shared" si="6"/>
        <v>-13.774234427587761</v>
      </c>
      <c r="M22" s="226">
        <f t="shared" si="7"/>
        <v>-0.67368441867701245</v>
      </c>
    </row>
    <row r="23" spans="1:13" x14ac:dyDescent="0.25">
      <c r="A23" s="38" t="s">
        <v>125</v>
      </c>
      <c r="B23" s="222">
        <v>1392.06952</v>
      </c>
      <c r="C23" s="223">
        <v>1146.2430900000002</v>
      </c>
      <c r="D23" s="110">
        <f t="shared" si="0"/>
        <v>17.659062745659416</v>
      </c>
      <c r="E23" s="132">
        <v>1250.1833799999999</v>
      </c>
      <c r="F23" s="133">
        <v>1136.1216200000001</v>
      </c>
      <c r="G23" s="134">
        <f t="shared" si="1"/>
        <v>9.1236023310436121</v>
      </c>
      <c r="H23" s="222">
        <f t="shared" si="2"/>
        <v>-141.88614000000007</v>
      </c>
      <c r="I23" s="224">
        <f t="shared" si="3"/>
        <v>-0.10192460790320304</v>
      </c>
      <c r="J23" s="223">
        <f t="shared" si="4"/>
        <v>-10.121470000000045</v>
      </c>
      <c r="K23" s="224">
        <f t="shared" si="5"/>
        <v>-8.8301252049423854E-3</v>
      </c>
      <c r="L23" s="225">
        <f t="shared" si="6"/>
        <v>-8.5354604146158035</v>
      </c>
      <c r="M23" s="226">
        <f t="shared" si="7"/>
        <v>-0.48334730656720803</v>
      </c>
    </row>
    <row r="24" spans="1:13" x14ac:dyDescent="0.25">
      <c r="A24" s="38" t="s">
        <v>126</v>
      </c>
      <c r="B24" s="222">
        <v>1279.08124</v>
      </c>
      <c r="C24" s="223">
        <v>1066.3458700000001</v>
      </c>
      <c r="D24" s="110">
        <f t="shared" si="0"/>
        <v>16.631888839210859</v>
      </c>
      <c r="E24" s="132">
        <v>1204.5315000000001</v>
      </c>
      <c r="F24" s="133">
        <v>1010.25238</v>
      </c>
      <c r="G24" s="134">
        <f t="shared" si="1"/>
        <v>16.129019456942391</v>
      </c>
      <c r="H24" s="222">
        <f t="shared" si="2"/>
        <v>-74.549739999999929</v>
      </c>
      <c r="I24" s="224">
        <f t="shared" si="3"/>
        <v>-5.8283819407749217E-2</v>
      </c>
      <c r="J24" s="223">
        <f t="shared" si="4"/>
        <v>-56.093490000000088</v>
      </c>
      <c r="K24" s="224">
        <f t="shared" si="5"/>
        <v>-5.2603467203375658E-2</v>
      </c>
      <c r="L24" s="225">
        <f t="shared" si="6"/>
        <v>-0.502869382268468</v>
      </c>
      <c r="M24" s="226">
        <f t="shared" si="7"/>
        <v>-3.0235253922748551E-2</v>
      </c>
    </row>
    <row r="25" spans="1:13" x14ac:dyDescent="0.25">
      <c r="A25" s="38" t="s">
        <v>127</v>
      </c>
      <c r="B25" s="222">
        <v>1229.5263</v>
      </c>
      <c r="C25" s="223">
        <v>1058.9342099999999</v>
      </c>
      <c r="D25" s="110">
        <f t="shared" si="0"/>
        <v>13.874619030109409</v>
      </c>
      <c r="E25" s="132">
        <v>1214.1611200000002</v>
      </c>
      <c r="F25" s="133">
        <v>1088.3275000000001</v>
      </c>
      <c r="G25" s="134">
        <f t="shared" si="1"/>
        <v>10.363832108213126</v>
      </c>
      <c r="H25" s="222">
        <f t="shared" si="2"/>
        <v>-15.365179999999782</v>
      </c>
      <c r="I25" s="224">
        <f t="shared" si="3"/>
        <v>-1.249682906335536E-2</v>
      </c>
      <c r="J25" s="223">
        <f t="shared" si="4"/>
        <v>29.393290000000206</v>
      </c>
      <c r="K25" s="224">
        <f t="shared" si="5"/>
        <v>2.7757427914242388E-2</v>
      </c>
      <c r="L25" s="225">
        <f t="shared" si="6"/>
        <v>-3.5107869218962833</v>
      </c>
      <c r="M25" s="226">
        <f t="shared" si="7"/>
        <v>-0.25303663576473701</v>
      </c>
    </row>
    <row r="26" spans="1:13" x14ac:dyDescent="0.25">
      <c r="A26" s="38" t="s">
        <v>128</v>
      </c>
      <c r="B26" s="222">
        <v>1250.66039</v>
      </c>
      <c r="C26" s="223">
        <v>1110.07674</v>
      </c>
      <c r="D26" s="110">
        <f t="shared" si="0"/>
        <v>11.240753375102894</v>
      </c>
      <c r="E26" s="132">
        <v>1273.74125</v>
      </c>
      <c r="F26" s="133">
        <v>1192.5073799999998</v>
      </c>
      <c r="G26" s="134">
        <f t="shared" si="1"/>
        <v>6.3775802189024065</v>
      </c>
      <c r="H26" s="222">
        <f t="shared" si="2"/>
        <v>23.08086000000003</v>
      </c>
      <c r="I26" s="224">
        <f t="shared" si="3"/>
        <v>1.8454938034776994E-2</v>
      </c>
      <c r="J26" s="223">
        <f t="shared" si="4"/>
        <v>82.430639999999812</v>
      </c>
      <c r="K26" s="224">
        <f t="shared" si="5"/>
        <v>7.4256704090565673E-2</v>
      </c>
      <c r="L26" s="225">
        <f t="shared" si="6"/>
        <v>-4.8631731562004878</v>
      </c>
      <c r="M26" s="226">
        <f t="shared" si="7"/>
        <v>-0.43263765282600303</v>
      </c>
    </row>
    <row r="27" spans="1:13" x14ac:dyDescent="0.25">
      <c r="A27" s="38" t="s">
        <v>129</v>
      </c>
      <c r="B27" s="222">
        <v>1280.7008700000001</v>
      </c>
      <c r="C27" s="223">
        <v>1217.7203300000001</v>
      </c>
      <c r="D27" s="110">
        <f t="shared" si="0"/>
        <v>4.9176619986211154</v>
      </c>
      <c r="E27" s="132">
        <v>1146.2249999999999</v>
      </c>
      <c r="F27" s="133">
        <v>1184.23125</v>
      </c>
      <c r="G27" s="134">
        <f t="shared" si="1"/>
        <v>-3.3157756984885287</v>
      </c>
      <c r="H27" s="222">
        <f t="shared" si="2"/>
        <v>-134.47587000000021</v>
      </c>
      <c r="I27" s="224">
        <f t="shared" si="3"/>
        <v>-0.1050017792210918</v>
      </c>
      <c r="J27" s="223">
        <f t="shared" si="4"/>
        <v>-33.489080000000058</v>
      </c>
      <c r="K27" s="224">
        <f t="shared" si="5"/>
        <v>-2.7501454295338942E-2</v>
      </c>
      <c r="L27" s="225">
        <f t="shared" si="6"/>
        <v>-8.2334376971096432</v>
      </c>
      <c r="M27" s="226">
        <f t="shared" si="7"/>
        <v>-1.6742585601487561</v>
      </c>
    </row>
    <row r="28" spans="1:13" x14ac:dyDescent="0.25">
      <c r="A28" s="38" t="s">
        <v>130</v>
      </c>
      <c r="B28" s="222">
        <v>1139.7561699999999</v>
      </c>
      <c r="C28" s="223">
        <v>1009.3152700000001</v>
      </c>
      <c r="D28" s="110">
        <f t="shared" si="0"/>
        <v>11.444632056696815</v>
      </c>
      <c r="E28" s="132">
        <v>1031.49388</v>
      </c>
      <c r="F28" s="133">
        <v>986.0851899999999</v>
      </c>
      <c r="G28" s="134">
        <f t="shared" si="1"/>
        <v>4.4022258280388531</v>
      </c>
      <c r="H28" s="222">
        <f t="shared" si="2"/>
        <v>-108.26228999999989</v>
      </c>
      <c r="I28" s="224">
        <f t="shared" si="3"/>
        <v>-9.4987237489576312E-2</v>
      </c>
      <c r="J28" s="223">
        <f t="shared" si="4"/>
        <v>-23.230080000000157</v>
      </c>
      <c r="K28" s="224">
        <f t="shared" si="5"/>
        <v>-2.3015682701402265E-2</v>
      </c>
      <c r="L28" s="225">
        <f t="shared" si="6"/>
        <v>-7.0424062286579616</v>
      </c>
      <c r="M28" s="226">
        <f t="shared" si="7"/>
        <v>-0.61534579650702748</v>
      </c>
    </row>
    <row r="29" spans="1:13" x14ac:dyDescent="0.25">
      <c r="A29" s="38" t="s">
        <v>131</v>
      </c>
      <c r="B29" s="222">
        <v>1131.31765</v>
      </c>
      <c r="C29" s="223">
        <v>946.80322000000001</v>
      </c>
      <c r="D29" s="110">
        <f t="shared" si="0"/>
        <v>16.309692507670146</v>
      </c>
      <c r="E29" s="132">
        <v>1026.67525</v>
      </c>
      <c r="F29" s="133">
        <v>919.59793999999999</v>
      </c>
      <c r="G29" s="134">
        <f t="shared" si="1"/>
        <v>10.429520922024761</v>
      </c>
      <c r="H29" s="222">
        <f t="shared" si="2"/>
        <v>-104.64239999999995</v>
      </c>
      <c r="I29" s="224">
        <f t="shared" si="3"/>
        <v>-9.2496037695513678E-2</v>
      </c>
      <c r="J29" s="223">
        <f t="shared" si="4"/>
        <v>-27.205280000000016</v>
      </c>
      <c r="K29" s="224">
        <f t="shared" si="5"/>
        <v>-2.8733827077605436E-2</v>
      </c>
      <c r="L29" s="225">
        <f t="shared" si="6"/>
        <v>-5.8801715856453853</v>
      </c>
      <c r="M29" s="226">
        <f t="shared" si="7"/>
        <v>-0.36053233884575381</v>
      </c>
    </row>
    <row r="30" spans="1:13" x14ac:dyDescent="0.25">
      <c r="A30" s="38" t="s">
        <v>132</v>
      </c>
      <c r="B30" s="222">
        <v>1107.4314999999999</v>
      </c>
      <c r="C30" s="223">
        <v>888.89972</v>
      </c>
      <c r="D30" s="110">
        <f t="shared" si="0"/>
        <v>19.733209683849516</v>
      </c>
      <c r="E30" s="132">
        <v>1018.953</v>
      </c>
      <c r="F30" s="133">
        <v>906.84006000000011</v>
      </c>
      <c r="G30" s="134">
        <f t="shared" si="1"/>
        <v>11.002758714091804</v>
      </c>
      <c r="H30" s="222">
        <f t="shared" si="2"/>
        <v>-88.47849999999994</v>
      </c>
      <c r="I30" s="224">
        <f t="shared" si="3"/>
        <v>-7.9895235055170405E-2</v>
      </c>
      <c r="J30" s="223">
        <f t="shared" si="4"/>
        <v>17.940340000000106</v>
      </c>
      <c r="K30" s="224">
        <f t="shared" si="5"/>
        <v>2.0182636574573459E-2</v>
      </c>
      <c r="L30" s="225">
        <f t="shared" si="6"/>
        <v>-8.7304509697577117</v>
      </c>
      <c r="M30" s="226">
        <f t="shared" si="7"/>
        <v>-0.44242427408568397</v>
      </c>
    </row>
    <row r="31" spans="1:13" x14ac:dyDescent="0.25">
      <c r="A31" s="38" t="s">
        <v>133</v>
      </c>
      <c r="B31" s="222">
        <v>1547.67255</v>
      </c>
      <c r="C31" s="223">
        <v>1382.5549599999999</v>
      </c>
      <c r="D31" s="110">
        <f t="shared" si="0"/>
        <v>10.668767757107281</v>
      </c>
      <c r="E31" s="132">
        <v>1519.9053799999999</v>
      </c>
      <c r="F31" s="133">
        <v>1478.9908799999998</v>
      </c>
      <c r="G31" s="134">
        <f t="shared" si="1"/>
        <v>2.6919109925119216</v>
      </c>
      <c r="H31" s="222">
        <f t="shared" si="2"/>
        <v>-27.767170000000078</v>
      </c>
      <c r="I31" s="224">
        <f t="shared" si="3"/>
        <v>-1.7941243449720728E-2</v>
      </c>
      <c r="J31" s="223">
        <f t="shared" si="4"/>
        <v>96.435919999999896</v>
      </c>
      <c r="K31" s="224">
        <f t="shared" si="5"/>
        <v>6.9751961252954381E-2</v>
      </c>
      <c r="L31" s="225">
        <f t="shared" si="6"/>
        <v>-7.9768567645953592</v>
      </c>
      <c r="M31" s="226">
        <f t="shared" si="7"/>
        <v>-0.74768304514655559</v>
      </c>
    </row>
    <row r="32" spans="1:13" x14ac:dyDescent="0.25">
      <c r="A32" s="38" t="s">
        <v>134</v>
      </c>
      <c r="B32" s="222">
        <v>1160.0112099999999</v>
      </c>
      <c r="C32" s="223">
        <v>961.7041999999999</v>
      </c>
      <c r="D32" s="110">
        <f t="shared" si="0"/>
        <v>17.09526669143137</v>
      </c>
      <c r="E32" s="132">
        <v>1018.51381</v>
      </c>
      <c r="F32" s="133">
        <v>936.92150000000004</v>
      </c>
      <c r="G32" s="134">
        <f t="shared" si="1"/>
        <v>8.0109183792019465</v>
      </c>
      <c r="H32" s="222">
        <f t="shared" si="2"/>
        <v>-141.49739999999986</v>
      </c>
      <c r="I32" s="224">
        <f t="shared" si="3"/>
        <v>-0.12197933845828944</v>
      </c>
      <c r="J32" s="223">
        <f t="shared" si="4"/>
        <v>-24.782699999999863</v>
      </c>
      <c r="K32" s="224">
        <f t="shared" si="5"/>
        <v>-2.5769566151421473E-2</v>
      </c>
      <c r="L32" s="225">
        <f t="shared" si="6"/>
        <v>-9.0843483122294231</v>
      </c>
      <c r="M32" s="226">
        <f t="shared" si="7"/>
        <v>-0.5313955304822916</v>
      </c>
    </row>
    <row r="33" spans="1:13" x14ac:dyDescent="0.25">
      <c r="A33" s="95" t="s">
        <v>135</v>
      </c>
      <c r="B33" s="227">
        <v>1534.0418500000001</v>
      </c>
      <c r="C33" s="173">
        <v>1190.4195500000001</v>
      </c>
      <c r="D33" s="113">
        <f t="shared" si="0"/>
        <v>22.399799588257647</v>
      </c>
      <c r="E33" s="299">
        <v>1285.4204999999999</v>
      </c>
      <c r="F33" s="269">
        <v>1071.83988</v>
      </c>
      <c r="G33" s="253">
        <f t="shared" si="1"/>
        <v>16.615622669780041</v>
      </c>
      <c r="H33" s="227">
        <f t="shared" si="2"/>
        <v>-248.62135000000012</v>
      </c>
      <c r="I33" s="228">
        <f t="shared" si="3"/>
        <v>-0.16206947026901522</v>
      </c>
      <c r="J33" s="173">
        <f t="shared" si="4"/>
        <v>-118.57967000000008</v>
      </c>
      <c r="K33" s="228">
        <f t="shared" si="5"/>
        <v>-9.9611662123660585E-2</v>
      </c>
      <c r="L33" s="229">
        <f t="shared" si="6"/>
        <v>-5.7841769184776055</v>
      </c>
      <c r="M33" s="230">
        <f t="shared" si="7"/>
        <v>-0.25822449418296439</v>
      </c>
    </row>
    <row r="34" spans="1:13" x14ac:dyDescent="0.25">
      <c r="A34" s="363" t="s">
        <v>108</v>
      </c>
      <c r="B34" s="363"/>
      <c r="C34" s="363"/>
      <c r="D34" s="363"/>
      <c r="E34" s="363"/>
      <c r="F34" s="363"/>
      <c r="G34" s="363"/>
      <c r="H34" s="363"/>
      <c r="I34" s="363"/>
      <c r="J34" s="363"/>
      <c r="K34" s="363"/>
    </row>
  </sheetData>
  <mergeCells count="16">
    <mergeCell ref="A34:K34"/>
    <mergeCell ref="A6:M6"/>
    <mergeCell ref="A7:A10"/>
    <mergeCell ref="B7:M7"/>
    <mergeCell ref="B8:D8"/>
    <mergeCell ref="E8:G8"/>
    <mergeCell ref="H8:M8"/>
    <mergeCell ref="B9:B10"/>
    <mergeCell ref="C9:C10"/>
    <mergeCell ref="D9:D10"/>
    <mergeCell ref="E9:E10"/>
    <mergeCell ref="F9:F10"/>
    <mergeCell ref="G9:G10"/>
    <mergeCell ref="H9:I9"/>
    <mergeCell ref="J9:K9"/>
    <mergeCell ref="L9:M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Karen Andrea Garcia Rojas</cp:lastModifiedBy>
  <dcterms:created xsi:type="dcterms:W3CDTF">2021-09-30T01:09:23Z</dcterms:created>
  <dcterms:modified xsi:type="dcterms:W3CDTF">2021-10-01T16:07:49Z</dcterms:modified>
</cp:coreProperties>
</file>