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70" windowHeight="11235" activeTab="0"/>
  </bookViews>
  <sheets>
    <sheet name="Índice" sheetId="1" r:id="rId1"/>
    <sheet name="COU Oferta" sheetId="2" r:id="rId2"/>
    <sheet name="COU Utilización" sheetId="3" r:id="rId3"/>
    <sheet name="COU Emisiones Oferta" sheetId="4" r:id="rId4"/>
    <sheet name="COU Emisiones Utilización" sheetId="5" r:id="rId5"/>
    <sheet name="Cuenta de activos" sheetId="6" r:id="rId6"/>
  </sheets>
  <externalReferences>
    <externalReference r:id="rId9"/>
    <externalReference r:id="rId10"/>
    <externalReference r:id="rId11"/>
    <externalReference r:id="rId12"/>
  </externalReferences>
  <definedNames>
    <definedName name="Fecha">'[1]Configuracion'!$H$6</definedName>
    <definedName name="IDX" localSheetId="3">'COU Emisiones Oferta'!$A$4</definedName>
    <definedName name="IDX" localSheetId="4">'COU Emisiones Utilización'!$A$4</definedName>
    <definedName name="IDX" localSheetId="1">'COU Oferta'!$A$4</definedName>
    <definedName name="IDX" localSheetId="2">'COU Utilización'!$A$5</definedName>
    <definedName name="IDX" localSheetId="5">'Cuenta de activos'!$A$4</definedName>
    <definedName name="Logico">'[2]Configuracion'!$A$4:$A$5</definedName>
    <definedName name="Naturaleza1">#REF!</definedName>
    <definedName name="Periodo">'[1]Configuracion'!$H$5</definedName>
    <definedName name="Rama1">#REF!</definedName>
    <definedName name="RangoCriterio2">'[3]Detalle'!$K:$K</definedName>
    <definedName name="RangoValor">'[3]Detalle'!$I:$I</definedName>
    <definedName name="Sector1">'[4]Cuentas_Corrientes'!$A$133:$I$133</definedName>
    <definedName name="Sector3">#REF!</definedName>
    <definedName name="Sector4">#REF!</definedName>
    <definedName name="Titulo">'[3]Configuracion'!$H$4</definedName>
    <definedName name="Transaccion1">#REF!</definedName>
    <definedName name="Valoracion1">#REF!</definedName>
  </definedNames>
  <calcPr fullCalcOnLoad="1"/>
</workbook>
</file>

<file path=xl/sharedStrings.xml><?xml version="1.0" encoding="utf-8"?>
<sst xmlns="http://schemas.openxmlformats.org/spreadsheetml/2006/main" count="245" uniqueCount="126">
  <si>
    <t>Agua de la tierra</t>
  </si>
  <si>
    <t>Total</t>
  </si>
  <si>
    <t>Stock de apertura de los recursos de agua</t>
  </si>
  <si>
    <t>Incrementos del Stock</t>
  </si>
  <si>
    <t>Retornos</t>
  </si>
  <si>
    <t>Precipitación</t>
  </si>
  <si>
    <t>Entrada desde otros territorios</t>
  </si>
  <si>
    <t>Entrada desde otros recursos de aguas interiores</t>
  </si>
  <si>
    <t>Descubrimientos de agua en acuiferos</t>
  </si>
  <si>
    <t>Total de incrementos del Stock</t>
  </si>
  <si>
    <t>Reducciones del Stock</t>
  </si>
  <si>
    <t>Extracción</t>
  </si>
  <si>
    <t>Para generación hidroelectrica</t>
  </si>
  <si>
    <t>Para enfriamiento</t>
  </si>
  <si>
    <t>Evaporación y evapotranspiración efectiva</t>
  </si>
  <si>
    <t>Salida a otros territorios</t>
  </si>
  <si>
    <t>Salida al mar</t>
  </si>
  <si>
    <t>Salida a otros recursos de agua interiores</t>
  </si>
  <si>
    <t>Total reducciones en el Stock</t>
  </si>
  <si>
    <t>Stock de cierre de los recursos de agua</t>
  </si>
  <si>
    <t>Tipo de recurso Agua</t>
  </si>
  <si>
    <t>Agua superficial</t>
  </si>
  <si>
    <t>Embalses artificiales</t>
  </si>
  <si>
    <t>Lagos</t>
  </si>
  <si>
    <t>Ríos y arroyos</t>
  </si>
  <si>
    <t>Glaciares, Nieve y Hielo</t>
  </si>
  <si>
    <t>Agua subterranea</t>
  </si>
  <si>
    <r>
      <t xml:space="preserve">2012 </t>
    </r>
    <r>
      <rPr>
        <b/>
        <vertAlign val="superscript"/>
        <sz val="11"/>
        <color indexed="8"/>
        <rFont val="Arial"/>
        <family val="2"/>
      </rPr>
      <t>Pr</t>
    </r>
  </si>
  <si>
    <t>Cuadro de Oferta de emisiones al agua</t>
  </si>
  <si>
    <t>(T) Toneladas</t>
  </si>
  <si>
    <t>Generación de descargas brutas al agua</t>
  </si>
  <si>
    <t>Acumulación</t>
  </si>
  <si>
    <t>Flujos con el resto del mundo</t>
  </si>
  <si>
    <t>Flujos procedentes del ambiente</t>
  </si>
  <si>
    <t>Hogares</t>
  </si>
  <si>
    <t>Emisiones procedentes de activos fijos</t>
  </si>
  <si>
    <t>Emisiones por tipo de sustancia</t>
  </si>
  <si>
    <t>Metales pesados</t>
  </si>
  <si>
    <r>
      <t>2012</t>
    </r>
    <r>
      <rPr>
        <b/>
        <vertAlign val="superscript"/>
        <sz val="11"/>
        <color indexed="8"/>
        <rFont val="Arial"/>
        <family val="2"/>
      </rPr>
      <t>Pr</t>
    </r>
  </si>
  <si>
    <t>Fuente: Cálculos a partir de: EAM, EAI, EAH, ESAG, (DANE, 2012), Factores de vertimiento OMS (1993), y Universidad Pontificia Bolivariana de Medellín (2010), SUI (2012), Federación Nacional de Cafeteros, Cenicafé, Sistema de Información Minero Colombiano (producción oro y plata (2012), MADS (2012), MINCIT (2012).</t>
  </si>
  <si>
    <t>Industria manufacturera y sacrificio de ganado</t>
  </si>
  <si>
    <t>Servicio (Hoteles, Educación Básica)</t>
  </si>
  <si>
    <t>Alcantarillado</t>
  </si>
  <si>
    <t>Agricultura (Beneficio de café)</t>
  </si>
  <si>
    <t>Minería</t>
  </si>
  <si>
    <t>Oferta Total</t>
  </si>
  <si>
    <t>DBO</t>
  </si>
  <si>
    <t>DQO</t>
  </si>
  <si>
    <t>Sólidos en suspensión</t>
  </si>
  <si>
    <t>Metales pesados (T/año)</t>
  </si>
  <si>
    <t>Fósforo</t>
  </si>
  <si>
    <t>Nitrógeno</t>
  </si>
  <si>
    <t>Descargas a otras unidades económicas</t>
  </si>
  <si>
    <t>Emisiones recibidas, por tipo de sustancia</t>
  </si>
  <si>
    <t>Recolección por otras unidades económicas</t>
  </si>
  <si>
    <t>Extracción de agua, producción de agua, generación de flujos de retorno</t>
  </si>
  <si>
    <t>Agricultura, ganadería, caza, silvicultura y pesca</t>
  </si>
  <si>
    <t>Explotación de minas y canteras</t>
  </si>
  <si>
    <t>Industrias manufactureras</t>
  </si>
  <si>
    <t xml:space="preserve">Suministro de electricidad, gas </t>
  </si>
  <si>
    <t>Captación, depuración y distribución de agua*</t>
  </si>
  <si>
    <t>Distritos de Riego*</t>
  </si>
  <si>
    <t>Construcción</t>
  </si>
  <si>
    <t>Comercio, reparación, restaurantes y hoteles</t>
  </si>
  <si>
    <t>Transporte, almacenamiento y comunicaciones</t>
  </si>
  <si>
    <t>Establecimientos financieros, seguros, actividades inmobiliarias y servicios a las empresas</t>
  </si>
  <si>
    <t>Actividades de servicios sociales, comunales y personales</t>
  </si>
  <si>
    <t>Eliminación de desperdicios y aguas residuales, saneamiento y actividades similares (Alcantarillado)*</t>
  </si>
  <si>
    <t>Importaciones</t>
  </si>
  <si>
    <t>I. Fuentes de Agua Extraida</t>
  </si>
  <si>
    <t>Recursos hidricos interiores</t>
  </si>
  <si>
    <t>Aguas Superficiales</t>
  </si>
  <si>
    <t>Aguas Subterraneas</t>
  </si>
  <si>
    <t>Otras fuentes de agua</t>
  </si>
  <si>
    <t>Precipitaciones</t>
  </si>
  <si>
    <t>Agua del mar</t>
  </si>
  <si>
    <t>Total de Suministro de agua extraida</t>
  </si>
  <si>
    <t>II. Agua extraida</t>
  </si>
  <si>
    <t>Para distribución</t>
  </si>
  <si>
    <t>Para utilización propia</t>
  </si>
  <si>
    <t>III. Aguas residuales y reutilizadas</t>
  </si>
  <si>
    <t>Aguas Residuales</t>
  </si>
  <si>
    <t>Aguas residuales para tratamiento</t>
  </si>
  <si>
    <t>Tratamiento propio</t>
  </si>
  <si>
    <t>Producción de agua reutilización</t>
  </si>
  <si>
    <t>IV. Flujos de retorno de agua</t>
  </si>
  <si>
    <t>A recursos hidricos interiores</t>
  </si>
  <si>
    <r>
      <t>De los cuales son perdidas</t>
    </r>
    <r>
      <rPr>
        <b/>
        <vertAlign val="superscript"/>
        <sz val="9"/>
        <color indexed="8"/>
        <rFont val="Arial"/>
        <family val="2"/>
      </rPr>
      <t>1</t>
    </r>
  </si>
  <si>
    <t>V. Evaporación de agua extraída, transpiración, y agua incorporada en productos</t>
  </si>
  <si>
    <t>Evaporación de agua extraída</t>
  </si>
  <si>
    <t>Transpiración</t>
  </si>
  <si>
    <t>Agua incorporada en los productos</t>
  </si>
  <si>
    <t>Total utilización de agua extraída</t>
  </si>
  <si>
    <t>Aguas residuales recibidas de otras unidades económicas</t>
  </si>
  <si>
    <t>Distribuida para reutilización</t>
  </si>
  <si>
    <t>Utilización propia</t>
  </si>
  <si>
    <t>Retornos al ambiente</t>
  </si>
  <si>
    <t>A otras fuentes</t>
  </si>
  <si>
    <t>Total flujos de retorno</t>
  </si>
  <si>
    <t>Utilización Total</t>
  </si>
  <si>
    <t xml:space="preserve">Fuente: Cálculos a partir del Estudio Nacional del Agua (IDEAM, 2015), Base de Datos Superintendencia de Servicios Públicos Domiciliarios (SUI,2015), Encuesta Ambiental Industrial (DANE, 2015) </t>
  </si>
  <si>
    <t xml:space="preserve">Fuente: IDEAM a partir del Estudio Nacional del Agua 2015 y series estaciones hidrometeorológicas. </t>
  </si>
  <si>
    <t>DEPARTAMENTO ADMINISTRATIVO NACIONAL DE ESTADÍSTICA</t>
  </si>
  <si>
    <t>Dirección de Síntesis y Cuentas Nacionales</t>
  </si>
  <si>
    <t xml:space="preserve"> </t>
  </si>
  <si>
    <t>Elaborado por: Dirección de Síntesis y Cuentas Nacionales - DANE</t>
  </si>
  <si>
    <t>Para mayor información, contáctenos a:</t>
  </si>
  <si>
    <t>dctasnales@dane.gov.co</t>
  </si>
  <si>
    <t>contacto@dane.gov.co</t>
  </si>
  <si>
    <t>Cuentas de flujos</t>
  </si>
  <si>
    <t>Cuadros Oferta y Utilización, Oferta</t>
  </si>
  <si>
    <t>Cuadros Oferta y Utilización, Utilización</t>
  </si>
  <si>
    <t>COU Emisiones, Oferta</t>
  </si>
  <si>
    <t>COU Emisiones, Utilización</t>
  </si>
  <si>
    <t>Cuenta de activos</t>
  </si>
  <si>
    <t>Hectómetros</t>
  </si>
  <si>
    <t>2012 pr</t>
  </si>
  <si>
    <t>Toneladas</t>
  </si>
  <si>
    <r>
      <t>Cuenta ambiental y económica del agua 2012</t>
    </r>
    <r>
      <rPr>
        <b/>
        <vertAlign val="superscript"/>
        <sz val="13"/>
        <color indexed="8"/>
        <rFont val="Arial"/>
        <family val="2"/>
      </rPr>
      <t>Pr</t>
    </r>
  </si>
  <si>
    <t>Cuadro de Oferta de Agua en Unidades físicas</t>
  </si>
  <si>
    <t>(Hm) Millones de metros cúbicos</t>
  </si>
  <si>
    <t>Nota: Las celdas en gris oscuro son nulas por definición</t>
  </si>
  <si>
    <t>Cuadro de Utilización de Agua en Unidades físicas</t>
  </si>
  <si>
    <t>Millones de metros cúbicos (Hm)</t>
  </si>
  <si>
    <t>pr: preliminar</t>
  </si>
  <si>
    <t>Cuenta de activos en unidades físicas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</si>
</sst>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_-;\-* #,##0.0_-;_-* &quot;-&quot;_-;_-@_-"/>
    <numFmt numFmtId="166" formatCode="_-* #,##0.0\ _€_-;\-* #,##0.0\ _€_-;_-* &quot;-&quot;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vertAlign val="superscript"/>
      <sz val="13"/>
      <color indexed="8"/>
      <name val="Arial"/>
      <family val="2"/>
    </font>
    <font>
      <sz val="8"/>
      <color indexed="18"/>
      <name val="Arial"/>
      <family val="2"/>
    </font>
    <font>
      <b/>
      <sz val="15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1"/>
      <color rgb="FF002288"/>
      <name val="Arial"/>
      <family val="2"/>
    </font>
    <font>
      <sz val="8"/>
      <color rgb="FF002288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3" fontId="61" fillId="0" borderId="0" xfId="0" applyNumberFormat="1" applyFont="1" applyFill="1" applyBorder="1" applyAlignment="1">
      <alignment horizontal="right" vertical="center" wrapText="1"/>
    </xf>
    <xf numFmtId="0" fontId="62" fillId="33" borderId="0" xfId="0" applyFont="1" applyFill="1" applyBorder="1" applyAlignment="1">
      <alignment horizontal="left" vertical="top" wrapText="1"/>
    </xf>
    <xf numFmtId="3" fontId="61" fillId="33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left" vertical="top" wrapText="1" indent="2"/>
    </xf>
    <xf numFmtId="0" fontId="62" fillId="33" borderId="0" xfId="0" applyFont="1" applyFill="1" applyBorder="1" applyAlignment="1">
      <alignment horizontal="left" vertical="top" wrapText="1" indent="4"/>
    </xf>
    <xf numFmtId="0" fontId="62" fillId="0" borderId="0" xfId="0" applyFont="1" applyFill="1" applyBorder="1" applyAlignment="1">
      <alignment horizontal="left" vertical="top" wrapText="1" indent="6"/>
    </xf>
    <xf numFmtId="0" fontId="62" fillId="33" borderId="0" xfId="0" applyFont="1" applyFill="1" applyBorder="1" applyAlignment="1">
      <alignment horizontal="left" vertical="top" wrapText="1" indent="6"/>
    </xf>
    <xf numFmtId="0" fontId="3" fillId="0" borderId="10" xfId="0" applyFont="1" applyFill="1" applyBorder="1" applyAlignment="1">
      <alignment horizontal="center" vertical="top"/>
    </xf>
    <xf numFmtId="3" fontId="61" fillId="34" borderId="0" xfId="0" applyNumberFormat="1" applyFont="1" applyFill="1" applyBorder="1" applyAlignment="1">
      <alignment horizontal="right" vertical="center" wrapText="1"/>
    </xf>
    <xf numFmtId="3" fontId="61" fillId="35" borderId="0" xfId="0" applyNumberFormat="1" applyFont="1" applyFill="1" applyBorder="1" applyAlignment="1">
      <alignment horizontal="right" vertical="center" wrapText="1"/>
    </xf>
    <xf numFmtId="0" fontId="60" fillId="35" borderId="0" xfId="0" applyFont="1" applyFill="1" applyBorder="1" applyAlignment="1">
      <alignment/>
    </xf>
    <xf numFmtId="3" fontId="61" fillId="34" borderId="11" xfId="0" applyNumberFormat="1" applyFont="1" applyFill="1" applyBorder="1" applyAlignment="1">
      <alignment horizontal="right" vertical="center" wrapText="1"/>
    </xf>
    <xf numFmtId="0" fontId="62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vertical="center" wrapText="1"/>
    </xf>
    <xf numFmtId="3" fontId="61" fillId="36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horizontal="left" vertical="top" wrapText="1" indent="4"/>
    </xf>
    <xf numFmtId="0" fontId="62" fillId="34" borderId="0" xfId="0" applyFont="1" applyFill="1" applyBorder="1" applyAlignment="1">
      <alignment horizontal="left" vertical="top" wrapText="1" indent="4"/>
    </xf>
    <xf numFmtId="0" fontId="62" fillId="0" borderId="0" xfId="0" applyFont="1" applyFill="1" applyBorder="1" applyAlignment="1">
      <alignment horizontal="left" vertical="top" wrapText="1" indent="4"/>
    </xf>
    <xf numFmtId="0" fontId="62" fillId="34" borderId="0" xfId="0" applyFont="1" applyFill="1" applyBorder="1" applyAlignment="1">
      <alignment horizontal="left" vertical="top" wrapText="1" indent="2"/>
    </xf>
    <xf numFmtId="165" fontId="64" fillId="35" borderId="13" xfId="52" applyNumberFormat="1" applyFont="1" applyFill="1" applyBorder="1" applyAlignment="1">
      <alignment horizontal="center" vertical="center" wrapText="1"/>
    </xf>
    <xf numFmtId="165" fontId="64" fillId="35" borderId="14" xfId="52" applyNumberFormat="1" applyFont="1" applyFill="1" applyBorder="1" applyAlignment="1">
      <alignment horizontal="center" vertical="center" wrapText="1"/>
    </xf>
    <xf numFmtId="165" fontId="64" fillId="35" borderId="14" xfId="52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vertical="top" wrapText="1"/>
    </xf>
    <xf numFmtId="0" fontId="62" fillId="35" borderId="11" xfId="0" applyFont="1" applyFill="1" applyBorder="1" applyAlignment="1">
      <alignment horizontal="left" vertical="top" wrapText="1"/>
    </xf>
    <xf numFmtId="3" fontId="61" fillId="37" borderId="0" xfId="0" applyNumberFormat="1" applyFont="1" applyFill="1" applyBorder="1" applyAlignment="1">
      <alignment horizontal="right" vertical="center" wrapText="1"/>
    </xf>
    <xf numFmtId="165" fontId="64" fillId="35" borderId="14" xfId="52" applyNumberFormat="1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horizontal="left"/>
    </xf>
    <xf numFmtId="0" fontId="2" fillId="35" borderId="15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3" fontId="27" fillId="37" borderId="0" xfId="0" applyNumberFormat="1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left" vertical="top" wrapText="1" indent="2"/>
    </xf>
    <xf numFmtId="165" fontId="64" fillId="34" borderId="0" xfId="52" applyNumberFormat="1" applyFont="1" applyFill="1" applyBorder="1" applyAlignment="1">
      <alignment horizontal="center" vertical="center" wrapText="1"/>
    </xf>
    <xf numFmtId="165" fontId="64" fillId="34" borderId="0" xfId="52" applyNumberFormat="1" applyFont="1" applyFill="1" applyBorder="1" applyAlignment="1">
      <alignment horizontal="center" wrapText="1"/>
    </xf>
    <xf numFmtId="165" fontId="64" fillId="34" borderId="0" xfId="52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left" vertical="top" wrapText="1" indent="4"/>
    </xf>
    <xf numFmtId="3" fontId="61" fillId="0" borderId="11" xfId="0" applyNumberFormat="1" applyFont="1" applyFill="1" applyBorder="1" applyAlignment="1">
      <alignment horizontal="right" vertical="center" wrapText="1"/>
    </xf>
    <xf numFmtId="3" fontId="61" fillId="36" borderId="11" xfId="0" applyNumberFormat="1" applyFont="1" applyFill="1" applyBorder="1" applyAlignment="1">
      <alignment horizontal="right" vertical="center" wrapText="1"/>
    </xf>
    <xf numFmtId="166" fontId="60" fillId="0" borderId="0" xfId="52" applyNumberFormat="1" applyFont="1" applyFill="1" applyBorder="1" applyAlignment="1">
      <alignment/>
    </xf>
    <xf numFmtId="166" fontId="62" fillId="0" borderId="14" xfId="52" applyNumberFormat="1" applyFont="1" applyFill="1" applyBorder="1" applyAlignment="1">
      <alignment horizontal="center" vertical="center" wrapText="1"/>
    </xf>
    <xf numFmtId="166" fontId="61" fillId="33" borderId="0" xfId="52" applyNumberFormat="1" applyFont="1" applyFill="1" applyBorder="1" applyAlignment="1">
      <alignment horizontal="right" vertical="center" wrapText="1"/>
    </xf>
    <xf numFmtId="166" fontId="61" fillId="0" borderId="0" xfId="52" applyNumberFormat="1" applyFont="1" applyFill="1" applyBorder="1" applyAlignment="1">
      <alignment horizontal="right" vertical="center" wrapText="1"/>
    </xf>
    <xf numFmtId="166" fontId="61" fillId="38" borderId="0" xfId="52" applyNumberFormat="1" applyFont="1" applyFill="1" applyBorder="1" applyAlignment="1">
      <alignment horizontal="right" vertical="center" wrapText="1"/>
    </xf>
    <xf numFmtId="166" fontId="61" fillId="35" borderId="0" xfId="52" applyNumberFormat="1" applyFont="1" applyFill="1" applyBorder="1" applyAlignment="1">
      <alignment horizontal="right" vertical="center" wrapText="1"/>
    </xf>
    <xf numFmtId="166" fontId="61" fillId="34" borderId="0" xfId="52" applyNumberFormat="1" applyFont="1" applyFill="1" applyBorder="1" applyAlignment="1">
      <alignment horizontal="right" vertical="center" wrapText="1"/>
    </xf>
    <xf numFmtId="166" fontId="61" fillId="36" borderId="0" xfId="52" applyNumberFormat="1" applyFont="1" applyFill="1" applyBorder="1" applyAlignment="1">
      <alignment horizontal="right" vertical="center" wrapText="1"/>
    </xf>
    <xf numFmtId="0" fontId="62" fillId="33" borderId="0" xfId="0" applyFont="1" applyFill="1" applyBorder="1" applyAlignment="1">
      <alignment horizontal="left" vertical="top" wrapText="1" indent="2"/>
    </xf>
    <xf numFmtId="0" fontId="62" fillId="33" borderId="11" xfId="0" applyFont="1" applyFill="1" applyBorder="1" applyAlignment="1">
      <alignment horizontal="left" vertical="top" wrapText="1" indent="2"/>
    </xf>
    <xf numFmtId="166" fontId="61" fillId="33" borderId="11" xfId="52" applyNumberFormat="1" applyFont="1" applyFill="1" applyBorder="1" applyAlignment="1">
      <alignment horizontal="right" vertical="center" wrapText="1"/>
    </xf>
    <xf numFmtId="166" fontId="3" fillId="0" borderId="14" xfId="52" applyNumberFormat="1" applyFont="1" applyFill="1" applyBorder="1" applyAlignment="1">
      <alignment horizontal="center" vertical="center" wrapText="1"/>
    </xf>
    <xf numFmtId="166" fontId="3" fillId="34" borderId="0" xfId="52" applyNumberFormat="1" applyFont="1" applyFill="1" applyBorder="1" applyAlignment="1">
      <alignment horizontal="center" vertical="center"/>
    </xf>
    <xf numFmtId="166" fontId="3" fillId="34" borderId="0" xfId="52" applyNumberFormat="1" applyFont="1" applyFill="1" applyBorder="1" applyAlignment="1">
      <alignment vertical="center" wrapText="1"/>
    </xf>
    <xf numFmtId="166" fontId="3" fillId="34" borderId="0" xfId="52" applyNumberFormat="1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left" vertical="top" wrapText="1" indent="6"/>
    </xf>
    <xf numFmtId="0" fontId="62" fillId="34" borderId="0" xfId="0" applyFont="1" applyFill="1" applyBorder="1" applyAlignment="1">
      <alignment horizontal="left" vertical="top" wrapText="1" indent="6"/>
    </xf>
    <xf numFmtId="0" fontId="62" fillId="39" borderId="0" xfId="0" applyFont="1" applyFill="1" applyBorder="1" applyAlignment="1">
      <alignment horizontal="left" vertical="top" wrapText="1" indent="2"/>
    </xf>
    <xf numFmtId="166" fontId="61" fillId="39" borderId="0" xfId="52" applyNumberFormat="1" applyFont="1" applyFill="1" applyBorder="1" applyAlignment="1">
      <alignment horizontal="right" vertical="center" wrapText="1"/>
    </xf>
    <xf numFmtId="0" fontId="62" fillId="35" borderId="11" xfId="0" applyFont="1" applyFill="1" applyBorder="1" applyAlignment="1">
      <alignment horizontal="left" vertical="top" wrapText="1" indent="2"/>
    </xf>
    <xf numFmtId="166" fontId="61" fillId="35" borderId="11" xfId="52" applyNumberFormat="1" applyFont="1" applyFill="1" applyBorder="1" applyAlignment="1">
      <alignment horizontal="right" vertical="center" wrapText="1"/>
    </xf>
    <xf numFmtId="166" fontId="60" fillId="0" borderId="0" xfId="52" applyNumberFormat="1" applyFont="1" applyFill="1" applyBorder="1" applyAlignment="1">
      <alignment horizontal="left" wrapText="1"/>
    </xf>
    <xf numFmtId="166" fontId="60" fillId="0" borderId="0" xfId="52" applyNumberFormat="1" applyFont="1" applyFill="1" applyBorder="1" applyAlignment="1">
      <alignment wrapText="1"/>
    </xf>
    <xf numFmtId="166" fontId="3" fillId="0" borderId="16" xfId="52" applyNumberFormat="1" applyFont="1" applyFill="1" applyBorder="1" applyAlignment="1">
      <alignment horizontal="center" vertical="center"/>
    </xf>
    <xf numFmtId="166" fontId="3" fillId="0" borderId="17" xfId="52" applyNumberFormat="1" applyFont="1" applyFill="1" applyBorder="1" applyAlignment="1">
      <alignment vertical="center" wrapText="1"/>
    </xf>
    <xf numFmtId="166" fontId="3" fillId="0" borderId="16" xfId="52" applyNumberFormat="1" applyFont="1" applyFill="1" applyBorder="1" applyAlignment="1">
      <alignment vertical="center" wrapText="1"/>
    </xf>
    <xf numFmtId="0" fontId="29" fillId="40" borderId="0" xfId="58" applyFont="1" applyFill="1">
      <alignment/>
      <protection/>
    </xf>
    <xf numFmtId="0" fontId="24" fillId="35" borderId="0" xfId="57" applyFont="1" applyFill="1" applyAlignment="1">
      <alignment vertical="center"/>
      <protection/>
    </xf>
    <xf numFmtId="0" fontId="31" fillId="40" borderId="0" xfId="58" applyFont="1" applyFill="1">
      <alignment/>
      <protection/>
    </xf>
    <xf numFmtId="0" fontId="32" fillId="40" borderId="0" xfId="58" applyFont="1" applyFill="1">
      <alignment/>
      <protection/>
    </xf>
    <xf numFmtId="0" fontId="32" fillId="35" borderId="0" xfId="58" applyFont="1" applyFill="1" applyAlignment="1">
      <alignment/>
      <protection/>
    </xf>
    <xf numFmtId="0" fontId="29" fillId="35" borderId="0" xfId="58" applyFont="1" applyFill="1">
      <alignment/>
      <protection/>
    </xf>
    <xf numFmtId="0" fontId="25" fillId="40" borderId="0" xfId="58" applyFont="1" applyFill="1">
      <alignment/>
      <protection/>
    </xf>
    <xf numFmtId="0" fontId="35" fillId="40" borderId="0" xfId="48" applyFont="1" applyFill="1" applyAlignment="1" applyProtection="1">
      <alignment/>
      <protection/>
    </xf>
    <xf numFmtId="0" fontId="36" fillId="40" borderId="0" xfId="58" applyFont="1" applyFill="1">
      <alignment/>
      <protection/>
    </xf>
    <xf numFmtId="0" fontId="37" fillId="40" borderId="0" xfId="48" applyFont="1" applyFill="1" applyAlignment="1" applyProtection="1">
      <alignment/>
      <protection/>
    </xf>
    <xf numFmtId="0" fontId="49" fillId="40" borderId="0" xfId="46" applyFill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right"/>
    </xf>
    <xf numFmtId="165" fontId="64" fillId="35" borderId="14" xfId="52" applyNumberFormat="1" applyFont="1" applyFill="1" applyBorder="1" applyAlignment="1">
      <alignment horizontal="center" vertical="center" wrapText="1"/>
    </xf>
    <xf numFmtId="166" fontId="61" fillId="33" borderId="18" xfId="52" applyNumberFormat="1" applyFont="1" applyFill="1" applyBorder="1" applyAlignment="1">
      <alignment horizontal="right" vertical="center" wrapText="1"/>
    </xf>
    <xf numFmtId="166" fontId="61" fillId="0" borderId="18" xfId="52" applyNumberFormat="1" applyFont="1" applyFill="1" applyBorder="1" applyAlignment="1">
      <alignment horizontal="right" vertical="center" wrapText="1"/>
    </xf>
    <xf numFmtId="166" fontId="61" fillId="35" borderId="18" xfId="52" applyNumberFormat="1" applyFont="1" applyFill="1" applyBorder="1" applyAlignment="1">
      <alignment horizontal="right" vertical="center" wrapText="1"/>
    </xf>
    <xf numFmtId="166" fontId="61" fillId="34" borderId="18" xfId="52" applyNumberFormat="1" applyFont="1" applyFill="1" applyBorder="1" applyAlignment="1">
      <alignment horizontal="right" vertical="center" wrapText="1"/>
    </xf>
    <xf numFmtId="166" fontId="61" fillId="36" borderId="18" xfId="52" applyNumberFormat="1" applyFont="1" applyFill="1" applyBorder="1" applyAlignment="1">
      <alignment horizontal="right" vertical="center" wrapText="1"/>
    </xf>
    <xf numFmtId="166" fontId="61" fillId="39" borderId="18" xfId="52" applyNumberFormat="1" applyFont="1" applyFill="1" applyBorder="1" applyAlignment="1">
      <alignment horizontal="right" vertical="center" wrapText="1"/>
    </xf>
    <xf numFmtId="166" fontId="61" fillId="35" borderId="16" xfId="52" applyNumberFormat="1" applyFont="1" applyFill="1" applyBorder="1" applyAlignment="1">
      <alignment horizontal="right" vertical="center" wrapText="1"/>
    </xf>
    <xf numFmtId="0" fontId="62" fillId="0" borderId="19" xfId="0" applyFont="1" applyFill="1" applyBorder="1" applyAlignment="1">
      <alignment vertical="center" wrapText="1"/>
    </xf>
    <xf numFmtId="0" fontId="62" fillId="0" borderId="20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left" vertical="top" wrapText="1"/>
    </xf>
    <xf numFmtId="166" fontId="61" fillId="38" borderId="18" xfId="52" applyNumberFormat="1" applyFont="1" applyFill="1" applyBorder="1" applyAlignment="1">
      <alignment horizontal="right" vertical="center" wrapText="1"/>
    </xf>
    <xf numFmtId="166" fontId="61" fillId="33" borderId="16" xfId="52" applyNumberFormat="1" applyFont="1" applyFill="1" applyBorder="1" applyAlignment="1">
      <alignment horizontal="right" vertical="center" wrapText="1"/>
    </xf>
    <xf numFmtId="165" fontId="64" fillId="34" borderId="18" xfId="52" applyNumberFormat="1" applyFont="1" applyFill="1" applyBorder="1" applyAlignment="1">
      <alignment horizontal="center" vertical="center" wrapText="1"/>
    </xf>
    <xf numFmtId="3" fontId="61" fillId="0" borderId="18" xfId="0" applyNumberFormat="1" applyFont="1" applyFill="1" applyBorder="1" applyAlignment="1">
      <alignment horizontal="right" vertical="center" wrapText="1"/>
    </xf>
    <xf numFmtId="3" fontId="61" fillId="33" borderId="18" xfId="0" applyNumberFormat="1" applyFont="1" applyFill="1" applyBorder="1" applyAlignment="1">
      <alignment horizontal="right" vertical="center" wrapText="1"/>
    </xf>
    <xf numFmtId="3" fontId="61" fillId="35" borderId="18" xfId="0" applyNumberFormat="1" applyFont="1" applyFill="1" applyBorder="1" applyAlignment="1">
      <alignment horizontal="right" vertical="center" wrapText="1"/>
    </xf>
    <xf numFmtId="3" fontId="61" fillId="34" borderId="18" xfId="0" applyNumberFormat="1" applyFont="1" applyFill="1" applyBorder="1" applyAlignment="1">
      <alignment horizontal="right" vertical="center" wrapText="1"/>
    </xf>
    <xf numFmtId="3" fontId="61" fillId="0" borderId="16" xfId="0" applyNumberFormat="1" applyFont="1" applyFill="1" applyBorder="1" applyAlignment="1">
      <alignment horizontal="right" vertical="center" wrapText="1"/>
    </xf>
    <xf numFmtId="0" fontId="65" fillId="0" borderId="20" xfId="0" applyFont="1" applyFill="1" applyBorder="1" applyAlignment="1">
      <alignment horizontal="left"/>
    </xf>
    <xf numFmtId="0" fontId="62" fillId="35" borderId="19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 indent="2"/>
    </xf>
    <xf numFmtId="0" fontId="62" fillId="33" borderId="21" xfId="0" applyFont="1" applyFill="1" applyBorder="1" applyAlignment="1">
      <alignment horizontal="left" vertical="top" wrapText="1" indent="4"/>
    </xf>
    <xf numFmtId="0" fontId="62" fillId="35" borderId="21" xfId="0" applyFont="1" applyFill="1" applyBorder="1" applyAlignment="1">
      <alignment horizontal="left" vertical="top" wrapText="1" indent="4"/>
    </xf>
    <xf numFmtId="0" fontId="62" fillId="34" borderId="21" xfId="0" applyFont="1" applyFill="1" applyBorder="1" applyAlignment="1">
      <alignment horizontal="left" vertical="top" wrapText="1" indent="4"/>
    </xf>
    <xf numFmtId="0" fontId="62" fillId="0" borderId="21" xfId="0" applyFont="1" applyFill="1" applyBorder="1" applyAlignment="1">
      <alignment horizontal="left" vertical="top" wrapText="1" indent="4"/>
    </xf>
    <xf numFmtId="0" fontId="62" fillId="34" borderId="21" xfId="0" applyFont="1" applyFill="1" applyBorder="1" applyAlignment="1">
      <alignment horizontal="left" vertical="top" wrapText="1" indent="2"/>
    </xf>
    <xf numFmtId="0" fontId="62" fillId="34" borderId="19" xfId="0" applyFont="1" applyFill="1" applyBorder="1" applyAlignment="1">
      <alignment horizontal="left" vertical="top" wrapText="1" indent="3"/>
    </xf>
    <xf numFmtId="0" fontId="62" fillId="33" borderId="21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 indent="6"/>
    </xf>
    <xf numFmtId="0" fontId="62" fillId="33" borderId="21" xfId="0" applyFont="1" applyFill="1" applyBorder="1" applyAlignment="1">
      <alignment horizontal="left" vertical="top" wrapText="1" indent="6"/>
    </xf>
    <xf numFmtId="0" fontId="62" fillId="33" borderId="21" xfId="0" applyFont="1" applyFill="1" applyBorder="1" applyAlignment="1">
      <alignment horizontal="left" vertical="top" wrapText="1" indent="8"/>
    </xf>
    <xf numFmtId="0" fontId="62" fillId="0" borderId="21" xfId="0" applyFont="1" applyFill="1" applyBorder="1" applyAlignment="1">
      <alignment horizontal="left" vertical="top" wrapText="1" indent="8"/>
    </xf>
    <xf numFmtId="0" fontId="62" fillId="34" borderId="19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left" vertical="top" wrapText="1"/>
    </xf>
    <xf numFmtId="166" fontId="3" fillId="0" borderId="12" xfId="52" applyNumberFormat="1" applyFont="1" applyFill="1" applyBorder="1" applyAlignment="1">
      <alignment horizontal="center" vertical="center" wrapText="1"/>
    </xf>
    <xf numFmtId="166" fontId="3" fillId="0" borderId="11" xfId="52" applyNumberFormat="1" applyFont="1" applyFill="1" applyBorder="1" applyAlignment="1">
      <alignment horizontal="center" vertical="center" wrapText="1"/>
    </xf>
    <xf numFmtId="166" fontId="62" fillId="0" borderId="22" xfId="52" applyNumberFormat="1" applyFont="1" applyFill="1" applyBorder="1" applyAlignment="1">
      <alignment horizontal="center" vertical="center" wrapText="1"/>
    </xf>
    <xf numFmtId="166" fontId="62" fillId="0" borderId="12" xfId="52" applyNumberFormat="1" applyFont="1" applyFill="1" applyBorder="1" applyAlignment="1">
      <alignment horizontal="center" vertical="center" wrapText="1"/>
    </xf>
    <xf numFmtId="166" fontId="62" fillId="0" borderId="16" xfId="52" applyNumberFormat="1" applyFont="1" applyFill="1" applyBorder="1" applyAlignment="1">
      <alignment horizontal="center" vertical="center" wrapText="1"/>
    </xf>
    <xf numFmtId="166" fontId="62" fillId="0" borderId="11" xfId="52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top" wrapText="1"/>
    </xf>
    <xf numFmtId="165" fontId="64" fillId="35" borderId="14" xfId="52" applyNumberFormat="1" applyFont="1" applyFill="1" applyBorder="1" applyAlignment="1">
      <alignment horizontal="center" vertical="center" wrapText="1"/>
    </xf>
    <xf numFmtId="165" fontId="64" fillId="35" borderId="13" xfId="52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2 2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2</xdr:col>
      <xdr:colOff>9525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238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2</xdr:row>
      <xdr:rowOff>161925</xdr:rowOff>
    </xdr:to>
    <xdr:pic>
      <xdr:nvPicPr>
        <xdr:cNvPr id="2" name="Picture 1" descr="banner 2 para cuadros en x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32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685800</xdr:colOff>
      <xdr:row>3</xdr:row>
      <xdr:rowOff>114300</xdr:rowOff>
    </xdr:to>
    <xdr:pic>
      <xdr:nvPicPr>
        <xdr:cNvPr id="1" name="Picture 1" descr="banner 2 para cuadros en x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248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3</xdr:row>
      <xdr:rowOff>28575</xdr:rowOff>
    </xdr:to>
    <xdr:pic>
      <xdr:nvPicPr>
        <xdr:cNvPr id="2" name="Picture 1" descr="banner 2 para cuadros en x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43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228600</xdr:colOff>
      <xdr:row>3</xdr:row>
      <xdr:rowOff>0</xdr:rowOff>
    </xdr:to>
    <xdr:pic>
      <xdr:nvPicPr>
        <xdr:cNvPr id="1" name="Picture 1" descr="banner 2 para cuadros en x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810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19050</xdr:rowOff>
    </xdr:to>
    <xdr:pic>
      <xdr:nvPicPr>
        <xdr:cNvPr id="2" name="Picture 1" descr="banner 2 para cuadros en xl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00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A4" t="str">
            <v>SI</v>
          </cell>
        </row>
        <row r="5">
          <cell r="A5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2">
        <row r="4">
          <cell r="H4" t="str">
            <v>CUENTAS DE PRODUCCIÓN Y GENERACIÓN DEL INGRESO</v>
          </cell>
        </row>
      </sheetData>
      <sheetData sheetId="3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dane.gov.co" TargetMode="External" /><Relationship Id="rId2" Type="http://schemas.openxmlformats.org/officeDocument/2006/relationships/hyperlink" Target="mailto:dctasnales@dane.gov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4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1.421875" style="74" customWidth="1"/>
    <col min="2" max="2" width="16.7109375" style="74" customWidth="1"/>
    <col min="3" max="3" width="11.57421875" style="74" customWidth="1"/>
    <col min="4" max="4" width="11.421875" style="74" customWidth="1"/>
    <col min="5" max="5" width="66.421875" style="74" customWidth="1"/>
    <col min="6" max="16384" width="11.421875" style="74" customWidth="1"/>
  </cols>
  <sheetData>
    <row r="1" ht="5.25" customHeight="1"/>
    <row r="3" ht="14.25">
      <c r="K3" s="75"/>
    </row>
    <row r="4" ht="18">
      <c r="C4" s="76" t="s">
        <v>102</v>
      </c>
    </row>
    <row r="5" ht="17.25" customHeight="1"/>
    <row r="6" ht="9" customHeight="1"/>
    <row r="7" spans="2:10" ht="16.5">
      <c r="B7" s="77" t="s">
        <v>103</v>
      </c>
      <c r="G7" s="74" t="s">
        <v>104</v>
      </c>
      <c r="H7" s="74" t="s">
        <v>104</v>
      </c>
      <c r="I7" s="74" t="s">
        <v>104</v>
      </c>
      <c r="J7" s="74" t="s">
        <v>104</v>
      </c>
    </row>
    <row r="8" spans="3:11" ht="16.5">
      <c r="C8" s="78"/>
      <c r="D8" s="78"/>
      <c r="E8" s="79"/>
      <c r="F8" s="79" t="s">
        <v>104</v>
      </c>
      <c r="G8" s="79" t="s">
        <v>104</v>
      </c>
      <c r="H8" s="74" t="s">
        <v>104</v>
      </c>
      <c r="K8" s="74" t="s">
        <v>104</v>
      </c>
    </row>
    <row r="9" spans="2:8" ht="19.5">
      <c r="B9" s="78" t="s">
        <v>118</v>
      </c>
      <c r="F9" s="74" t="s">
        <v>104</v>
      </c>
      <c r="G9" s="74" t="s">
        <v>104</v>
      </c>
      <c r="H9" s="74" t="s">
        <v>104</v>
      </c>
    </row>
    <row r="10" spans="6:8" ht="14.25">
      <c r="F10" s="74" t="s">
        <v>104</v>
      </c>
      <c r="G10" s="74" t="s">
        <v>104</v>
      </c>
      <c r="H10" s="74" t="s">
        <v>104</v>
      </c>
    </row>
    <row r="11" spans="6:9" ht="14.25">
      <c r="F11" s="74" t="s">
        <v>104</v>
      </c>
      <c r="G11" s="74" t="s">
        <v>104</v>
      </c>
      <c r="H11" s="74" t="s">
        <v>104</v>
      </c>
      <c r="I11" s="74" t="s">
        <v>104</v>
      </c>
    </row>
    <row r="12" spans="2:8" ht="15">
      <c r="B12" s="80" t="s">
        <v>109</v>
      </c>
      <c r="H12" s="74" t="s">
        <v>104</v>
      </c>
    </row>
    <row r="13" ht="15" customHeight="1">
      <c r="B13" s="84" t="s">
        <v>110</v>
      </c>
    </row>
    <row r="14" ht="15" customHeight="1">
      <c r="B14" s="84" t="s">
        <v>111</v>
      </c>
    </row>
    <row r="15" ht="15" customHeight="1">
      <c r="B15" s="84" t="s">
        <v>112</v>
      </c>
    </row>
    <row r="16" spans="2:3" ht="15">
      <c r="B16" s="84" t="s">
        <v>113</v>
      </c>
      <c r="C16" s="81"/>
    </row>
    <row r="17" ht="14.25">
      <c r="C17" s="81"/>
    </row>
    <row r="18" spans="2:4" ht="15">
      <c r="B18" s="80" t="s">
        <v>114</v>
      </c>
      <c r="C18" s="81"/>
      <c r="D18" s="81"/>
    </row>
    <row r="19" ht="15">
      <c r="B19" s="84" t="s">
        <v>114</v>
      </c>
    </row>
    <row r="21" ht="14.25">
      <c r="B21" s="82" t="s">
        <v>105</v>
      </c>
    </row>
    <row r="23" spans="2:4" ht="14.25">
      <c r="B23" s="82" t="s">
        <v>106</v>
      </c>
      <c r="D23" s="83" t="s">
        <v>107</v>
      </c>
    </row>
    <row r="24" ht="14.25">
      <c r="D24" s="83" t="s">
        <v>108</v>
      </c>
    </row>
  </sheetData>
  <sheetProtection/>
  <hyperlinks>
    <hyperlink ref="D24" r:id="rId1" display="contacto@dane.gov.co"/>
    <hyperlink ref="D23" r:id="rId2" display="dctasnales@dane.gov.co"/>
    <hyperlink ref="B13" location="'COU Oferta'!A1" display="Cuadros Oferta y Utilización, Oferta"/>
    <hyperlink ref="B14" location="'COU Utilizacion'!A1" display="Cuadros Oferta y Utilización, Utilización"/>
    <hyperlink ref="B15" location="'COU Emisiones Oferta'!A1" display="COU Emisiones, Oferta"/>
    <hyperlink ref="B16" location="'COU Emisiones Utilizacion'!A1" display="COU Emisiones, Utilización"/>
    <hyperlink ref="B19" location="'Cuenta de activos'!A1" display="Cuenta de activos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R52"/>
  <sheetViews>
    <sheetView showGridLines="0" zoomScale="93" zoomScaleNormal="93" zoomScaleSheetLayoutView="110" zoomScalePageLayoutView="0" workbookViewId="0" topLeftCell="A1">
      <selection activeCell="A53" sqref="A53"/>
    </sheetView>
  </sheetViews>
  <sheetFormatPr defaultColWidth="11.421875" defaultRowHeight="20.25" customHeight="1"/>
  <cols>
    <col min="1" max="1" width="52.140625" style="2" bestFit="1" customWidth="1"/>
    <col min="2" max="3" width="13.7109375" style="69" customWidth="1"/>
    <col min="4" max="4" width="17.57421875" style="69" customWidth="1"/>
    <col min="5" max="7" width="13.7109375" style="70" customWidth="1"/>
    <col min="8" max="8" width="15.28125" style="70" customWidth="1"/>
    <col min="9" max="9" width="13.7109375" style="70" customWidth="1"/>
    <col min="10" max="10" width="12.57421875" style="70" customWidth="1"/>
    <col min="11" max="11" width="15.421875" style="70" customWidth="1"/>
    <col min="12" max="12" width="15.8515625" style="70" customWidth="1"/>
    <col min="13" max="13" width="15.421875" style="70" customWidth="1"/>
    <col min="14" max="14" width="11.28125" style="70" customWidth="1"/>
    <col min="15" max="15" width="15.8515625" style="48" customWidth="1"/>
    <col min="16" max="16" width="12.00390625" style="48" customWidth="1"/>
    <col min="17" max="17" width="11.57421875" style="48" customWidth="1"/>
    <col min="18" max="255" width="11.421875" style="1" customWidth="1"/>
    <col min="256" max="16384" width="6.00390625" style="1" customWidth="1"/>
  </cols>
  <sheetData>
    <row r="1" ht="12"/>
    <row r="2" ht="12"/>
    <row r="3" spans="1:17" ht="24.75" customHeight="1">
      <c r="A3" s="1"/>
      <c r="B3" s="1"/>
      <c r="C3" s="1"/>
      <c r="D3" s="1"/>
      <c r="O3" s="85"/>
      <c r="P3" s="85"/>
      <c r="Q3" s="85"/>
    </row>
    <row r="4" spans="1:17" ht="15">
      <c r="A4" s="22" t="s">
        <v>119</v>
      </c>
      <c r="O4" s="85"/>
      <c r="P4" s="85"/>
      <c r="Q4" s="85"/>
    </row>
    <row r="5" spans="1:18" ht="15">
      <c r="A5" s="32" t="s">
        <v>120</v>
      </c>
      <c r="B5" s="32"/>
      <c r="C5" s="32"/>
      <c r="D5" s="32"/>
      <c r="O5" s="85"/>
      <c r="P5" s="85"/>
      <c r="Q5" s="85"/>
      <c r="R5" s="85"/>
    </row>
    <row r="6" spans="1:16" ht="15">
      <c r="A6" s="32" t="s">
        <v>116</v>
      </c>
      <c r="B6" s="32"/>
      <c r="O6" s="85"/>
      <c r="P6" s="85"/>
    </row>
    <row r="7" spans="1:17" ht="15">
      <c r="A7" s="98"/>
      <c r="B7" s="98"/>
      <c r="O7" s="85"/>
      <c r="P7" s="85"/>
      <c r="Q7" s="86" t="s">
        <v>115</v>
      </c>
    </row>
    <row r="8" spans="1:17" ht="20.25" customHeight="1">
      <c r="A8" s="17"/>
      <c r="B8" s="126" t="s">
        <v>55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4"/>
      <c r="P8" s="124"/>
      <c r="Q8" s="124"/>
    </row>
    <row r="9" spans="1:17" ht="20.25" customHeight="1">
      <c r="A9" s="19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5"/>
      <c r="P9" s="125"/>
      <c r="Q9" s="125"/>
    </row>
    <row r="10" spans="1:17" ht="92.25" customHeight="1">
      <c r="A10" s="19"/>
      <c r="B10" s="49" t="s">
        <v>56</v>
      </c>
      <c r="C10" s="49" t="s">
        <v>57</v>
      </c>
      <c r="D10" s="49" t="s">
        <v>58</v>
      </c>
      <c r="E10" s="49" t="s">
        <v>59</v>
      </c>
      <c r="F10" s="49" t="s">
        <v>60</v>
      </c>
      <c r="G10" s="49" t="s">
        <v>61</v>
      </c>
      <c r="H10" s="49" t="s">
        <v>62</v>
      </c>
      <c r="I10" s="49" t="s">
        <v>63</v>
      </c>
      <c r="J10" s="49" t="s">
        <v>64</v>
      </c>
      <c r="K10" s="49" t="s">
        <v>65</v>
      </c>
      <c r="L10" s="49" t="s">
        <v>66</v>
      </c>
      <c r="M10" s="49" t="s">
        <v>67</v>
      </c>
      <c r="N10" s="59" t="s">
        <v>34</v>
      </c>
      <c r="O10" s="71" t="s">
        <v>68</v>
      </c>
      <c r="P10" s="72" t="s">
        <v>33</v>
      </c>
      <c r="Q10" s="73" t="s">
        <v>45</v>
      </c>
    </row>
    <row r="11" spans="1:17" ht="12">
      <c r="A11" s="4"/>
      <c r="B11" s="8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2">
      <c r="A12" s="8" t="s">
        <v>69</v>
      </c>
      <c r="B12" s="89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2">
      <c r="A13" s="9" t="s">
        <v>70</v>
      </c>
      <c r="B13" s="8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ht="12">
      <c r="A14" s="10" t="s">
        <v>71</v>
      </c>
      <c r="B14" s="99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1">
        <v>71026.8</v>
      </c>
      <c r="Q14" s="51">
        <f>+P14</f>
        <v>71026.8</v>
      </c>
    </row>
    <row r="15" spans="1:17" ht="12">
      <c r="A15" s="11" t="s">
        <v>72</v>
      </c>
      <c r="B15" s="99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0">
        <v>1259.2</v>
      </c>
      <c r="Q15" s="50">
        <f aca="true" t="shared" si="0" ref="Q15:Q21">+P15</f>
        <v>1259.2</v>
      </c>
    </row>
    <row r="16" spans="1:17" ht="12">
      <c r="A16" s="10" t="s">
        <v>0</v>
      </c>
      <c r="B16" s="99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1">
        <v>54915</v>
      </c>
      <c r="Q16" s="51">
        <f t="shared" si="0"/>
        <v>54915</v>
      </c>
    </row>
    <row r="17" spans="1:17" ht="12">
      <c r="A17" s="11" t="s">
        <v>1</v>
      </c>
      <c r="B17" s="9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0">
        <f>+P14+P15+P16</f>
        <v>127201</v>
      </c>
      <c r="Q17" s="50">
        <f t="shared" si="0"/>
        <v>127201</v>
      </c>
    </row>
    <row r="18" spans="1:17" ht="12">
      <c r="A18" s="25" t="s">
        <v>73</v>
      </c>
      <c r="B18" s="8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>
        <f t="shared" si="0"/>
        <v>0</v>
      </c>
    </row>
    <row r="19" spans="1:17" ht="12">
      <c r="A19" s="11" t="s">
        <v>74</v>
      </c>
      <c r="B19" s="99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0">
        <v>36.9</v>
      </c>
      <c r="Q19" s="50">
        <f t="shared" si="0"/>
        <v>36.9</v>
      </c>
    </row>
    <row r="20" spans="1:17" ht="12">
      <c r="A20" s="10" t="s">
        <v>75</v>
      </c>
      <c r="B20" s="9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1"/>
      <c r="Q20" s="51">
        <f t="shared" si="0"/>
        <v>0</v>
      </c>
    </row>
    <row r="21" spans="1:17" ht="12">
      <c r="A21" s="11" t="s">
        <v>1</v>
      </c>
      <c r="B21" s="99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0">
        <f>+P19+P20</f>
        <v>36.9</v>
      </c>
      <c r="Q21" s="50">
        <f t="shared" si="0"/>
        <v>36.9</v>
      </c>
    </row>
    <row r="22" spans="1:17" ht="12">
      <c r="A22" s="8" t="s">
        <v>76</v>
      </c>
      <c r="B22" s="99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1">
        <f>+P21+P17</f>
        <v>127237.9</v>
      </c>
      <c r="Q22" s="51">
        <f>+P22</f>
        <v>127237.9</v>
      </c>
    </row>
    <row r="23" spans="1:17" ht="12">
      <c r="A23" s="4"/>
      <c r="B23" s="8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12">
      <c r="A24" s="8" t="s">
        <v>77</v>
      </c>
      <c r="B24" s="89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9" t="s">
        <v>78</v>
      </c>
      <c r="B25" s="99"/>
      <c r="C25" s="52"/>
      <c r="D25" s="52"/>
      <c r="E25" s="52"/>
      <c r="F25" s="53">
        <v>1350.8</v>
      </c>
      <c r="G25" s="53">
        <v>231</v>
      </c>
      <c r="H25" s="52"/>
      <c r="I25" s="52"/>
      <c r="J25" s="52"/>
      <c r="K25" s="52"/>
      <c r="L25" s="52"/>
      <c r="M25" s="52"/>
      <c r="N25" s="52"/>
      <c r="O25" s="54"/>
      <c r="P25" s="55"/>
      <c r="Q25" s="50">
        <f>+SUM(B25:O25)</f>
        <v>1581.8</v>
      </c>
    </row>
    <row r="26" spans="1:17" ht="12">
      <c r="A26" s="25" t="s">
        <v>79</v>
      </c>
      <c r="B26" s="89">
        <v>73712</v>
      </c>
      <c r="C26" s="51">
        <v>1217</v>
      </c>
      <c r="D26" s="51">
        <v>2195.8999999999996</v>
      </c>
      <c r="E26" s="51">
        <v>46077</v>
      </c>
      <c r="F26" s="51"/>
      <c r="G26" s="51"/>
      <c r="H26" s="51">
        <v>0</v>
      </c>
      <c r="I26" s="51">
        <v>0</v>
      </c>
      <c r="J26" s="53">
        <v>0.1</v>
      </c>
      <c r="K26" s="51">
        <v>0</v>
      </c>
      <c r="L26" s="51">
        <v>0</v>
      </c>
      <c r="M26" s="51">
        <v>0</v>
      </c>
      <c r="N26" s="51">
        <v>122.9</v>
      </c>
      <c r="O26" s="55"/>
      <c r="P26" s="55"/>
      <c r="Q26" s="51">
        <f aca="true" t="shared" si="1" ref="Q26:Q48">+SUM(B26:O26)</f>
        <v>123324.9</v>
      </c>
    </row>
    <row r="27" spans="1:17" ht="12">
      <c r="A27" s="9"/>
      <c r="B27" s="8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55"/>
      <c r="P27" s="55"/>
      <c r="Q27" s="50">
        <f t="shared" si="1"/>
        <v>0</v>
      </c>
    </row>
    <row r="28" spans="1:17" ht="12">
      <c r="A28" s="8" t="s">
        <v>80</v>
      </c>
      <c r="B28" s="89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3"/>
      <c r="O28" s="53"/>
      <c r="P28" s="53"/>
      <c r="Q28" s="51">
        <f t="shared" si="1"/>
        <v>0</v>
      </c>
    </row>
    <row r="29" spans="1:17" ht="12">
      <c r="A29" s="9" t="s">
        <v>81</v>
      </c>
      <c r="B29" s="88"/>
      <c r="C29" s="50"/>
      <c r="D29" s="50">
        <v>40.2</v>
      </c>
      <c r="E29" s="50"/>
      <c r="F29" s="50"/>
      <c r="G29" s="50"/>
      <c r="H29" s="50"/>
      <c r="I29" s="50">
        <v>23.6</v>
      </c>
      <c r="J29" s="50"/>
      <c r="K29" s="50"/>
      <c r="L29" s="50">
        <v>110.6</v>
      </c>
      <c r="M29" s="50"/>
      <c r="N29" s="54">
        <v>871.1</v>
      </c>
      <c r="O29" s="54"/>
      <c r="P29" s="54">
        <v>1045.5</v>
      </c>
      <c r="Q29" s="50">
        <f t="shared" si="1"/>
        <v>1045.5</v>
      </c>
    </row>
    <row r="30" spans="1:17" ht="12">
      <c r="A30" s="10" t="s">
        <v>82</v>
      </c>
      <c r="B30" s="89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5"/>
      <c r="O30" s="55"/>
      <c r="P30" s="55"/>
      <c r="Q30" s="51">
        <f t="shared" si="1"/>
        <v>0</v>
      </c>
    </row>
    <row r="31" spans="1:17" ht="12">
      <c r="A31" s="11" t="s">
        <v>83</v>
      </c>
      <c r="B31" s="88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55"/>
      <c r="P31" s="55"/>
      <c r="Q31" s="50">
        <f t="shared" si="1"/>
        <v>0</v>
      </c>
    </row>
    <row r="32" spans="1:17" ht="12">
      <c r="A32" s="10"/>
      <c r="B32" s="89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5"/>
      <c r="O32" s="55"/>
      <c r="P32" s="55"/>
      <c r="Q32" s="51">
        <f t="shared" si="1"/>
        <v>0</v>
      </c>
    </row>
    <row r="33" spans="1:17" ht="12">
      <c r="A33" s="9" t="s">
        <v>84</v>
      </c>
      <c r="B33" s="88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4"/>
      <c r="O33" s="54"/>
      <c r="P33" s="54"/>
      <c r="Q33" s="50">
        <f t="shared" si="1"/>
        <v>0</v>
      </c>
    </row>
    <row r="34" spans="1:17" ht="12">
      <c r="A34" s="10" t="s">
        <v>78</v>
      </c>
      <c r="B34" s="89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5"/>
      <c r="O34" s="55"/>
      <c r="P34" s="55"/>
      <c r="Q34" s="51">
        <f t="shared" si="1"/>
        <v>0</v>
      </c>
    </row>
    <row r="35" spans="1:17" ht="12">
      <c r="A35" s="11" t="s">
        <v>79</v>
      </c>
      <c r="B35" s="88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55"/>
      <c r="P35" s="55"/>
      <c r="Q35" s="50">
        <f t="shared" si="1"/>
        <v>0</v>
      </c>
    </row>
    <row r="36" spans="1:17" ht="12">
      <c r="A36" s="8"/>
      <c r="B36" s="89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5"/>
      <c r="O36" s="55"/>
      <c r="P36" s="55"/>
      <c r="Q36" s="51">
        <f t="shared" si="1"/>
        <v>0</v>
      </c>
    </row>
    <row r="37" spans="1:17" ht="12">
      <c r="A37" s="56" t="s">
        <v>85</v>
      </c>
      <c r="B37" s="88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4"/>
      <c r="O37" s="54"/>
      <c r="P37" s="54"/>
      <c r="Q37" s="50">
        <f t="shared" si="1"/>
        <v>0</v>
      </c>
    </row>
    <row r="38" spans="1:17" ht="12">
      <c r="A38" s="25" t="s">
        <v>86</v>
      </c>
      <c r="B38" s="89"/>
      <c r="C38" s="51"/>
      <c r="D38" s="51"/>
      <c r="E38" s="51"/>
      <c r="F38" s="51"/>
      <c r="G38" s="51"/>
      <c r="H38" s="51"/>
      <c r="I38" s="51"/>
      <c r="J38" s="51"/>
      <c r="K38" s="51"/>
      <c r="L38" s="51">
        <v>0</v>
      </c>
      <c r="M38" s="51"/>
      <c r="N38" s="51"/>
      <c r="O38" s="53"/>
      <c r="P38" s="53"/>
      <c r="Q38" s="51">
        <f t="shared" si="1"/>
        <v>0</v>
      </c>
    </row>
    <row r="39" spans="1:17" ht="12">
      <c r="A39" s="11" t="s">
        <v>71</v>
      </c>
      <c r="B39" s="88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55"/>
      <c r="P39" s="55"/>
      <c r="Q39" s="50">
        <f t="shared" si="1"/>
        <v>0</v>
      </c>
    </row>
    <row r="40" spans="1:17" ht="12">
      <c r="A40" s="10" t="s">
        <v>72</v>
      </c>
      <c r="B40" s="89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5"/>
      <c r="O40" s="55"/>
      <c r="P40" s="55"/>
      <c r="Q40" s="51">
        <f t="shared" si="1"/>
        <v>0</v>
      </c>
    </row>
    <row r="41" spans="1:17" ht="12">
      <c r="A41" s="11" t="s">
        <v>0</v>
      </c>
      <c r="B41" s="88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55"/>
      <c r="P41" s="55"/>
      <c r="Q41" s="50">
        <f t="shared" si="1"/>
        <v>0</v>
      </c>
    </row>
    <row r="42" spans="1:17" ht="12">
      <c r="A42" s="10" t="s">
        <v>1</v>
      </c>
      <c r="B42" s="89">
        <v>11010</v>
      </c>
      <c r="C42" s="51">
        <v>1210.4</v>
      </c>
      <c r="D42" s="51">
        <v>2157.4</v>
      </c>
      <c r="E42" s="51">
        <v>46010</v>
      </c>
      <c r="F42" s="51">
        <v>1525.1</v>
      </c>
      <c r="G42" s="51">
        <v>232</v>
      </c>
      <c r="H42" s="51">
        <v>0</v>
      </c>
      <c r="I42" s="51">
        <v>31.900000000000002</v>
      </c>
      <c r="J42" s="51">
        <v>0.1</v>
      </c>
      <c r="K42" s="51">
        <v>0</v>
      </c>
      <c r="L42" s="51">
        <v>110.6</v>
      </c>
      <c r="M42" s="51">
        <v>1045.5</v>
      </c>
      <c r="N42" s="55">
        <v>1015.1</v>
      </c>
      <c r="O42" s="55"/>
      <c r="P42" s="55"/>
      <c r="Q42" s="51">
        <f>+SUM(B42:O42)</f>
        <v>64348.1</v>
      </c>
    </row>
    <row r="43" spans="1:17" ht="13.5">
      <c r="A43" s="11" t="s">
        <v>87</v>
      </c>
      <c r="B43" s="88">
        <v>8297</v>
      </c>
      <c r="C43" s="50">
        <v>0</v>
      </c>
      <c r="D43" s="50">
        <v>4.1</v>
      </c>
      <c r="E43" s="50">
        <v>0</v>
      </c>
      <c r="F43" s="50">
        <v>1525.1</v>
      </c>
      <c r="G43" s="50">
        <v>232</v>
      </c>
      <c r="H43" s="50"/>
      <c r="I43" s="50">
        <v>0</v>
      </c>
      <c r="J43" s="50">
        <v>0</v>
      </c>
      <c r="K43" s="50"/>
      <c r="L43" s="50">
        <v>0</v>
      </c>
      <c r="M43" s="50">
        <v>0</v>
      </c>
      <c r="N43" s="55">
        <v>0</v>
      </c>
      <c r="O43" s="55"/>
      <c r="P43" s="55"/>
      <c r="Q43" s="50">
        <f t="shared" si="1"/>
        <v>10058.2</v>
      </c>
    </row>
    <row r="44" spans="1:17" ht="24">
      <c r="A44" s="8" t="s">
        <v>88</v>
      </c>
      <c r="B44" s="89">
        <v>62933</v>
      </c>
      <c r="C44" s="51">
        <v>6.6</v>
      </c>
      <c r="D44" s="51">
        <v>101.7</v>
      </c>
      <c r="E44" s="51">
        <v>67</v>
      </c>
      <c r="F44" s="51">
        <v>537.2</v>
      </c>
      <c r="G44" s="51">
        <v>0</v>
      </c>
      <c r="H44" s="51"/>
      <c r="I44" s="51">
        <v>8.4</v>
      </c>
      <c r="J44" s="51">
        <v>0</v>
      </c>
      <c r="K44" s="51"/>
      <c r="L44" s="51">
        <v>27.8</v>
      </c>
      <c r="M44" s="51">
        <v>0</v>
      </c>
      <c r="N44" s="53">
        <v>253.7</v>
      </c>
      <c r="P44" s="53"/>
      <c r="Q44" s="51">
        <f>+SUM(B44:P44)</f>
        <v>63935.399999999994</v>
      </c>
    </row>
    <row r="45" spans="1:17" ht="12">
      <c r="A45" s="11" t="s">
        <v>89</v>
      </c>
      <c r="B45" s="88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5"/>
      <c r="O45" s="55"/>
      <c r="P45" s="55"/>
      <c r="Q45" s="50">
        <f t="shared" si="1"/>
        <v>0</v>
      </c>
    </row>
    <row r="46" spans="1:17" ht="12">
      <c r="A46" s="10" t="s">
        <v>90</v>
      </c>
      <c r="B46" s="89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5"/>
      <c r="O46" s="55"/>
      <c r="P46" s="55"/>
      <c r="Q46" s="51">
        <f t="shared" si="1"/>
        <v>0</v>
      </c>
    </row>
    <row r="47" spans="1:17" ht="12">
      <c r="A47" s="11" t="s">
        <v>91</v>
      </c>
      <c r="B47" s="88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5"/>
      <c r="O47" s="55"/>
      <c r="P47" s="55"/>
      <c r="Q47" s="50">
        <f t="shared" si="1"/>
        <v>0</v>
      </c>
    </row>
    <row r="48" spans="1:17" ht="12">
      <c r="A48" s="8"/>
      <c r="B48" s="89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3"/>
      <c r="O48" s="53"/>
      <c r="P48" s="53"/>
      <c r="Q48" s="53">
        <f t="shared" si="1"/>
        <v>0</v>
      </c>
    </row>
    <row r="49" spans="1:17" ht="12">
      <c r="A49" s="57" t="s">
        <v>45</v>
      </c>
      <c r="B49" s="100">
        <f>+B26+B29+B42+B44</f>
        <v>147655</v>
      </c>
      <c r="C49" s="58">
        <f aca="true" t="shared" si="2" ref="C49:N49">+C26+C29+C42+C44</f>
        <v>2434</v>
      </c>
      <c r="D49" s="58">
        <f t="shared" si="2"/>
        <v>4495.2</v>
      </c>
      <c r="E49" s="58">
        <f t="shared" si="2"/>
        <v>92154</v>
      </c>
      <c r="F49" s="58">
        <f>+F25+F29+F42+F44</f>
        <v>3413.0999999999995</v>
      </c>
      <c r="G49" s="58">
        <f>+G25+G29+G42+G44</f>
        <v>463</v>
      </c>
      <c r="H49" s="58">
        <f t="shared" si="2"/>
        <v>0</v>
      </c>
      <c r="I49" s="58">
        <f t="shared" si="2"/>
        <v>63.9</v>
      </c>
      <c r="J49" s="58">
        <f t="shared" si="2"/>
        <v>0.2</v>
      </c>
      <c r="K49" s="58">
        <f t="shared" si="2"/>
        <v>0</v>
      </c>
      <c r="L49" s="58">
        <f t="shared" si="2"/>
        <v>249</v>
      </c>
      <c r="M49" s="58">
        <f t="shared" si="2"/>
        <v>1045.5</v>
      </c>
      <c r="N49" s="58">
        <f t="shared" si="2"/>
        <v>2262.7999999999997</v>
      </c>
      <c r="O49" s="58"/>
      <c r="P49" s="58">
        <f>+P22+P29</f>
        <v>128283.4</v>
      </c>
      <c r="Q49" s="58">
        <f>+Q25+Q26+Q29+Q44+Q42+Q22</f>
        <v>381473.6</v>
      </c>
    </row>
    <row r="50" ht="12">
      <c r="A50" s="31" t="s">
        <v>124</v>
      </c>
    </row>
    <row r="51" spans="1:9" ht="12">
      <c r="A51" s="123" t="s">
        <v>100</v>
      </c>
      <c r="B51" s="123"/>
      <c r="C51" s="123"/>
      <c r="D51" s="123"/>
      <c r="E51" s="123"/>
      <c r="F51" s="123"/>
      <c r="G51" s="123"/>
      <c r="H51" s="123"/>
      <c r="I51" s="123"/>
    </row>
    <row r="52" ht="20.25" customHeight="1">
      <c r="A52" s="7" t="s">
        <v>121</v>
      </c>
    </row>
  </sheetData>
  <sheetProtection/>
  <mergeCells count="5">
    <mergeCell ref="A51:I51"/>
    <mergeCell ref="O8:O9"/>
    <mergeCell ref="P8:P9"/>
    <mergeCell ref="Q8:Q9"/>
    <mergeCell ref="B8:N9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52"/>
  <sheetViews>
    <sheetView showGridLines="0" zoomScale="93" zoomScaleNormal="93" zoomScaleSheetLayoutView="110" zoomScalePageLayoutView="0" workbookViewId="0" topLeftCell="A1">
      <selection activeCell="A6" sqref="A6"/>
    </sheetView>
  </sheetViews>
  <sheetFormatPr defaultColWidth="11.421875" defaultRowHeight="20.25" customHeight="1"/>
  <cols>
    <col min="1" max="1" width="56.00390625" style="2" customWidth="1"/>
    <col min="2" max="3" width="13.7109375" style="69" customWidth="1"/>
    <col min="4" max="4" width="17.57421875" style="69" customWidth="1"/>
    <col min="5" max="7" width="13.7109375" style="70" customWidth="1"/>
    <col min="8" max="8" width="15.28125" style="70" customWidth="1"/>
    <col min="9" max="9" width="13.7109375" style="70" customWidth="1"/>
    <col min="10" max="10" width="12.57421875" style="70" customWidth="1"/>
    <col min="11" max="11" width="15.421875" style="70" customWidth="1"/>
    <col min="12" max="12" width="15.8515625" style="70" customWidth="1"/>
    <col min="13" max="13" width="15.421875" style="70" customWidth="1"/>
    <col min="14" max="14" width="11.28125" style="70" customWidth="1"/>
    <col min="15" max="15" width="15.8515625" style="48" customWidth="1"/>
    <col min="16" max="16" width="12.00390625" style="48" customWidth="1"/>
    <col min="17" max="17" width="11.57421875" style="48" customWidth="1"/>
    <col min="18" max="255" width="11.421875" style="1" customWidth="1"/>
    <col min="256" max="16384" width="6.00390625" style="1" customWidth="1"/>
  </cols>
  <sheetData>
    <row r="1" ht="12"/>
    <row r="2" ht="12"/>
    <row r="3" spans="1:17" ht="12">
      <c r="A3" s="1"/>
      <c r="B3" s="1"/>
      <c r="C3" s="1"/>
      <c r="D3" s="1"/>
      <c r="O3" s="1"/>
      <c r="P3" s="1"/>
      <c r="Q3" s="1"/>
    </row>
    <row r="4" spans="1:17" ht="12">
      <c r="A4" s="1"/>
      <c r="B4" s="1"/>
      <c r="C4" s="1"/>
      <c r="D4" s="1"/>
      <c r="O4" s="1"/>
      <c r="P4" s="1"/>
      <c r="Q4" s="1"/>
    </row>
    <row r="5" spans="1:17" ht="15">
      <c r="A5" s="130" t="s">
        <v>122</v>
      </c>
      <c r="B5" s="130"/>
      <c r="O5" s="1"/>
      <c r="P5" s="1"/>
      <c r="Q5" s="1"/>
    </row>
    <row r="6" spans="1:17" ht="15">
      <c r="A6" s="32" t="s">
        <v>123</v>
      </c>
      <c r="B6" s="32"/>
      <c r="C6" s="32"/>
      <c r="D6" s="32"/>
      <c r="O6" s="1"/>
      <c r="P6" s="1"/>
      <c r="Q6" s="1"/>
    </row>
    <row r="7" spans="1:17" ht="15">
      <c r="A7" s="32" t="s">
        <v>116</v>
      </c>
      <c r="B7" s="32"/>
      <c r="O7" s="1"/>
      <c r="P7" s="1"/>
      <c r="Q7" s="1"/>
    </row>
    <row r="8" spans="1:17" ht="15">
      <c r="A8" s="98"/>
      <c r="B8" s="98"/>
      <c r="O8" s="1"/>
      <c r="P8" s="1"/>
      <c r="Q8" s="86" t="s">
        <v>115</v>
      </c>
    </row>
    <row r="9" spans="1:17" ht="20.25" customHeight="1">
      <c r="A9" s="96"/>
      <c r="B9" s="126" t="s">
        <v>55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4"/>
      <c r="P9" s="124"/>
      <c r="Q9" s="124"/>
    </row>
    <row r="10" spans="1:17" ht="20.25" customHeight="1">
      <c r="A10" s="97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5"/>
      <c r="P10" s="125"/>
      <c r="Q10" s="125"/>
    </row>
    <row r="11" spans="1:17" ht="92.25" customHeight="1">
      <c r="A11" s="95"/>
      <c r="B11" s="49" t="s">
        <v>56</v>
      </c>
      <c r="C11" s="49" t="s">
        <v>57</v>
      </c>
      <c r="D11" s="49" t="s">
        <v>58</v>
      </c>
      <c r="E11" s="49" t="s">
        <v>59</v>
      </c>
      <c r="F11" s="49" t="s">
        <v>60</v>
      </c>
      <c r="G11" s="49" t="s">
        <v>61</v>
      </c>
      <c r="H11" s="49" t="s">
        <v>62</v>
      </c>
      <c r="I11" s="49" t="s">
        <v>63</v>
      </c>
      <c r="J11" s="49" t="s">
        <v>64</v>
      </c>
      <c r="K11" s="49" t="s">
        <v>65</v>
      </c>
      <c r="L11" s="49" t="s">
        <v>66</v>
      </c>
      <c r="M11" s="49" t="s">
        <v>67</v>
      </c>
      <c r="N11" s="59" t="s">
        <v>34</v>
      </c>
      <c r="O11" s="71" t="s">
        <v>68</v>
      </c>
      <c r="P11" s="72" t="s">
        <v>33</v>
      </c>
      <c r="Q11" s="73" t="s">
        <v>45</v>
      </c>
    </row>
    <row r="12" spans="1:17" ht="12">
      <c r="A12" s="4"/>
      <c r="B12" s="8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60"/>
      <c r="P12" s="61"/>
      <c r="Q12" s="62"/>
    </row>
    <row r="13" spans="1:17" ht="12">
      <c r="A13" s="8" t="s">
        <v>69</v>
      </c>
      <c r="B13" s="89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5"/>
      <c r="P13" s="55"/>
      <c r="Q13" s="51"/>
    </row>
    <row r="14" spans="1:17" ht="12">
      <c r="A14" s="9" t="s">
        <v>70</v>
      </c>
      <c r="B14" s="88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5"/>
      <c r="P14" s="55"/>
      <c r="Q14" s="50"/>
    </row>
    <row r="15" spans="1:17" ht="12">
      <c r="A15" s="63" t="s">
        <v>71</v>
      </c>
      <c r="B15" s="90">
        <v>18295</v>
      </c>
      <c r="C15" s="53">
        <v>679</v>
      </c>
      <c r="D15" s="53">
        <v>2148.2</v>
      </c>
      <c r="E15" s="53">
        <v>46077</v>
      </c>
      <c r="F15" s="53">
        <v>3294.1</v>
      </c>
      <c r="G15" s="53">
        <v>463</v>
      </c>
      <c r="H15" s="53"/>
      <c r="I15" s="53">
        <v>0</v>
      </c>
      <c r="J15" s="53">
        <v>0.1</v>
      </c>
      <c r="K15" s="53"/>
      <c r="L15" s="53">
        <v>0</v>
      </c>
      <c r="M15" s="53">
        <v>0</v>
      </c>
      <c r="N15" s="53">
        <v>70.4</v>
      </c>
      <c r="O15" s="55"/>
      <c r="P15" s="55"/>
      <c r="Q15" s="51">
        <f>+SUM(B15:N15)</f>
        <v>71026.8</v>
      </c>
    </row>
    <row r="16" spans="1:17" ht="12">
      <c r="A16" s="64" t="s">
        <v>72</v>
      </c>
      <c r="B16" s="91">
        <v>502</v>
      </c>
      <c r="C16" s="54">
        <v>538</v>
      </c>
      <c r="D16" s="54">
        <v>47.7</v>
      </c>
      <c r="E16" s="54">
        <v>0</v>
      </c>
      <c r="F16" s="54">
        <v>119</v>
      </c>
      <c r="G16" s="54">
        <v>0</v>
      </c>
      <c r="H16" s="54"/>
      <c r="I16" s="54">
        <v>0</v>
      </c>
      <c r="J16" s="54">
        <v>0</v>
      </c>
      <c r="K16" s="54"/>
      <c r="L16" s="54">
        <v>0</v>
      </c>
      <c r="M16" s="54">
        <v>0</v>
      </c>
      <c r="N16" s="54">
        <v>52.5</v>
      </c>
      <c r="O16" s="55"/>
      <c r="P16" s="55"/>
      <c r="Q16" s="50">
        <f aca="true" t="shared" si="0" ref="Q16:Q25">+SUM(B16:N16)</f>
        <v>1259.2</v>
      </c>
    </row>
    <row r="17" spans="1:17" ht="12">
      <c r="A17" s="63" t="s">
        <v>0</v>
      </c>
      <c r="B17" s="90">
        <v>54915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/>
      <c r="I17" s="53">
        <v>0</v>
      </c>
      <c r="J17" s="53">
        <v>0</v>
      </c>
      <c r="K17" s="53"/>
      <c r="L17" s="53">
        <v>0</v>
      </c>
      <c r="M17" s="53">
        <v>0</v>
      </c>
      <c r="N17" s="53">
        <v>0</v>
      </c>
      <c r="O17" s="55"/>
      <c r="P17" s="55"/>
      <c r="Q17" s="51">
        <f t="shared" si="0"/>
        <v>54915</v>
      </c>
    </row>
    <row r="18" spans="1:17" ht="12">
      <c r="A18" s="64" t="s">
        <v>1</v>
      </c>
      <c r="B18" s="91">
        <f>SUM(B15:B17)</f>
        <v>73712</v>
      </c>
      <c r="C18" s="54">
        <f aca="true" t="shared" si="1" ref="C18:N18">SUM(C15:C17)</f>
        <v>1217</v>
      </c>
      <c r="D18" s="54">
        <f t="shared" si="1"/>
        <v>2195.8999999999996</v>
      </c>
      <c r="E18" s="54">
        <f t="shared" si="1"/>
        <v>46077</v>
      </c>
      <c r="F18" s="54">
        <f t="shared" si="1"/>
        <v>3413.1</v>
      </c>
      <c r="G18" s="54">
        <f t="shared" si="1"/>
        <v>463</v>
      </c>
      <c r="H18" s="54">
        <f t="shared" si="1"/>
        <v>0</v>
      </c>
      <c r="I18" s="54">
        <f t="shared" si="1"/>
        <v>0</v>
      </c>
      <c r="J18" s="54">
        <f t="shared" si="1"/>
        <v>0.1</v>
      </c>
      <c r="K18" s="54">
        <f t="shared" si="1"/>
        <v>0</v>
      </c>
      <c r="L18" s="54">
        <f t="shared" si="1"/>
        <v>0</v>
      </c>
      <c r="M18" s="54">
        <f t="shared" si="1"/>
        <v>0</v>
      </c>
      <c r="N18" s="54">
        <f t="shared" si="1"/>
        <v>122.9</v>
      </c>
      <c r="O18" s="55"/>
      <c r="P18" s="55"/>
      <c r="Q18" s="50">
        <f t="shared" si="0"/>
        <v>127201</v>
      </c>
    </row>
    <row r="19" spans="1:17" ht="12">
      <c r="A19" s="25" t="s">
        <v>73</v>
      </c>
      <c r="B19" s="8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>
        <f t="shared" si="0"/>
        <v>0</v>
      </c>
    </row>
    <row r="20" spans="1:17" ht="12">
      <c r="A20" s="64" t="s">
        <v>74</v>
      </c>
      <c r="B20" s="9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v>36.9</v>
      </c>
      <c r="O20" s="55"/>
      <c r="P20" s="55"/>
      <c r="Q20" s="50">
        <f t="shared" si="0"/>
        <v>36.9</v>
      </c>
    </row>
    <row r="21" spans="1:17" ht="12">
      <c r="A21" s="63" t="s">
        <v>75</v>
      </c>
      <c r="B21" s="9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5"/>
      <c r="P21" s="55"/>
      <c r="Q21" s="51">
        <f t="shared" si="0"/>
        <v>0</v>
      </c>
    </row>
    <row r="22" spans="1:17" ht="12">
      <c r="A22" s="64" t="s">
        <v>1</v>
      </c>
      <c r="B22" s="91">
        <f>+SUM(B20:B21)</f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f>+N20</f>
        <v>36.9</v>
      </c>
      <c r="O22" s="55"/>
      <c r="P22" s="55"/>
      <c r="Q22" s="50">
        <f t="shared" si="0"/>
        <v>36.9</v>
      </c>
    </row>
    <row r="23" spans="1:17" ht="12">
      <c r="A23" s="41" t="s">
        <v>92</v>
      </c>
      <c r="B23" s="90">
        <f>+B22+B18</f>
        <v>73712</v>
      </c>
      <c r="C23" s="53">
        <f aca="true" t="shared" si="2" ref="C23:N23">+C22+C18</f>
        <v>1217</v>
      </c>
      <c r="D23" s="53">
        <f t="shared" si="2"/>
        <v>2195.8999999999996</v>
      </c>
      <c r="E23" s="53">
        <f t="shared" si="2"/>
        <v>46077</v>
      </c>
      <c r="F23" s="53">
        <f t="shared" si="2"/>
        <v>3413.1</v>
      </c>
      <c r="G23" s="53">
        <f t="shared" si="2"/>
        <v>463</v>
      </c>
      <c r="H23" s="53">
        <f t="shared" si="2"/>
        <v>0</v>
      </c>
      <c r="I23" s="53">
        <f t="shared" si="2"/>
        <v>0</v>
      </c>
      <c r="J23" s="53">
        <f t="shared" si="2"/>
        <v>0.1</v>
      </c>
      <c r="K23" s="53">
        <f t="shared" si="2"/>
        <v>0</v>
      </c>
      <c r="L23" s="53">
        <f t="shared" si="2"/>
        <v>0</v>
      </c>
      <c r="M23" s="53">
        <f t="shared" si="2"/>
        <v>0</v>
      </c>
      <c r="N23" s="53">
        <f t="shared" si="2"/>
        <v>159.8</v>
      </c>
      <c r="O23" s="55"/>
      <c r="P23" s="55"/>
      <c r="Q23" s="51">
        <f t="shared" si="0"/>
        <v>127237.90000000001</v>
      </c>
    </row>
    <row r="24" spans="1:17" ht="12">
      <c r="A24" s="4"/>
      <c r="B24" s="88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>
        <f t="shared" si="0"/>
        <v>0</v>
      </c>
    </row>
    <row r="25" spans="1:17" ht="12">
      <c r="A25" s="8" t="s">
        <v>77</v>
      </c>
      <c r="B25" s="8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>
        <f t="shared" si="0"/>
        <v>0</v>
      </c>
    </row>
    <row r="26" spans="1:17" ht="12">
      <c r="A26" s="24" t="s">
        <v>78</v>
      </c>
      <c r="B26" s="91">
        <v>231</v>
      </c>
      <c r="C26" s="54">
        <v>0</v>
      </c>
      <c r="D26" s="54">
        <v>63.2</v>
      </c>
      <c r="E26" s="54">
        <v>0</v>
      </c>
      <c r="F26" s="54">
        <v>0</v>
      </c>
      <c r="G26" s="54">
        <v>0</v>
      </c>
      <c r="H26" s="54"/>
      <c r="I26" s="54">
        <v>40.3</v>
      </c>
      <c r="J26" s="54">
        <v>0</v>
      </c>
      <c r="K26" s="54"/>
      <c r="L26" s="54">
        <v>138.4</v>
      </c>
      <c r="M26" s="54">
        <v>0</v>
      </c>
      <c r="N26" s="54">
        <v>1108.9</v>
      </c>
      <c r="O26" s="55"/>
      <c r="P26" s="54"/>
      <c r="Q26" s="50">
        <f>+SUM(B26:N26)</f>
        <v>1581.8000000000002</v>
      </c>
    </row>
    <row r="27" spans="1:17" s="15" customFormat="1" ht="12">
      <c r="A27" s="23" t="s">
        <v>79</v>
      </c>
      <c r="B27" s="90">
        <v>73712</v>
      </c>
      <c r="C27" s="53">
        <v>1217</v>
      </c>
      <c r="D27" s="53">
        <v>2195.8999999999996</v>
      </c>
      <c r="E27" s="53">
        <v>46077</v>
      </c>
      <c r="F27" s="53">
        <v>0</v>
      </c>
      <c r="G27" s="53"/>
      <c r="H27" s="53">
        <v>0</v>
      </c>
      <c r="I27" s="53">
        <v>0</v>
      </c>
      <c r="J27" s="53">
        <v>0.1</v>
      </c>
      <c r="K27" s="53">
        <v>0</v>
      </c>
      <c r="L27" s="53">
        <v>0</v>
      </c>
      <c r="M27" s="53">
        <v>0</v>
      </c>
      <c r="N27" s="53">
        <v>122.9</v>
      </c>
      <c r="O27" s="53"/>
      <c r="P27" s="53"/>
      <c r="Q27" s="51">
        <f aca="true" t="shared" si="3" ref="Q27:Q38">+SUM(B27:N27)</f>
        <v>123324.9</v>
      </c>
    </row>
    <row r="28" spans="1:17" ht="12">
      <c r="A28" s="24"/>
      <c r="B28" s="9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0">
        <f t="shared" si="3"/>
        <v>0</v>
      </c>
    </row>
    <row r="29" spans="1:17" ht="12">
      <c r="A29" s="8" t="s">
        <v>80</v>
      </c>
      <c r="B29" s="8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3"/>
      <c r="O29" s="53"/>
      <c r="P29" s="53"/>
      <c r="Q29" s="51">
        <f t="shared" si="3"/>
        <v>0</v>
      </c>
    </row>
    <row r="30" spans="1:17" ht="12">
      <c r="A30" s="9" t="s">
        <v>81</v>
      </c>
      <c r="B30" s="88"/>
      <c r="C30" s="50"/>
      <c r="D30" s="50">
        <v>40.2</v>
      </c>
      <c r="E30" s="50"/>
      <c r="F30" s="50"/>
      <c r="G30" s="50"/>
      <c r="H30" s="50"/>
      <c r="I30" s="50">
        <v>23.6</v>
      </c>
      <c r="J30" s="50"/>
      <c r="K30" s="50"/>
      <c r="L30" s="50">
        <v>110.6</v>
      </c>
      <c r="M30" s="50"/>
      <c r="N30" s="54">
        <v>871.1</v>
      </c>
      <c r="O30" s="54"/>
      <c r="P30" s="54"/>
      <c r="Q30" s="50">
        <f>+SUM(B30:N30)</f>
        <v>1045.5</v>
      </c>
    </row>
    <row r="31" spans="1:17" ht="24">
      <c r="A31" s="63" t="s">
        <v>93</v>
      </c>
      <c r="B31" s="92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3">
        <v>1045.5</v>
      </c>
      <c r="N31" s="55"/>
      <c r="O31" s="55"/>
      <c r="P31" s="53"/>
      <c r="Q31" s="51"/>
    </row>
    <row r="32" spans="1:17" ht="12">
      <c r="A32" s="64" t="s">
        <v>83</v>
      </c>
      <c r="B32" s="91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5"/>
      <c r="Q32" s="50">
        <f t="shared" si="3"/>
        <v>0</v>
      </c>
    </row>
    <row r="33" spans="1:17" ht="12">
      <c r="A33" s="63"/>
      <c r="B33" s="9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1">
        <f t="shared" si="3"/>
        <v>0</v>
      </c>
    </row>
    <row r="34" spans="1:17" ht="12">
      <c r="A34" s="9" t="s">
        <v>84</v>
      </c>
      <c r="B34" s="8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4"/>
      <c r="O34" s="54"/>
      <c r="P34" s="54"/>
      <c r="Q34" s="50">
        <f t="shared" si="3"/>
        <v>0</v>
      </c>
    </row>
    <row r="35" spans="1:17" ht="12">
      <c r="A35" s="63" t="s">
        <v>94</v>
      </c>
      <c r="B35" s="90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5"/>
      <c r="P35" s="55"/>
      <c r="Q35" s="51">
        <f t="shared" si="3"/>
        <v>0</v>
      </c>
    </row>
    <row r="36" spans="1:17" ht="12">
      <c r="A36" s="64" t="s">
        <v>95</v>
      </c>
      <c r="B36" s="9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5"/>
      <c r="Q36" s="50">
        <f t="shared" si="3"/>
        <v>0</v>
      </c>
    </row>
    <row r="37" spans="1:17" ht="12">
      <c r="A37" s="65"/>
      <c r="B37" s="93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55"/>
      <c r="P37" s="66"/>
      <c r="Q37" s="51">
        <f t="shared" si="3"/>
        <v>0</v>
      </c>
    </row>
    <row r="38" spans="1:17" ht="12">
      <c r="A38" s="56" t="s">
        <v>85</v>
      </c>
      <c r="B38" s="88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4"/>
      <c r="O38" s="54"/>
      <c r="P38" s="54"/>
      <c r="Q38" s="50">
        <f t="shared" si="3"/>
        <v>0</v>
      </c>
    </row>
    <row r="39" spans="1:17" ht="12">
      <c r="A39" s="25" t="s">
        <v>96</v>
      </c>
      <c r="B39" s="89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3"/>
      <c r="O39" s="53"/>
      <c r="P39" s="53">
        <v>64348.1</v>
      </c>
      <c r="Q39" s="51">
        <f>+P39</f>
        <v>64348.1</v>
      </c>
    </row>
    <row r="40" spans="1:17" ht="12">
      <c r="A40" s="64" t="s">
        <v>86</v>
      </c>
      <c r="B40" s="92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0"/>
    </row>
    <row r="41" spans="1:17" ht="12">
      <c r="A41" s="63" t="s">
        <v>97</v>
      </c>
      <c r="B41" s="92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1"/>
    </row>
    <row r="42" spans="1:17" ht="12">
      <c r="A42" s="64" t="s">
        <v>98</v>
      </c>
      <c r="B42" s="9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0"/>
    </row>
    <row r="43" spans="1:17" ht="12">
      <c r="A43" s="63"/>
      <c r="B43" s="90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1"/>
    </row>
    <row r="44" spans="1:17" ht="24">
      <c r="A44" s="26" t="s">
        <v>88</v>
      </c>
      <c r="B44" s="9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>
        <v>63935.4</v>
      </c>
      <c r="Q44" s="50">
        <f>+P44</f>
        <v>63935.4</v>
      </c>
    </row>
    <row r="45" spans="1:17" ht="12">
      <c r="A45" s="63" t="s">
        <v>89</v>
      </c>
      <c r="B45" s="92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3"/>
      <c r="Q45" s="51"/>
    </row>
    <row r="46" spans="1:17" ht="12">
      <c r="A46" s="64" t="s">
        <v>90</v>
      </c>
      <c r="B46" s="92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4"/>
      <c r="Q46" s="50"/>
    </row>
    <row r="47" spans="1:17" ht="12">
      <c r="A47" s="63" t="s">
        <v>91</v>
      </c>
      <c r="B47" s="92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3"/>
      <c r="P47" s="55"/>
      <c r="Q47" s="51"/>
    </row>
    <row r="48" spans="1:17" ht="12">
      <c r="A48" s="26"/>
      <c r="B48" s="9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0"/>
    </row>
    <row r="49" spans="1:17" ht="12">
      <c r="A49" s="67" t="s">
        <v>99</v>
      </c>
      <c r="B49" s="94">
        <f>+B23+B27+B26+B30</f>
        <v>147655</v>
      </c>
      <c r="C49" s="68">
        <f aca="true" t="shared" si="4" ref="C49:N49">+C23+C27+C26+C30</f>
        <v>2434</v>
      </c>
      <c r="D49" s="68">
        <f t="shared" si="4"/>
        <v>4495.199999999999</v>
      </c>
      <c r="E49" s="68">
        <f t="shared" si="4"/>
        <v>92154</v>
      </c>
      <c r="F49" s="68">
        <f t="shared" si="4"/>
        <v>3413.1</v>
      </c>
      <c r="G49" s="68">
        <f t="shared" si="4"/>
        <v>463</v>
      </c>
      <c r="H49" s="68">
        <f t="shared" si="4"/>
        <v>0</v>
      </c>
      <c r="I49" s="68">
        <f t="shared" si="4"/>
        <v>63.9</v>
      </c>
      <c r="J49" s="68">
        <f t="shared" si="4"/>
        <v>0.2</v>
      </c>
      <c r="K49" s="68">
        <f t="shared" si="4"/>
        <v>0</v>
      </c>
      <c r="L49" s="68">
        <f t="shared" si="4"/>
        <v>249</v>
      </c>
      <c r="M49" s="68">
        <f>+M23+M27+M26+M31</f>
        <v>1045.5</v>
      </c>
      <c r="N49" s="68">
        <f t="shared" si="4"/>
        <v>2262.7000000000003</v>
      </c>
      <c r="O49" s="68"/>
      <c r="P49" s="68">
        <f>+P39+P44</f>
        <v>128283.5</v>
      </c>
      <c r="Q49" s="68">
        <f>+Q23+Q26+Q27+Q30+Q44+Q39</f>
        <v>381473.6</v>
      </c>
    </row>
    <row r="50" ht="12.75" customHeight="1">
      <c r="A50" s="31" t="s">
        <v>124</v>
      </c>
    </row>
    <row r="51" ht="12">
      <c r="A51" s="31" t="s">
        <v>100</v>
      </c>
    </row>
    <row r="52" ht="12">
      <c r="A52" s="31" t="s">
        <v>121</v>
      </c>
    </row>
  </sheetData>
  <sheetProtection/>
  <mergeCells count="5">
    <mergeCell ref="B9:N10"/>
    <mergeCell ref="O9:O10"/>
    <mergeCell ref="P9:P10"/>
    <mergeCell ref="Q9:Q10"/>
    <mergeCell ref="A5:B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6"/>
  <sheetViews>
    <sheetView showGridLines="0" zoomScale="80" zoomScaleNormal="80" zoomScaleSheetLayoutView="110" zoomScalePageLayoutView="0" workbookViewId="0" topLeftCell="A1">
      <selection activeCell="K7" sqref="K7"/>
    </sheetView>
  </sheetViews>
  <sheetFormatPr defaultColWidth="11.421875" defaultRowHeight="15"/>
  <cols>
    <col min="1" max="1" width="51.00390625" style="2" bestFit="1" customWidth="1"/>
    <col min="2" max="2" width="18.7109375" style="30" customWidth="1"/>
    <col min="3" max="3" width="14.00390625" style="30" customWidth="1"/>
    <col min="4" max="4" width="16.00390625" style="30" customWidth="1"/>
    <col min="5" max="7" width="14.00390625" style="30" customWidth="1"/>
    <col min="8" max="8" width="20.28125" style="30" customWidth="1"/>
    <col min="9" max="11" width="14.00390625" style="30" customWidth="1"/>
    <col min="12" max="16384" width="11.421875" style="15" customWidth="1"/>
  </cols>
  <sheetData>
    <row r="1" ht="12"/>
    <row r="2" ht="12"/>
    <row r="3" ht="12"/>
    <row r="4" spans="1:11" ht="15">
      <c r="A4" s="21" t="s">
        <v>28</v>
      </c>
      <c r="I4" s="15"/>
      <c r="J4" s="15"/>
      <c r="K4" s="15"/>
    </row>
    <row r="5" spans="1:11" ht="15">
      <c r="A5" s="36" t="s">
        <v>29</v>
      </c>
      <c r="B5" s="36"/>
      <c r="C5" s="36"/>
      <c r="D5" s="36"/>
      <c r="E5" s="36"/>
      <c r="F5" s="36"/>
      <c r="G5" s="36"/>
      <c r="H5" s="36"/>
      <c r="I5" s="15"/>
      <c r="J5" s="15"/>
      <c r="K5" s="15"/>
    </row>
    <row r="6" spans="1:11" ht="17.25">
      <c r="A6" s="36" t="s">
        <v>38</v>
      </c>
      <c r="B6" s="36"/>
      <c r="C6" s="36"/>
      <c r="D6" s="36"/>
      <c r="I6" s="15"/>
      <c r="J6" s="15"/>
      <c r="K6" s="15"/>
    </row>
    <row r="7" spans="1:11" ht="15">
      <c r="A7" s="36"/>
      <c r="B7" s="36"/>
      <c r="C7" s="36"/>
      <c r="D7" s="36"/>
      <c r="I7" s="15"/>
      <c r="J7" s="15"/>
      <c r="K7" s="86" t="s">
        <v>117</v>
      </c>
    </row>
    <row r="8" spans="1:11" ht="15.75" customHeight="1">
      <c r="A8" s="37"/>
      <c r="B8" s="131" t="s">
        <v>30</v>
      </c>
      <c r="C8" s="131"/>
      <c r="D8" s="131"/>
      <c r="E8" s="131"/>
      <c r="F8" s="131"/>
      <c r="G8" s="131"/>
      <c r="H8" s="87" t="s">
        <v>31</v>
      </c>
      <c r="I8" s="38"/>
      <c r="J8" s="39"/>
      <c r="K8" s="39"/>
    </row>
    <row r="9" spans="1:11" ht="48" collapsed="1">
      <c r="A9" s="33"/>
      <c r="B9" s="87" t="s">
        <v>40</v>
      </c>
      <c r="C9" s="87" t="s">
        <v>41</v>
      </c>
      <c r="D9" s="87" t="s">
        <v>42</v>
      </c>
      <c r="E9" s="87" t="s">
        <v>43</v>
      </c>
      <c r="F9" s="87" t="s">
        <v>44</v>
      </c>
      <c r="G9" s="87" t="s">
        <v>34</v>
      </c>
      <c r="H9" s="29" t="s">
        <v>35</v>
      </c>
      <c r="I9" s="35" t="s">
        <v>32</v>
      </c>
      <c r="J9" s="35" t="s">
        <v>33</v>
      </c>
      <c r="K9" s="35" t="s">
        <v>45</v>
      </c>
    </row>
    <row r="10" spans="1:11" ht="12">
      <c r="A10" s="26" t="s">
        <v>36</v>
      </c>
      <c r="B10" s="101"/>
      <c r="C10" s="42"/>
      <c r="D10" s="42"/>
      <c r="E10" s="42"/>
      <c r="F10" s="42"/>
      <c r="G10" s="42"/>
      <c r="H10" s="43"/>
      <c r="I10" s="44"/>
      <c r="J10" s="44"/>
      <c r="K10" s="44"/>
    </row>
    <row r="11" spans="1:11" ht="12">
      <c r="A11" s="25" t="s">
        <v>46</v>
      </c>
      <c r="B11" s="102">
        <v>368</v>
      </c>
      <c r="C11" s="3">
        <v>52</v>
      </c>
      <c r="D11" s="3"/>
      <c r="E11" s="3">
        <v>20</v>
      </c>
      <c r="F11" s="3"/>
      <c r="G11" s="3">
        <v>496</v>
      </c>
      <c r="H11" s="3"/>
      <c r="I11" s="3"/>
      <c r="J11" s="3"/>
      <c r="K11" s="3">
        <v>936</v>
      </c>
    </row>
    <row r="12" spans="1:11" ht="12">
      <c r="A12" s="9" t="s">
        <v>47</v>
      </c>
      <c r="B12" s="103">
        <v>678</v>
      </c>
      <c r="C12" s="5">
        <v>85</v>
      </c>
      <c r="D12" s="5"/>
      <c r="E12" s="5">
        <v>27</v>
      </c>
      <c r="F12" s="5"/>
      <c r="G12" s="5">
        <v>875</v>
      </c>
      <c r="H12" s="5"/>
      <c r="I12" s="5"/>
      <c r="J12" s="20"/>
      <c r="K12" s="5">
        <v>1665</v>
      </c>
    </row>
    <row r="13" spans="1:11" ht="12">
      <c r="A13" s="23" t="s">
        <v>48</v>
      </c>
      <c r="B13" s="104">
        <v>204</v>
      </c>
      <c r="C13" s="14">
        <v>120</v>
      </c>
      <c r="D13" s="14"/>
      <c r="E13" s="14">
        <v>16</v>
      </c>
      <c r="F13" s="14"/>
      <c r="G13" s="14">
        <v>1107</v>
      </c>
      <c r="H13" s="14"/>
      <c r="I13" s="14"/>
      <c r="J13" s="20"/>
      <c r="K13" s="14">
        <v>1447</v>
      </c>
    </row>
    <row r="14" spans="1:11" ht="12">
      <c r="A14" s="24" t="s">
        <v>49</v>
      </c>
      <c r="B14" s="105"/>
      <c r="C14" s="13"/>
      <c r="D14" s="13"/>
      <c r="E14" s="13"/>
      <c r="F14" s="13">
        <v>205</v>
      </c>
      <c r="G14" s="13"/>
      <c r="H14" s="13"/>
      <c r="I14" s="13"/>
      <c r="J14" s="20"/>
      <c r="K14" s="13">
        <v>205</v>
      </c>
    </row>
    <row r="15" spans="1:11" ht="12">
      <c r="A15" s="23" t="s">
        <v>50</v>
      </c>
      <c r="B15" s="104">
        <v>2</v>
      </c>
      <c r="C15" s="14">
        <v>1</v>
      </c>
      <c r="D15" s="14"/>
      <c r="E15" s="14"/>
      <c r="F15" s="14"/>
      <c r="G15" s="14">
        <v>15</v>
      </c>
      <c r="H15" s="14"/>
      <c r="I15" s="14"/>
      <c r="J15" s="20"/>
      <c r="K15" s="14">
        <v>18</v>
      </c>
    </row>
    <row r="16" spans="1:11" ht="12">
      <c r="A16" s="24" t="s">
        <v>51</v>
      </c>
      <c r="B16" s="105">
        <v>16</v>
      </c>
      <c r="C16" s="13">
        <v>3</v>
      </c>
      <c r="D16" s="13"/>
      <c r="E16" s="13"/>
      <c r="F16" s="13"/>
      <c r="G16" s="13">
        <v>54</v>
      </c>
      <c r="H16" s="13"/>
      <c r="I16" s="13"/>
      <c r="J16" s="20"/>
      <c r="K16" s="13">
        <v>73</v>
      </c>
    </row>
    <row r="17" spans="1:11" ht="12">
      <c r="A17" s="8" t="s">
        <v>52</v>
      </c>
      <c r="B17" s="102"/>
      <c r="C17" s="3"/>
      <c r="D17" s="3"/>
      <c r="E17" s="3"/>
      <c r="F17" s="3"/>
      <c r="G17" s="3"/>
      <c r="H17" s="3"/>
      <c r="I17" s="3"/>
      <c r="J17" s="3"/>
      <c r="K17" s="3"/>
    </row>
    <row r="18" spans="1:11" ht="12">
      <c r="A18" s="24" t="s">
        <v>46</v>
      </c>
      <c r="B18" s="105"/>
      <c r="C18" s="13">
        <v>29</v>
      </c>
      <c r="D18" s="13"/>
      <c r="E18" s="13"/>
      <c r="F18" s="13"/>
      <c r="G18" s="13">
        <v>102</v>
      </c>
      <c r="H18" s="13"/>
      <c r="I18" s="13"/>
      <c r="J18" s="13"/>
      <c r="K18" s="13">
        <v>131</v>
      </c>
    </row>
    <row r="19" spans="1:11" ht="12">
      <c r="A19" s="23" t="s">
        <v>47</v>
      </c>
      <c r="B19" s="104"/>
      <c r="C19" s="14">
        <v>61</v>
      </c>
      <c r="D19" s="14"/>
      <c r="E19" s="14"/>
      <c r="F19" s="14"/>
      <c r="G19" s="14">
        <v>277</v>
      </c>
      <c r="H19" s="20"/>
      <c r="I19" s="14"/>
      <c r="J19" s="20"/>
      <c r="K19" s="14">
        <v>338</v>
      </c>
    </row>
    <row r="20" spans="1:11" ht="12">
      <c r="A20" s="24" t="s">
        <v>48</v>
      </c>
      <c r="B20" s="105"/>
      <c r="C20" s="13">
        <v>54</v>
      </c>
      <c r="D20" s="13"/>
      <c r="E20" s="13"/>
      <c r="F20" s="13"/>
      <c r="G20" s="13">
        <v>190</v>
      </c>
      <c r="H20" s="20"/>
      <c r="I20" s="13"/>
      <c r="J20" s="20"/>
      <c r="K20" s="13">
        <v>244</v>
      </c>
    </row>
    <row r="21" spans="1:11" ht="12">
      <c r="A21" s="23" t="s">
        <v>37</v>
      </c>
      <c r="B21" s="104"/>
      <c r="C21" s="14"/>
      <c r="D21" s="14"/>
      <c r="E21" s="14"/>
      <c r="F21" s="14"/>
      <c r="G21" s="14"/>
      <c r="H21" s="20"/>
      <c r="I21" s="14"/>
      <c r="J21" s="20"/>
      <c r="K21" s="14">
        <v>0</v>
      </c>
    </row>
    <row r="22" spans="1:11" ht="12">
      <c r="A22" s="9" t="s">
        <v>50</v>
      </c>
      <c r="B22" s="103"/>
      <c r="C22" s="5">
        <v>3</v>
      </c>
      <c r="D22" s="5"/>
      <c r="E22" s="5"/>
      <c r="F22" s="5"/>
      <c r="G22" s="5">
        <v>15</v>
      </c>
      <c r="H22" s="20"/>
      <c r="I22" s="5"/>
      <c r="J22" s="20"/>
      <c r="K22" s="5">
        <v>18</v>
      </c>
    </row>
    <row r="23" spans="1:11" ht="12">
      <c r="A23" s="45" t="s">
        <v>51</v>
      </c>
      <c r="B23" s="106"/>
      <c r="C23" s="46">
        <v>11</v>
      </c>
      <c r="D23" s="46"/>
      <c r="E23" s="46"/>
      <c r="F23" s="46"/>
      <c r="G23" s="46">
        <v>52</v>
      </c>
      <c r="H23" s="47"/>
      <c r="I23" s="46"/>
      <c r="J23" s="47"/>
      <c r="K23" s="46">
        <v>63</v>
      </c>
    </row>
    <row r="24" ht="12">
      <c r="A24" s="31" t="s">
        <v>124</v>
      </c>
    </row>
    <row r="25" ht="12">
      <c r="A25" s="31" t="s">
        <v>39</v>
      </c>
    </row>
    <row r="26" ht="12">
      <c r="A26" s="7" t="s">
        <v>121</v>
      </c>
    </row>
  </sheetData>
  <sheetProtection/>
  <mergeCells count="1">
    <mergeCell ref="B8:G8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5"/>
  <sheetViews>
    <sheetView showGridLines="0" zoomScale="80" zoomScaleNormal="80" zoomScaleSheetLayoutView="110" zoomScalePageLayoutView="0" workbookViewId="0" topLeftCell="A1">
      <selection activeCell="A28" sqref="A28"/>
    </sheetView>
  </sheetViews>
  <sheetFormatPr defaultColWidth="11.421875" defaultRowHeight="15"/>
  <cols>
    <col min="1" max="1" width="51.00390625" style="2" bestFit="1" customWidth="1"/>
    <col min="2" max="2" width="18.7109375" style="30" customWidth="1"/>
    <col min="3" max="3" width="14.00390625" style="30" customWidth="1"/>
    <col min="4" max="4" width="16.00390625" style="30" customWidth="1"/>
    <col min="5" max="7" width="14.00390625" style="30" customWidth="1"/>
    <col min="8" max="8" width="20.28125" style="30" customWidth="1"/>
    <col min="9" max="11" width="14.00390625" style="30" customWidth="1"/>
    <col min="12" max="16384" width="11.421875" style="15" customWidth="1"/>
  </cols>
  <sheetData>
    <row r="1" ht="12"/>
    <row r="2" ht="12"/>
    <row r="3" ht="12"/>
    <row r="4" spans="1:11" ht="15">
      <c r="A4" s="22" t="s">
        <v>28</v>
      </c>
      <c r="I4" s="15"/>
      <c r="J4" s="15"/>
      <c r="K4" s="15"/>
    </row>
    <row r="5" spans="1:11" ht="15">
      <c r="A5" s="36" t="s">
        <v>29</v>
      </c>
      <c r="B5" s="36"/>
      <c r="C5" s="36"/>
      <c r="D5" s="36"/>
      <c r="E5" s="36"/>
      <c r="F5" s="36"/>
      <c r="G5" s="36"/>
      <c r="H5" s="36"/>
      <c r="I5" s="15"/>
      <c r="J5" s="15"/>
      <c r="K5" s="15"/>
    </row>
    <row r="6" spans="1:11" ht="17.25">
      <c r="A6" s="36" t="s">
        <v>38</v>
      </c>
      <c r="B6" s="36"/>
      <c r="C6" s="36"/>
      <c r="D6" s="36"/>
      <c r="I6" s="15"/>
      <c r="J6" s="15"/>
      <c r="K6" s="86" t="s">
        <v>117</v>
      </c>
    </row>
    <row r="7" spans="1:11" ht="15.75" customHeight="1">
      <c r="A7" s="107"/>
      <c r="B7" s="132" t="s">
        <v>30</v>
      </c>
      <c r="C7" s="131"/>
      <c r="D7" s="131"/>
      <c r="E7" s="131"/>
      <c r="F7" s="131"/>
      <c r="G7" s="131"/>
      <c r="H7" s="28" t="s">
        <v>31</v>
      </c>
      <c r="I7" s="38"/>
      <c r="J7" s="39"/>
      <c r="K7" s="39"/>
    </row>
    <row r="8" spans="1:11" ht="48" collapsed="1">
      <c r="A8" s="108"/>
      <c r="B8" s="27" t="s">
        <v>40</v>
      </c>
      <c r="C8" s="28" t="s">
        <v>41</v>
      </c>
      <c r="D8" s="28" t="s">
        <v>42</v>
      </c>
      <c r="E8" s="28" t="s">
        <v>43</v>
      </c>
      <c r="F8" s="28" t="s">
        <v>44</v>
      </c>
      <c r="G8" s="28" t="s">
        <v>34</v>
      </c>
      <c r="H8" s="29" t="s">
        <v>35</v>
      </c>
      <c r="I8" s="35" t="s">
        <v>32</v>
      </c>
      <c r="J8" s="35" t="s">
        <v>33</v>
      </c>
      <c r="K8" s="35" t="s">
        <v>45</v>
      </c>
    </row>
    <row r="9" spans="1:11" ht="12">
      <c r="A9" s="109" t="s">
        <v>53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">
      <c r="A10" s="110" t="s">
        <v>46</v>
      </c>
      <c r="B10" s="34"/>
      <c r="C10" s="34"/>
      <c r="D10" s="34"/>
      <c r="E10" s="34"/>
      <c r="F10" s="13"/>
      <c r="G10" s="34"/>
      <c r="H10" s="34"/>
      <c r="I10" s="34"/>
      <c r="J10" s="13">
        <v>936</v>
      </c>
      <c r="K10" s="5">
        <v>936</v>
      </c>
    </row>
    <row r="11" spans="1:11" ht="12">
      <c r="A11" s="111" t="s">
        <v>47</v>
      </c>
      <c r="B11" s="34"/>
      <c r="C11" s="34"/>
      <c r="D11" s="34"/>
      <c r="E11" s="34"/>
      <c r="F11" s="14"/>
      <c r="G11" s="34"/>
      <c r="H11" s="34"/>
      <c r="I11" s="34"/>
      <c r="J11" s="14">
        <v>1665</v>
      </c>
      <c r="K11" s="14">
        <v>1665</v>
      </c>
    </row>
    <row r="12" spans="1:11" ht="12">
      <c r="A12" s="112" t="s">
        <v>48</v>
      </c>
      <c r="B12" s="34"/>
      <c r="C12" s="34"/>
      <c r="D12" s="34"/>
      <c r="E12" s="34"/>
      <c r="F12" s="13"/>
      <c r="G12" s="34"/>
      <c r="H12" s="34"/>
      <c r="I12" s="34"/>
      <c r="J12" s="13">
        <v>1447</v>
      </c>
      <c r="K12" s="13">
        <v>1447</v>
      </c>
    </row>
    <row r="13" spans="1:11" ht="12">
      <c r="A13" s="111" t="s">
        <v>37</v>
      </c>
      <c r="B13" s="34"/>
      <c r="C13" s="34"/>
      <c r="D13" s="34"/>
      <c r="E13" s="34"/>
      <c r="F13" s="14">
        <v>205</v>
      </c>
      <c r="G13" s="34"/>
      <c r="H13" s="34"/>
      <c r="I13" s="34"/>
      <c r="J13" s="14">
        <v>205</v>
      </c>
      <c r="K13" s="14">
        <v>205</v>
      </c>
    </row>
    <row r="14" spans="1:11" ht="12">
      <c r="A14" s="112" t="s">
        <v>50</v>
      </c>
      <c r="B14" s="34"/>
      <c r="C14" s="34"/>
      <c r="D14" s="34"/>
      <c r="E14" s="34"/>
      <c r="F14" s="13"/>
      <c r="G14" s="34"/>
      <c r="H14" s="34"/>
      <c r="I14" s="34"/>
      <c r="J14" s="13">
        <v>18</v>
      </c>
      <c r="K14" s="13">
        <v>18</v>
      </c>
    </row>
    <row r="15" spans="1:11" ht="12">
      <c r="A15" s="113" t="s">
        <v>51</v>
      </c>
      <c r="B15" s="3"/>
      <c r="C15" s="3"/>
      <c r="D15" s="3"/>
      <c r="E15" s="3"/>
      <c r="F15" s="3"/>
      <c r="G15" s="3"/>
      <c r="H15" s="3"/>
      <c r="I15" s="3"/>
      <c r="J15" s="3">
        <v>73</v>
      </c>
      <c r="K15" s="3">
        <v>73</v>
      </c>
    </row>
    <row r="16" spans="1:11" ht="12">
      <c r="A16" s="114" t="s">
        <v>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">
      <c r="A17" s="111" t="s">
        <v>46</v>
      </c>
      <c r="B17" s="34"/>
      <c r="C17" s="34"/>
      <c r="D17" s="14">
        <v>131</v>
      </c>
      <c r="E17" s="34"/>
      <c r="F17" s="14"/>
      <c r="G17" s="34"/>
      <c r="H17" s="34"/>
      <c r="I17" s="14"/>
      <c r="J17" s="40"/>
      <c r="K17" s="14">
        <v>131</v>
      </c>
    </row>
    <row r="18" spans="1:11" ht="12">
      <c r="A18" s="112" t="s">
        <v>47</v>
      </c>
      <c r="B18" s="34"/>
      <c r="C18" s="34"/>
      <c r="D18" s="13">
        <v>338</v>
      </c>
      <c r="E18" s="34"/>
      <c r="F18" s="13"/>
      <c r="G18" s="34"/>
      <c r="H18" s="34"/>
      <c r="I18" s="13"/>
      <c r="J18" s="34"/>
      <c r="K18" s="13">
        <v>338</v>
      </c>
    </row>
    <row r="19" spans="1:11" ht="12">
      <c r="A19" s="111" t="s">
        <v>48</v>
      </c>
      <c r="B19" s="34"/>
      <c r="C19" s="34"/>
      <c r="D19" s="14">
        <v>244</v>
      </c>
      <c r="E19" s="34"/>
      <c r="F19" s="14"/>
      <c r="G19" s="34"/>
      <c r="H19" s="34"/>
      <c r="I19" s="14"/>
      <c r="J19" s="34"/>
      <c r="K19" s="14">
        <v>244</v>
      </c>
    </row>
    <row r="20" spans="1:11" ht="12">
      <c r="A20" s="110" t="s">
        <v>37</v>
      </c>
      <c r="B20" s="34"/>
      <c r="C20" s="34"/>
      <c r="D20" s="5">
        <v>0</v>
      </c>
      <c r="E20" s="34"/>
      <c r="F20" s="13"/>
      <c r="G20" s="34"/>
      <c r="H20" s="34"/>
      <c r="I20" s="5"/>
      <c r="J20" s="34"/>
      <c r="K20" s="5">
        <v>0</v>
      </c>
    </row>
    <row r="21" spans="1:11" ht="12">
      <c r="A21" s="113" t="s">
        <v>50</v>
      </c>
      <c r="B21" s="34"/>
      <c r="C21" s="34"/>
      <c r="D21" s="3">
        <v>18</v>
      </c>
      <c r="E21" s="34"/>
      <c r="F21" s="14"/>
      <c r="G21" s="34"/>
      <c r="H21" s="34"/>
      <c r="I21" s="3"/>
      <c r="J21" s="34"/>
      <c r="K21" s="3">
        <v>18</v>
      </c>
    </row>
    <row r="22" spans="1:11" ht="12">
      <c r="A22" s="115" t="s">
        <v>51</v>
      </c>
      <c r="B22" s="16"/>
      <c r="C22" s="16"/>
      <c r="D22" s="16">
        <v>63</v>
      </c>
      <c r="E22" s="16"/>
      <c r="F22" s="16"/>
      <c r="G22" s="16"/>
      <c r="H22" s="16"/>
      <c r="I22" s="16"/>
      <c r="J22" s="16"/>
      <c r="K22" s="16">
        <v>63</v>
      </c>
    </row>
    <row r="23" ht="12">
      <c r="A23" s="31" t="s">
        <v>124</v>
      </c>
    </row>
    <row r="24" ht="12">
      <c r="A24" s="31" t="s">
        <v>39</v>
      </c>
    </row>
    <row r="25" ht="12">
      <c r="A25" s="7" t="s">
        <v>121</v>
      </c>
    </row>
  </sheetData>
  <sheetProtection/>
  <mergeCells count="1">
    <mergeCell ref="B7:G7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4"/>
  <sheetViews>
    <sheetView showGridLines="0" zoomScale="80" zoomScaleNormal="80" zoomScaleSheetLayoutView="110" zoomScalePageLayoutView="0" workbookViewId="0" topLeftCell="A1">
      <selection activeCell="D41" sqref="D41"/>
    </sheetView>
  </sheetViews>
  <sheetFormatPr defaultColWidth="11.421875" defaultRowHeight="15"/>
  <cols>
    <col min="1" max="1" width="58.8515625" style="2" bestFit="1" customWidth="1"/>
    <col min="2" max="2" width="22.8515625" style="2" bestFit="1" customWidth="1"/>
    <col min="3" max="3" width="7.7109375" style="2" bestFit="1" customWidth="1"/>
    <col min="4" max="4" width="15.28125" style="2" bestFit="1" customWidth="1"/>
    <col min="5" max="5" width="25.28125" style="2" bestFit="1" customWidth="1"/>
    <col min="6" max="6" width="19.421875" style="2" bestFit="1" customWidth="1"/>
    <col min="7" max="7" width="18.00390625" style="2" bestFit="1" customWidth="1"/>
    <col min="8" max="8" width="9.8515625" style="2" bestFit="1" customWidth="1"/>
    <col min="9" max="16384" width="11.421875" style="1" customWidth="1"/>
  </cols>
  <sheetData>
    <row r="1" ht="12"/>
    <row r="2" ht="12"/>
    <row r="3" ht="12"/>
    <row r="4" spans="1:8" ht="15" customHeight="1">
      <c r="A4" s="6" t="s">
        <v>125</v>
      </c>
      <c r="F4" s="1"/>
      <c r="G4" s="1"/>
      <c r="H4" s="1"/>
    </row>
    <row r="5" spans="1:8" ht="15" customHeight="1">
      <c r="A5" s="36" t="s">
        <v>120</v>
      </c>
      <c r="B5" s="36"/>
      <c r="C5" s="36"/>
      <c r="D5" s="36"/>
      <c r="E5" s="36"/>
      <c r="F5" s="1"/>
      <c r="G5" s="1"/>
      <c r="H5" s="1"/>
    </row>
    <row r="6" spans="1:8" ht="15" customHeight="1">
      <c r="A6" s="36" t="s">
        <v>27</v>
      </c>
      <c r="B6" s="36"/>
      <c r="C6" s="36"/>
      <c r="D6" s="36"/>
      <c r="F6" s="1"/>
      <c r="G6" s="1"/>
      <c r="H6" s="1"/>
    </row>
    <row r="7" spans="1:8" ht="15" customHeight="1">
      <c r="A7" s="36"/>
      <c r="B7" s="36"/>
      <c r="C7" s="36"/>
      <c r="D7" s="36"/>
      <c r="F7" s="1"/>
      <c r="G7" s="1"/>
      <c r="H7" s="122" t="s">
        <v>115</v>
      </c>
    </row>
    <row r="8" spans="1:8" ht="19.5" customHeight="1">
      <c r="A8" s="135"/>
      <c r="B8" s="134" t="s">
        <v>20</v>
      </c>
      <c r="C8" s="134"/>
      <c r="D8" s="134"/>
      <c r="E8" s="134"/>
      <c r="F8" s="134"/>
      <c r="G8" s="134"/>
      <c r="H8" s="17"/>
    </row>
    <row r="9" spans="1:8" ht="12">
      <c r="A9" s="136"/>
      <c r="B9" s="133" t="s">
        <v>21</v>
      </c>
      <c r="C9" s="133"/>
      <c r="D9" s="133"/>
      <c r="E9" s="133"/>
      <c r="F9" s="19"/>
      <c r="G9" s="19"/>
      <c r="H9" s="19"/>
    </row>
    <row r="10" spans="1:8" ht="12">
      <c r="A10" s="136"/>
      <c r="B10" s="12" t="s">
        <v>22</v>
      </c>
      <c r="C10" s="12" t="s">
        <v>23</v>
      </c>
      <c r="D10" s="12" t="s">
        <v>24</v>
      </c>
      <c r="E10" s="12" t="s">
        <v>25</v>
      </c>
      <c r="F10" s="18" t="s">
        <v>26</v>
      </c>
      <c r="G10" s="18" t="s">
        <v>0</v>
      </c>
      <c r="H10" s="18" t="s">
        <v>1</v>
      </c>
    </row>
    <row r="11" spans="1:8" ht="12">
      <c r="A11" s="116"/>
      <c r="B11" s="5"/>
      <c r="C11" s="5"/>
      <c r="D11" s="5"/>
      <c r="E11" s="5"/>
      <c r="F11" s="5"/>
      <c r="G11" s="5"/>
      <c r="H11" s="5"/>
    </row>
    <row r="12" spans="1:8" ht="12">
      <c r="A12" s="109" t="s">
        <v>2</v>
      </c>
      <c r="B12" s="3">
        <v>8943</v>
      </c>
      <c r="C12" s="3">
        <v>5304</v>
      </c>
      <c r="D12" s="3">
        <v>1622000</v>
      </c>
      <c r="E12" s="3">
        <v>1100</v>
      </c>
      <c r="F12" s="3">
        <v>5848000</v>
      </c>
      <c r="G12" s="3">
        <v>54915</v>
      </c>
      <c r="H12" s="3">
        <v>7540262</v>
      </c>
    </row>
    <row r="13" spans="1:8" ht="12">
      <c r="A13" s="110" t="s">
        <v>3</v>
      </c>
      <c r="B13" s="5"/>
      <c r="C13" s="5"/>
      <c r="D13" s="5"/>
      <c r="E13" s="5"/>
      <c r="F13" s="5"/>
      <c r="G13" s="5"/>
      <c r="H13" s="5"/>
    </row>
    <row r="14" spans="1:8" ht="12">
      <c r="A14" s="117" t="s">
        <v>4</v>
      </c>
      <c r="B14" s="14"/>
      <c r="C14" s="14"/>
      <c r="D14" s="14">
        <v>64348</v>
      </c>
      <c r="E14" s="14"/>
      <c r="F14" s="14"/>
      <c r="G14" s="14"/>
      <c r="H14" s="14">
        <v>64348</v>
      </c>
    </row>
    <row r="15" spans="1:8" ht="12">
      <c r="A15" s="118" t="s">
        <v>5</v>
      </c>
      <c r="B15" s="13"/>
      <c r="C15" s="13"/>
      <c r="D15" s="13"/>
      <c r="E15" s="13"/>
      <c r="F15" s="20"/>
      <c r="G15" s="13">
        <v>2917000</v>
      </c>
      <c r="H15" s="13">
        <v>2917000</v>
      </c>
    </row>
    <row r="16" spans="1:8" ht="12">
      <c r="A16" s="117" t="s">
        <v>6</v>
      </c>
      <c r="B16" s="14"/>
      <c r="C16" s="14"/>
      <c r="D16" s="14">
        <v>16050</v>
      </c>
      <c r="E16" s="14"/>
      <c r="F16" s="14"/>
      <c r="G16" s="20"/>
      <c r="H16" s="14">
        <v>16050</v>
      </c>
    </row>
    <row r="17" spans="1:8" ht="12">
      <c r="A17" s="118" t="s">
        <v>7</v>
      </c>
      <c r="B17" s="13"/>
      <c r="C17" s="13"/>
      <c r="D17" s="13">
        <v>1526251</v>
      </c>
      <c r="E17" s="13"/>
      <c r="F17" s="13"/>
      <c r="G17" s="13">
        <v>54915</v>
      </c>
      <c r="H17" s="13">
        <v>1581166</v>
      </c>
    </row>
    <row r="18" spans="1:8" ht="12">
      <c r="A18" s="117" t="s">
        <v>8</v>
      </c>
      <c r="B18" s="3"/>
      <c r="C18" s="3"/>
      <c r="D18" s="3"/>
      <c r="E18" s="3"/>
      <c r="F18" s="3">
        <v>95749</v>
      </c>
      <c r="G18" s="3"/>
      <c r="H18" s="3">
        <v>95749</v>
      </c>
    </row>
    <row r="19" spans="1:8" ht="12">
      <c r="A19" s="118" t="s">
        <v>9</v>
      </c>
      <c r="B19" s="13">
        <v>0</v>
      </c>
      <c r="C19" s="13">
        <v>0</v>
      </c>
      <c r="D19" s="13">
        <v>1606649</v>
      </c>
      <c r="E19" s="13">
        <v>0</v>
      </c>
      <c r="F19" s="13">
        <v>95749</v>
      </c>
      <c r="G19" s="13">
        <v>2971915</v>
      </c>
      <c r="H19" s="13">
        <v>4674313</v>
      </c>
    </row>
    <row r="20" spans="1:8" ht="12">
      <c r="A20" s="117"/>
      <c r="B20" s="14"/>
      <c r="C20" s="14"/>
      <c r="D20" s="14"/>
      <c r="E20" s="14"/>
      <c r="F20" s="14"/>
      <c r="G20" s="14"/>
      <c r="H20" s="14"/>
    </row>
    <row r="21" spans="1:8" ht="12">
      <c r="A21" s="110" t="s">
        <v>10</v>
      </c>
      <c r="B21" s="13"/>
      <c r="C21" s="13"/>
      <c r="D21" s="13"/>
      <c r="E21" s="13"/>
      <c r="F21" s="13"/>
      <c r="G21" s="13"/>
      <c r="H21" s="13"/>
    </row>
    <row r="22" spans="1:8" ht="12">
      <c r="A22" s="117" t="s">
        <v>11</v>
      </c>
      <c r="B22" s="14"/>
      <c r="C22" s="14"/>
      <c r="D22" s="14">
        <v>71027</v>
      </c>
      <c r="E22" s="14"/>
      <c r="F22" s="14">
        <v>1259</v>
      </c>
      <c r="G22" s="14">
        <v>54915</v>
      </c>
      <c r="H22" s="14">
        <v>127201</v>
      </c>
    </row>
    <row r="23" spans="1:8" ht="12">
      <c r="A23" s="119" t="s">
        <v>12</v>
      </c>
      <c r="B23" s="5"/>
      <c r="C23" s="5"/>
      <c r="D23" s="5"/>
      <c r="E23" s="5"/>
      <c r="F23" s="5"/>
      <c r="G23" s="5"/>
      <c r="H23" s="5"/>
    </row>
    <row r="24" spans="1:8" ht="12">
      <c r="A24" s="120" t="s">
        <v>13</v>
      </c>
      <c r="B24" s="3"/>
      <c r="C24" s="3"/>
      <c r="D24" s="3"/>
      <c r="E24" s="3"/>
      <c r="F24" s="3"/>
      <c r="G24" s="3"/>
      <c r="H24" s="3"/>
    </row>
    <row r="25" spans="1:8" ht="12">
      <c r="A25" s="118" t="s">
        <v>14</v>
      </c>
      <c r="B25" s="13">
        <v>332</v>
      </c>
      <c r="C25" s="13"/>
      <c r="D25" s="13"/>
      <c r="E25" s="13"/>
      <c r="F25" s="20"/>
      <c r="G25" s="13">
        <v>1295000</v>
      </c>
      <c r="H25" s="13">
        <v>1295332</v>
      </c>
    </row>
    <row r="26" spans="1:8" ht="12">
      <c r="A26" s="117" t="s">
        <v>15</v>
      </c>
      <c r="B26" s="20"/>
      <c r="C26" s="20"/>
      <c r="D26" s="3">
        <v>1296152</v>
      </c>
      <c r="E26" s="3"/>
      <c r="F26" s="3"/>
      <c r="G26" s="20"/>
      <c r="H26" s="3">
        <v>1296152</v>
      </c>
    </row>
    <row r="27" spans="1:8" ht="12">
      <c r="A27" s="118" t="s">
        <v>16</v>
      </c>
      <c r="B27" s="20"/>
      <c r="C27" s="20"/>
      <c r="D27" s="5">
        <v>618820</v>
      </c>
      <c r="E27" s="5"/>
      <c r="F27" s="5"/>
      <c r="G27" s="5"/>
      <c r="H27" s="5">
        <v>618820</v>
      </c>
    </row>
    <row r="28" spans="1:8" ht="12">
      <c r="A28" s="117" t="s">
        <v>17</v>
      </c>
      <c r="B28" s="3"/>
      <c r="C28" s="3"/>
      <c r="D28" s="3"/>
      <c r="E28" s="3"/>
      <c r="F28" s="3"/>
      <c r="G28" s="3">
        <v>1622000</v>
      </c>
      <c r="H28" s="3">
        <v>1622000</v>
      </c>
    </row>
    <row r="29" spans="1:8" ht="12">
      <c r="A29" s="118" t="s">
        <v>18</v>
      </c>
      <c r="B29" s="5">
        <v>332</v>
      </c>
      <c r="C29" s="5">
        <v>0</v>
      </c>
      <c r="D29" s="5">
        <v>1985999</v>
      </c>
      <c r="E29" s="5">
        <v>0</v>
      </c>
      <c r="F29" s="5">
        <v>1259</v>
      </c>
      <c r="G29" s="5">
        <v>2971915</v>
      </c>
      <c r="H29" s="5">
        <v>4959505</v>
      </c>
    </row>
    <row r="30" spans="1:8" ht="12">
      <c r="A30" s="109" t="s">
        <v>19</v>
      </c>
      <c r="B30" s="3">
        <v>8611</v>
      </c>
      <c r="C30" s="3">
        <v>5304</v>
      </c>
      <c r="D30" s="3">
        <v>1242650</v>
      </c>
      <c r="E30" s="3">
        <v>1100</v>
      </c>
      <c r="F30" s="3">
        <v>5942490</v>
      </c>
      <c r="G30" s="3">
        <v>54915</v>
      </c>
      <c r="H30" s="3">
        <v>7255070</v>
      </c>
    </row>
    <row r="31" spans="1:8" s="15" customFormat="1" ht="12">
      <c r="A31" s="121"/>
      <c r="B31" s="16"/>
      <c r="C31" s="16"/>
      <c r="D31" s="16"/>
      <c r="E31" s="16"/>
      <c r="F31" s="16"/>
      <c r="G31" s="16"/>
      <c r="H31" s="16"/>
    </row>
    <row r="32" ht="12">
      <c r="A32" s="31" t="s">
        <v>124</v>
      </c>
    </row>
    <row r="33" spans="1:2" ht="12">
      <c r="A33" s="137" t="s">
        <v>101</v>
      </c>
      <c r="B33" s="137"/>
    </row>
    <row r="34" ht="12">
      <c r="A34" s="7" t="s">
        <v>121</v>
      </c>
    </row>
  </sheetData>
  <sheetProtection/>
  <mergeCells count="4">
    <mergeCell ref="B9:E9"/>
    <mergeCell ref="B8:G8"/>
    <mergeCell ref="A8:A10"/>
    <mergeCell ref="A33:B3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Fredy Humberto Rojas Arias</dc:creator>
  <cp:keywords/>
  <dc:description/>
  <cp:lastModifiedBy>Francisco Javier De Castro Ramos</cp:lastModifiedBy>
  <cp:lastPrinted>2013-05-30T18:56:36Z</cp:lastPrinted>
  <dcterms:created xsi:type="dcterms:W3CDTF">2013-03-07T13:49:20Z</dcterms:created>
  <dcterms:modified xsi:type="dcterms:W3CDTF">2015-11-27T20:15:27Z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