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5100" windowHeight="7080" activeTab="5"/>
  </bookViews>
  <sheets>
    <sheet name="Petróleo" sheetId="9" r:id="rId1"/>
    <sheet name="Carbón" sheetId="7" r:id="rId2"/>
    <sheet name="Gas Natural" sheetId="14" r:id="rId3"/>
    <sheet name="Hierro" sheetId="11" r:id="rId4"/>
    <sheet name="Cobre" sheetId="10" r:id="rId5"/>
    <sheet name="Níquel" sheetId="12" r:id="rId6"/>
  </sheets>
  <externalReferences>
    <externalReference r:id="rId7"/>
    <externalReference r:id="rId8"/>
  </externalReferences>
  <definedNames>
    <definedName name="_xlnm.Print_Area" localSheetId="1">Carbón!$A$1:$S$7</definedName>
    <definedName name="_xlnm.Print_Area" localSheetId="0">Petróleo!$A$1:$S$7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9" l="1"/>
  <c r="V15" i="9"/>
  <c r="N21" i="9" l="1"/>
  <c r="M21" i="9"/>
  <c r="L21" i="9"/>
  <c r="K21" i="9"/>
  <c r="J21" i="9"/>
  <c r="I21" i="9"/>
  <c r="H21" i="9"/>
  <c r="G21" i="9"/>
  <c r="F21" i="9"/>
  <c r="E21" i="9"/>
  <c r="D21" i="9"/>
  <c r="C21" i="9"/>
  <c r="B21" i="9"/>
  <c r="U17" i="9"/>
  <c r="T17" i="9"/>
  <c r="S17" i="9"/>
  <c r="R17" i="9"/>
  <c r="Q17" i="9"/>
  <c r="P17" i="9"/>
  <c r="O17" i="9"/>
  <c r="U15" i="9"/>
  <c r="T15" i="9"/>
  <c r="S15" i="9"/>
  <c r="R15" i="9"/>
  <c r="Q15" i="9"/>
  <c r="L15" i="9"/>
  <c r="J15" i="9"/>
  <c r="I15" i="9"/>
  <c r="H15" i="9"/>
  <c r="G15" i="9"/>
  <c r="F15" i="9"/>
  <c r="E15" i="9"/>
  <c r="D15" i="9"/>
  <c r="C15" i="9"/>
  <c r="B15" i="9"/>
  <c r="P13" i="9"/>
  <c r="P15" i="9" s="1"/>
  <c r="O13" i="9"/>
  <c r="O15" i="9" s="1"/>
  <c r="N13" i="9"/>
  <c r="N15" i="9" s="1"/>
  <c r="M13" i="9"/>
  <c r="M15" i="9" s="1"/>
  <c r="K13" i="9"/>
  <c r="K15" i="9" s="1"/>
  <c r="B22" i="9" l="1"/>
  <c r="P21" i="9"/>
  <c r="T21" i="9"/>
  <c r="Q21" i="9"/>
  <c r="U21" i="9"/>
  <c r="R21" i="9"/>
  <c r="O21" i="9"/>
  <c r="S21" i="9"/>
  <c r="C10" i="9" l="1"/>
  <c r="C22" i="9" s="1"/>
  <c r="D10" i="9" s="1"/>
  <c r="D22" i="9" s="1"/>
  <c r="E10" i="9" l="1"/>
  <c r="E22" i="9" s="1"/>
  <c r="F10" i="9" l="1"/>
  <c r="F22" i="9" s="1"/>
  <c r="G10" i="9" l="1"/>
  <c r="G22" i="9" s="1"/>
  <c r="H10" i="9" l="1"/>
  <c r="H22" i="9" s="1"/>
  <c r="I10" i="9" l="1"/>
  <c r="I22" i="9" s="1"/>
  <c r="J10" i="9" l="1"/>
  <c r="J22" i="9" s="1"/>
  <c r="K10" i="9" l="1"/>
  <c r="K22" i="9" s="1"/>
  <c r="L10" i="9" l="1"/>
  <c r="L22" i="9" s="1"/>
  <c r="V22" i="9"/>
  <c r="M10" i="9" l="1"/>
  <c r="M22" i="9" s="1"/>
  <c r="N10" i="9" l="1"/>
  <c r="N22" i="9" s="1"/>
  <c r="O10" i="9" l="1"/>
  <c r="O22" i="9" s="1"/>
  <c r="P10" i="9" l="1"/>
  <c r="P22" i="9" s="1"/>
  <c r="Q10" i="9" l="1"/>
  <c r="Q22" i="9" s="1"/>
  <c r="R10" i="9" l="1"/>
  <c r="R22" i="9" s="1"/>
  <c r="S10" i="9" l="1"/>
  <c r="S22" i="9" s="1"/>
  <c r="T10" i="9" l="1"/>
  <c r="T22" i="9" s="1"/>
  <c r="U10" i="9" l="1"/>
  <c r="U22" i="9" l="1"/>
</calcChain>
</file>

<file path=xl/sharedStrings.xml><?xml version="1.0" encoding="utf-8"?>
<sst xmlns="http://schemas.openxmlformats.org/spreadsheetml/2006/main" count="127" uniqueCount="35">
  <si>
    <t>Stock de apertura de los recursos</t>
  </si>
  <si>
    <t>Adiciones al stock</t>
  </si>
  <si>
    <t xml:space="preserve">       Descubrimientos </t>
  </si>
  <si>
    <t xml:space="preserve">       Revaluaciones*</t>
  </si>
  <si>
    <t xml:space="preserve">       Reclasificaciones</t>
  </si>
  <si>
    <t xml:space="preserve">   Adiciones totales en el stock</t>
  </si>
  <si>
    <t>Reducciones en el  stock</t>
  </si>
  <si>
    <t xml:space="preserve">       Extracción</t>
  </si>
  <si>
    <t xml:space="preserve">       Pérdidas por catastrófes</t>
  </si>
  <si>
    <t xml:space="preserve">   Reducciones totales en el stock</t>
  </si>
  <si>
    <t>Stock de cierre de los recursos</t>
  </si>
  <si>
    <t>* Cifras adjudicadas a revaluaciones, por ajuste de la variable variaciones del activo nep</t>
  </si>
  <si>
    <t>2014p</t>
  </si>
  <si>
    <t>Cuenta de activos físicos del Carbón</t>
  </si>
  <si>
    <t xml:space="preserve">Millones de Toneladas Métricas </t>
  </si>
  <si>
    <t>Fuente: Reservas y extracción (1994-2011). Unidad de Planeación Minero Energética (UPME) y el  Servicio Geologico Colombiano (INGEOMINAS). Extracción 2012. Agencia Nacional de Minería</t>
  </si>
  <si>
    <t>p: Cifras provisionales</t>
  </si>
  <si>
    <t>Calculos. DANE</t>
  </si>
  <si>
    <t>Calculos. DANE. Dirección de Síntesis y Cuentas Nacionales</t>
  </si>
  <si>
    <t xml:space="preserve">Cuenta de activos físicos del Gas Natural </t>
  </si>
  <si>
    <t>Giga Pies Cúbicos</t>
  </si>
  <si>
    <t xml:space="preserve">       Revaluaciones</t>
  </si>
  <si>
    <t xml:space="preserve">Disponibilidad del recurso </t>
  </si>
  <si>
    <t>Fuente: Stock, descubrimientos y revaluaciones 1994-2007 ECOPETROL; a partir del año 2008 la Agencia Nacional de Hidrocarburos -ANH-; Extracciones 1994-2004 Ecopetrol; 2005-2012 Ministerio de Minas y Energía</t>
  </si>
  <si>
    <t>Cuadro No. 1</t>
  </si>
  <si>
    <t xml:space="preserve">Cuenta de activos físicos del Petróleo </t>
  </si>
  <si>
    <t>Millones de barriles</t>
  </si>
  <si>
    <t>Cuenta de activos físicos del Cobre</t>
  </si>
  <si>
    <t>Miles de toneladas</t>
  </si>
  <si>
    <t>Fuente: Empresas del sector</t>
  </si>
  <si>
    <t>Cuenta de activos físicos del Hierro</t>
  </si>
  <si>
    <t>Cálculos. DANE. Dirección de Síntesis y Cuentas Nacionales</t>
  </si>
  <si>
    <t xml:space="preserve">Cuenta de activos físicos del Níquel </t>
  </si>
  <si>
    <t>1994 - 2014p</t>
  </si>
  <si>
    <t>2000 - 2014p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</si>
</sst>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"/>
    <numFmt numFmtId="166" formatCode="0.000%"/>
    <numFmt numFmtId="167" formatCode="_(* #,##0.0_);_(* \(#,##0.0\);_(* &quot;-&quot;??_);_(@_)"/>
    <numFmt numFmtId="168" formatCode="_(* #,##0.0_);_(* \(#,##0.0\);_(* &quot;-&quot;?_);_(@_)"/>
    <numFmt numFmtId="169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83">
    <xf numFmtId="0" fontId="0" fillId="0" borderId="0" xfId="0"/>
    <xf numFmtId="0" fontId="1" fillId="2" borderId="0" xfId="0" applyFont="1" applyFill="1"/>
    <xf numFmtId="3" fontId="2" fillId="3" borderId="0" xfId="0" applyNumberFormat="1" applyFont="1" applyFill="1" applyBorder="1" applyAlignment="1">
      <alignment horizontal="left"/>
    </xf>
    <xf numFmtId="0" fontId="3" fillId="2" borderId="0" xfId="0" applyFont="1" applyFill="1"/>
    <xf numFmtId="3" fontId="4" fillId="3" borderId="0" xfId="0" applyNumberFormat="1" applyFont="1" applyFill="1" applyBorder="1" applyAlignment="1">
      <alignment horizontal="left"/>
    </xf>
    <xf numFmtId="0" fontId="5" fillId="2" borderId="0" xfId="0" applyFont="1" applyFill="1"/>
    <xf numFmtId="0" fontId="3" fillId="3" borderId="0" xfId="0" applyFont="1" applyFill="1"/>
    <xf numFmtId="0" fontId="5" fillId="3" borderId="0" xfId="0" applyFont="1" applyFill="1" applyBorder="1"/>
    <xf numFmtId="3" fontId="2" fillId="2" borderId="1" xfId="0" applyNumberFormat="1" applyFont="1" applyFill="1" applyBorder="1" applyAlignment="1">
      <alignment horizontal="left"/>
    </xf>
    <xf numFmtId="0" fontId="9" fillId="3" borderId="0" xfId="1" applyFont="1" applyFill="1" applyBorder="1" applyAlignment="1"/>
    <xf numFmtId="0" fontId="8" fillId="0" borderId="0" xfId="1"/>
    <xf numFmtId="0" fontId="2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right"/>
    </xf>
    <xf numFmtId="1" fontId="2" fillId="0" borderId="1" xfId="1" applyNumberFormat="1" applyFont="1" applyFill="1" applyBorder="1"/>
    <xf numFmtId="0" fontId="2" fillId="0" borderId="1" xfId="1" applyFont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8" fillId="3" borderId="0" xfId="1" applyFill="1"/>
    <xf numFmtId="0" fontId="2" fillId="3" borderId="1" xfId="2" applyFont="1" applyFill="1" applyBorder="1" applyAlignment="1">
      <alignment horizontal="right"/>
    </xf>
    <xf numFmtId="0" fontId="1" fillId="2" borderId="0" xfId="1" applyFont="1" applyFill="1"/>
    <xf numFmtId="3" fontId="2" fillId="3" borderId="0" xfId="1" applyNumberFormat="1" applyFont="1" applyFill="1" applyBorder="1" applyAlignment="1">
      <alignment horizontal="left"/>
    </xf>
    <xf numFmtId="0" fontId="3" fillId="2" borderId="0" xfId="1" applyFont="1" applyFill="1"/>
    <xf numFmtId="3" fontId="4" fillId="3" borderId="0" xfId="1" applyNumberFormat="1" applyFont="1" applyFill="1" applyBorder="1" applyAlignment="1">
      <alignment horizontal="left"/>
    </xf>
    <xf numFmtId="0" fontId="5" fillId="2" borderId="0" xfId="1" applyFont="1" applyFill="1"/>
    <xf numFmtId="0" fontId="3" fillId="3" borderId="0" xfId="1" applyFont="1" applyFill="1"/>
    <xf numFmtId="0" fontId="5" fillId="3" borderId="0" xfId="1" applyFont="1" applyFill="1" applyBorder="1"/>
    <xf numFmtId="3" fontId="2" fillId="2" borderId="1" xfId="1" applyNumberFormat="1" applyFont="1" applyFill="1" applyBorder="1" applyAlignment="1">
      <alignment horizontal="left"/>
    </xf>
    <xf numFmtId="3" fontId="2" fillId="2" borderId="1" xfId="1" applyNumberFormat="1" applyFont="1" applyFill="1" applyBorder="1"/>
    <xf numFmtId="0" fontId="11" fillId="3" borderId="2" xfId="1" applyFont="1" applyFill="1" applyBorder="1" applyAlignment="1"/>
    <xf numFmtId="4" fontId="8" fillId="0" borderId="0" xfId="1" applyNumberFormat="1"/>
    <xf numFmtId="0" fontId="7" fillId="3" borderId="0" xfId="1" applyFont="1" applyFill="1"/>
    <xf numFmtId="0" fontId="11" fillId="3" borderId="0" xfId="1" applyFont="1" applyFill="1"/>
    <xf numFmtId="1" fontId="8" fillId="0" borderId="0" xfId="1" applyNumberFormat="1"/>
    <xf numFmtId="0" fontId="10" fillId="0" borderId="0" xfId="1" applyFont="1"/>
    <xf numFmtId="0" fontId="11" fillId="3" borderId="0" xfId="1" applyFont="1" applyFill="1" applyAlignment="1">
      <alignment horizontal="left"/>
    </xf>
    <xf numFmtId="3" fontId="8" fillId="0" borderId="0" xfId="1" applyNumberFormat="1"/>
    <xf numFmtId="0" fontId="4" fillId="3" borderId="0" xfId="3" applyFill="1"/>
    <xf numFmtId="0" fontId="4" fillId="3" borderId="0" xfId="4" applyFill="1"/>
    <xf numFmtId="4" fontId="4" fillId="3" borderId="0" xfId="4" applyNumberFormat="1" applyFill="1"/>
    <xf numFmtId="0" fontId="4" fillId="3" borderId="0" xfId="3" applyFill="1" applyBorder="1" applyAlignment="1">
      <alignment horizontal="right"/>
    </xf>
    <xf numFmtId="0" fontId="2" fillId="3" borderId="1" xfId="3" applyFont="1" applyFill="1" applyBorder="1" applyAlignment="1">
      <alignment horizontal="center"/>
    </xf>
    <xf numFmtId="0" fontId="2" fillId="3" borderId="1" xfId="2" applyFont="1" applyFill="1" applyBorder="1"/>
    <xf numFmtId="0" fontId="1" fillId="2" borderId="0" xfId="3" applyFont="1" applyFill="1"/>
    <xf numFmtId="3" fontId="2" fillId="3" borderId="0" xfId="3" applyNumberFormat="1" applyFont="1" applyFill="1" applyBorder="1" applyAlignment="1">
      <alignment horizontal="left"/>
    </xf>
    <xf numFmtId="0" fontId="3" fillId="2" borderId="0" xfId="3" applyFont="1" applyFill="1"/>
    <xf numFmtId="3" fontId="4" fillId="3" borderId="0" xfId="3" applyNumberFormat="1" applyFont="1" applyFill="1" applyBorder="1" applyAlignment="1">
      <alignment horizontal="left"/>
    </xf>
    <xf numFmtId="3" fontId="2" fillId="3" borderId="0" xfId="3" applyNumberFormat="1" applyFont="1" applyFill="1"/>
    <xf numFmtId="0" fontId="5" fillId="2" borderId="0" xfId="3" applyFont="1" applyFill="1"/>
    <xf numFmtId="0" fontId="3" fillId="3" borderId="0" xfId="3" applyFont="1" applyFill="1"/>
    <xf numFmtId="0" fontId="5" fillId="3" borderId="0" xfId="3" applyFont="1" applyFill="1" applyBorder="1"/>
    <xf numFmtId="3" fontId="2" fillId="2" borderId="1" xfId="3" applyNumberFormat="1" applyFont="1" applyFill="1" applyBorder="1" applyAlignment="1">
      <alignment horizontal="left"/>
    </xf>
    <xf numFmtId="3" fontId="2" fillId="2" borderId="1" xfId="2" applyNumberFormat="1" applyFont="1" applyFill="1" applyBorder="1"/>
    <xf numFmtId="0" fontId="11" fillId="3" borderId="0" xfId="5" applyFont="1" applyFill="1"/>
    <xf numFmtId="0" fontId="10" fillId="3" borderId="0" xfId="5" applyFont="1" applyFill="1"/>
    <xf numFmtId="4" fontId="4" fillId="3" borderId="0" xfId="3" applyNumberFormat="1" applyFill="1"/>
    <xf numFmtId="0" fontId="7" fillId="3" borderId="0" xfId="3" applyFont="1" applyFill="1"/>
    <xf numFmtId="3" fontId="2" fillId="3" borderId="0" xfId="2" applyNumberFormat="1" applyFont="1" applyFill="1" applyBorder="1"/>
    <xf numFmtId="4" fontId="2" fillId="3" borderId="0" xfId="2" applyNumberFormat="1" applyFont="1" applyFill="1" applyBorder="1"/>
    <xf numFmtId="0" fontId="4" fillId="3" borderId="0" xfId="3" applyFill="1" applyBorder="1"/>
    <xf numFmtId="2" fontId="4" fillId="3" borderId="0" xfId="3" applyNumberFormat="1" applyFill="1"/>
    <xf numFmtId="0" fontId="10" fillId="0" borderId="0" xfId="5" applyFont="1"/>
    <xf numFmtId="165" fontId="10" fillId="0" borderId="0" xfId="5" applyNumberFormat="1" applyFont="1"/>
    <xf numFmtId="0" fontId="2" fillId="3" borderId="1" xfId="5" applyNumberFormat="1" applyFont="1" applyFill="1" applyBorder="1" applyAlignment="1">
      <alignment horizontal="right"/>
    </xf>
    <xf numFmtId="1" fontId="2" fillId="3" borderId="1" xfId="5" applyNumberFormat="1" applyFont="1" applyFill="1" applyBorder="1" applyAlignment="1">
      <alignment horizontal="right"/>
    </xf>
    <xf numFmtId="0" fontId="2" fillId="3" borderId="1" xfId="6" applyFont="1" applyFill="1" applyBorder="1" applyAlignment="1">
      <alignment horizontal="right"/>
    </xf>
    <xf numFmtId="0" fontId="12" fillId="0" borderId="1" xfId="6" applyFont="1" applyBorder="1" applyAlignment="1">
      <alignment horizontal="right"/>
    </xf>
    <xf numFmtId="4" fontId="10" fillId="0" borderId="0" xfId="1" applyNumberFormat="1" applyFont="1"/>
    <xf numFmtId="0" fontId="10" fillId="3" borderId="0" xfId="1" applyFont="1" applyFill="1"/>
    <xf numFmtId="0" fontId="11" fillId="3" borderId="0" xfId="5" applyFont="1" applyFill="1" applyAlignment="1">
      <alignment wrapText="1"/>
    </xf>
    <xf numFmtId="0" fontId="11" fillId="3" borderId="0" xfId="5" applyFont="1" applyFill="1" applyAlignment="1"/>
    <xf numFmtId="0" fontId="7" fillId="3" borderId="0" xfId="1" applyFont="1" applyFill="1" applyAlignment="1">
      <alignment horizontal="left"/>
    </xf>
    <xf numFmtId="0" fontId="0" fillId="4" borderId="0" xfId="0" applyFill="1"/>
    <xf numFmtId="0" fontId="10" fillId="4" borderId="0" xfId="0" applyFont="1" applyFill="1"/>
    <xf numFmtId="0" fontId="10" fillId="4" borderId="0" xfId="5" applyFont="1" applyFill="1"/>
    <xf numFmtId="165" fontId="10" fillId="4" borderId="0" xfId="5" applyNumberFormat="1" applyFont="1" applyFill="1"/>
    <xf numFmtId="0" fontId="10" fillId="0" borderId="0" xfId="0" applyFont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15" fillId="4" borderId="1" xfId="0" applyFont="1" applyFill="1" applyBorder="1"/>
    <xf numFmtId="0" fontId="11" fillId="4" borderId="0" xfId="5" applyFont="1" applyFill="1"/>
    <xf numFmtId="4" fontId="10" fillId="4" borderId="0" xfId="0" applyNumberFormat="1" applyFont="1" applyFill="1"/>
    <xf numFmtId="0" fontId="7" fillId="4" borderId="0" xfId="0" applyFont="1" applyFill="1"/>
    <xf numFmtId="165" fontId="0" fillId="4" borderId="0" xfId="0" applyNumberFormat="1" applyFill="1"/>
    <xf numFmtId="0" fontId="11" fillId="4" borderId="0" xfId="0" applyFont="1" applyFill="1"/>
    <xf numFmtId="2" fontId="0" fillId="4" borderId="0" xfId="0" applyNumberFormat="1" applyFill="1"/>
    <xf numFmtId="0" fontId="10" fillId="4" borderId="0" xfId="0" applyFont="1" applyFill="1" applyBorder="1" applyAlignment="1">
      <alignment horizontal="right"/>
    </xf>
    <xf numFmtId="0" fontId="0" fillId="4" borderId="0" xfId="0" applyFill="1" applyBorder="1"/>
    <xf numFmtId="0" fontId="2" fillId="4" borderId="0" xfId="0" applyFont="1" applyFill="1" applyBorder="1" applyAlignment="1">
      <alignment horizontal="center"/>
    </xf>
    <xf numFmtId="0" fontId="2" fillId="4" borderId="0" xfId="5" applyNumberFormat="1" applyFont="1" applyFill="1" applyBorder="1" applyAlignment="1">
      <alignment horizontal="right"/>
    </xf>
    <xf numFmtId="1" fontId="2" fillId="4" borderId="0" xfId="5" applyNumberFormat="1" applyFont="1" applyFill="1" applyBorder="1" applyAlignment="1">
      <alignment horizontal="right"/>
    </xf>
    <xf numFmtId="0" fontId="2" fillId="4" borderId="0" xfId="6" applyFont="1" applyFill="1" applyBorder="1" applyAlignment="1">
      <alignment horizontal="right"/>
    </xf>
    <xf numFmtId="0" fontId="12" fillId="4" borderId="0" xfId="6" applyFont="1" applyFill="1" applyBorder="1" applyAlignment="1">
      <alignment horizontal="right"/>
    </xf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/>
    </xf>
    <xf numFmtId="3" fontId="0" fillId="4" borderId="0" xfId="0" applyNumberFormat="1" applyFill="1" applyBorder="1"/>
    <xf numFmtId="0" fontId="12" fillId="4" borderId="1" xfId="6" applyFont="1" applyFill="1" applyBorder="1" applyAlignment="1">
      <alignment horizontal="right"/>
    </xf>
    <xf numFmtId="3" fontId="0" fillId="4" borderId="0" xfId="0" applyNumberFormat="1" applyFill="1"/>
    <xf numFmtId="10" fontId="0" fillId="4" borderId="0" xfId="7" applyNumberFormat="1" applyFont="1" applyFill="1"/>
    <xf numFmtId="166" fontId="0" fillId="4" borderId="0" xfId="7" applyNumberFormat="1" applyFont="1" applyFill="1"/>
    <xf numFmtId="0" fontId="7" fillId="4" borderId="0" xfId="0" applyFont="1" applyFill="1" applyAlignment="1"/>
    <xf numFmtId="0" fontId="0" fillId="4" borderId="0" xfId="0" applyFill="1" applyAlignment="1"/>
    <xf numFmtId="0" fontId="11" fillId="4" borderId="0" xfId="5" applyFont="1" applyFill="1" applyBorder="1" applyAlignment="1"/>
    <xf numFmtId="0" fontId="7" fillId="4" borderId="0" xfId="0" applyFont="1" applyFill="1" applyBorder="1" applyAlignment="1"/>
    <xf numFmtId="0" fontId="6" fillId="4" borderId="0" xfId="0" applyFont="1" applyFill="1" applyBorder="1"/>
    <xf numFmtId="0" fontId="6" fillId="4" borderId="0" xfId="0" applyFont="1" applyFill="1"/>
    <xf numFmtId="0" fontId="16" fillId="0" borderId="0" xfId="1" applyFont="1"/>
    <xf numFmtId="0" fontId="16" fillId="0" borderId="0" xfId="1" applyFont="1" applyAlignment="1">
      <alignment horizontal="left"/>
    </xf>
    <xf numFmtId="1" fontId="0" fillId="4" borderId="0" xfId="0" applyNumberFormat="1" applyFill="1"/>
    <xf numFmtId="169" fontId="0" fillId="4" borderId="0" xfId="8" applyNumberFormat="1" applyFont="1" applyFill="1"/>
    <xf numFmtId="167" fontId="0" fillId="0" borderId="0" xfId="8" applyNumberFormat="1" applyFont="1" applyFill="1" applyBorder="1"/>
    <xf numFmtId="168" fontId="0" fillId="0" borderId="0" xfId="0" applyNumberFormat="1" applyFill="1" applyBorder="1"/>
    <xf numFmtId="3" fontId="17" fillId="4" borderId="0" xfId="0" applyNumberFormat="1" applyFont="1" applyFill="1"/>
    <xf numFmtId="9" fontId="4" fillId="3" borderId="0" xfId="7" applyFont="1" applyFill="1" applyBorder="1"/>
    <xf numFmtId="3" fontId="18" fillId="0" borderId="0" xfId="0" applyNumberFormat="1" applyFont="1" applyFill="1"/>
    <xf numFmtId="0" fontId="0" fillId="0" borderId="0" xfId="0" applyFill="1"/>
    <xf numFmtId="164" fontId="4" fillId="3" borderId="0" xfId="3" applyNumberFormat="1" applyFill="1"/>
    <xf numFmtId="41" fontId="2" fillId="2" borderId="0" xfId="5" applyNumberFormat="1" applyFont="1" applyFill="1" applyBorder="1" applyAlignment="1">
      <alignment horizontal="right"/>
    </xf>
    <xf numFmtId="41" fontId="10" fillId="0" borderId="0" xfId="0" applyNumberFormat="1" applyFont="1"/>
    <xf numFmtId="41" fontId="0" fillId="0" borderId="0" xfId="0" applyNumberFormat="1"/>
    <xf numFmtId="41" fontId="4" fillId="2" borderId="0" xfId="5" applyNumberFormat="1" applyFont="1" applyFill="1" applyBorder="1" applyAlignment="1">
      <alignment horizontal="right"/>
    </xf>
    <xf numFmtId="41" fontId="4" fillId="0" borderId="0" xfId="0" applyNumberFormat="1" applyFont="1" applyFill="1"/>
    <xf numFmtId="41" fontId="4" fillId="0" borderId="0" xfId="5" applyNumberFormat="1" applyFont="1" applyFill="1" applyBorder="1" applyAlignment="1">
      <alignment horizontal="right"/>
    </xf>
    <xf numFmtId="41" fontId="4" fillId="0" borderId="0" xfId="5" applyNumberFormat="1" applyFont="1" applyFill="1"/>
    <xf numFmtId="41" fontId="4" fillId="0" borderId="0" xfId="6" applyNumberFormat="1" applyFont="1" applyFill="1" applyAlignment="1">
      <alignment horizontal="right"/>
    </xf>
    <xf numFmtId="41" fontId="4" fillId="2" borderId="0" xfId="0" applyNumberFormat="1" applyFont="1" applyFill="1"/>
    <xf numFmtId="41" fontId="2" fillId="0" borderId="0" xfId="0" applyNumberFormat="1" applyFont="1"/>
    <xf numFmtId="41" fontId="4" fillId="3" borderId="0" xfId="5" applyNumberFormat="1" applyFont="1" applyFill="1" applyBorder="1" applyAlignment="1">
      <alignment horizontal="right"/>
    </xf>
    <xf numFmtId="41" fontId="4" fillId="3" borderId="0" xfId="5" applyNumberFormat="1" applyFont="1" applyFill="1" applyBorder="1"/>
    <xf numFmtId="41" fontId="4" fillId="0" borderId="0" xfId="5" applyNumberFormat="1" applyFont="1" applyFill="1" applyBorder="1"/>
    <xf numFmtId="41" fontId="2" fillId="3" borderId="0" xfId="0" applyNumberFormat="1" applyFont="1" applyFill="1"/>
    <xf numFmtId="41" fontId="2" fillId="2" borderId="1" xfId="0" applyNumberFormat="1" applyFont="1" applyFill="1" applyBorder="1"/>
    <xf numFmtId="41" fontId="10" fillId="4" borderId="0" xfId="0" applyNumberFormat="1" applyFont="1" applyFill="1"/>
    <xf numFmtId="41" fontId="0" fillId="4" borderId="0" xfId="0" applyNumberFormat="1" applyFill="1"/>
    <xf numFmtId="41" fontId="4" fillId="4" borderId="0" xfId="0" applyNumberFormat="1" applyFont="1" applyFill="1"/>
    <xf numFmtId="41" fontId="4" fillId="4" borderId="0" xfId="5" applyNumberFormat="1" applyFont="1" applyFill="1" applyBorder="1" applyAlignment="1">
      <alignment horizontal="right"/>
    </xf>
    <xf numFmtId="41" fontId="4" fillId="4" borderId="0" xfId="5" applyNumberFormat="1" applyFont="1" applyFill="1"/>
    <xf numFmtId="41" fontId="4" fillId="4" borderId="0" xfId="6" applyNumberFormat="1" applyFont="1" applyFill="1" applyAlignment="1">
      <alignment horizontal="right"/>
    </xf>
    <xf numFmtId="41" fontId="2" fillId="4" borderId="0" xfId="0" applyNumberFormat="1" applyFont="1" applyFill="1"/>
    <xf numFmtId="41" fontId="4" fillId="4" borderId="0" xfId="5" applyNumberFormat="1" applyFont="1" applyFill="1" applyBorder="1"/>
    <xf numFmtId="41" fontId="1" fillId="2" borderId="0" xfId="1" applyNumberFormat="1" applyFont="1" applyFill="1"/>
    <xf numFmtId="41" fontId="2" fillId="3" borderId="0" xfId="1" applyNumberFormat="1" applyFont="1" applyFill="1" applyBorder="1" applyAlignment="1">
      <alignment horizontal="left"/>
    </xf>
    <xf numFmtId="41" fontId="10" fillId="0" borderId="0" xfId="1" applyNumberFormat="1" applyFont="1"/>
    <xf numFmtId="41" fontId="8" fillId="0" borderId="0" xfId="1" applyNumberFormat="1"/>
    <xf numFmtId="41" fontId="3" fillId="2" borderId="0" xfId="1" applyNumberFormat="1" applyFont="1" applyFill="1"/>
    <xf numFmtId="41" fontId="4" fillId="2" borderId="0" xfId="5" applyNumberFormat="1" applyFont="1" applyFill="1"/>
    <xf numFmtId="41" fontId="4" fillId="2" borderId="0" xfId="6" applyNumberFormat="1" applyFont="1" applyFill="1" applyAlignment="1">
      <alignment horizontal="right"/>
    </xf>
    <xf numFmtId="41" fontId="4" fillId="3" borderId="0" xfId="1" applyNumberFormat="1" applyFont="1" applyFill="1" applyBorder="1" applyAlignment="1">
      <alignment horizontal="left"/>
    </xf>
    <xf numFmtId="41" fontId="4" fillId="0" borderId="0" xfId="1" applyNumberFormat="1" applyFont="1" applyFill="1"/>
    <xf numFmtId="41" fontId="4" fillId="2" borderId="0" xfId="1" applyNumberFormat="1" applyFont="1" applyFill="1"/>
    <xf numFmtId="41" fontId="2" fillId="0" borderId="0" xfId="1" applyNumberFormat="1" applyFont="1"/>
    <xf numFmtId="41" fontId="5" fillId="2" borderId="0" xfId="1" applyNumberFormat="1" applyFont="1" applyFill="1"/>
    <xf numFmtId="41" fontId="3" fillId="3" borderId="0" xfId="1" applyNumberFormat="1" applyFont="1" applyFill="1"/>
    <xf numFmtId="41" fontId="5" fillId="3" borderId="0" xfId="1" applyNumberFormat="1" applyFont="1" applyFill="1" applyBorder="1"/>
    <xf numFmtId="41" fontId="2" fillId="3" borderId="0" xfId="1" applyNumberFormat="1" applyFont="1" applyFill="1"/>
    <xf numFmtId="41" fontId="2" fillId="2" borderId="1" xfId="1" applyNumberFormat="1" applyFont="1" applyFill="1" applyBorder="1" applyAlignment="1">
      <alignment horizontal="left"/>
    </xf>
    <xf numFmtId="41" fontId="2" fillId="2" borderId="1" xfId="1" applyNumberFormat="1" applyFont="1" applyFill="1" applyBorder="1"/>
    <xf numFmtId="41" fontId="2" fillId="2" borderId="0" xfId="2" applyNumberFormat="1" applyFont="1" applyFill="1"/>
    <xf numFmtId="41" fontId="4" fillId="3" borderId="0" xfId="3" applyNumberFormat="1" applyFont="1" applyFill="1"/>
    <xf numFmtId="41" fontId="4" fillId="2" borderId="0" xfId="2" applyNumberFormat="1" applyFont="1" applyFill="1"/>
    <xf numFmtId="41" fontId="4" fillId="2" borderId="0" xfId="2" applyNumberFormat="1" applyFont="1" applyFill="1" applyAlignment="1">
      <alignment horizontal="right"/>
    </xf>
    <xf numFmtId="41" fontId="4" fillId="3" borderId="0" xfId="2" applyNumberFormat="1" applyFont="1" applyFill="1"/>
    <xf numFmtId="41" fontId="4" fillId="3" borderId="0" xfId="2" applyNumberFormat="1" applyFont="1" applyFill="1" applyAlignment="1">
      <alignment horizontal="right"/>
    </xf>
    <xf numFmtId="41" fontId="4" fillId="2" borderId="0" xfId="3" applyNumberFormat="1" applyFont="1" applyFill="1"/>
    <xf numFmtId="41" fontId="2" fillId="3" borderId="0" xfId="3" applyNumberFormat="1" applyFont="1" applyFill="1"/>
    <xf numFmtId="41" fontId="4" fillId="3" borderId="0" xfId="3" applyNumberFormat="1" applyFont="1" applyFill="1" applyAlignment="1">
      <alignment horizontal="right"/>
    </xf>
    <xf numFmtId="41" fontId="2" fillId="2" borderId="0" xfId="1" applyNumberFormat="1" applyFont="1" applyFill="1" applyBorder="1" applyAlignment="1">
      <alignment horizontal="right"/>
    </xf>
    <xf numFmtId="41" fontId="4" fillId="0" borderId="0" xfId="1" applyNumberFormat="1" applyFont="1"/>
    <xf numFmtId="41" fontId="4" fillId="3" borderId="0" xfId="1" applyNumberFormat="1" applyFont="1" applyFill="1" applyBorder="1" applyAlignment="1">
      <alignment horizontal="right"/>
    </xf>
    <xf numFmtId="41" fontId="4" fillId="3" borderId="0" xfId="1" applyNumberFormat="1" applyFont="1" applyFill="1"/>
    <xf numFmtId="0" fontId="10" fillId="3" borderId="3" xfId="1" applyFont="1" applyFill="1" applyBorder="1" applyAlignment="1">
      <alignment horizontal="right"/>
    </xf>
    <xf numFmtId="0" fontId="9" fillId="3" borderId="0" xfId="4" applyFont="1" applyFill="1" applyBorder="1" applyAlignment="1">
      <alignment horizontal="left"/>
    </xf>
    <xf numFmtId="0" fontId="13" fillId="3" borderId="0" xfId="4" applyFont="1" applyFill="1" applyBorder="1" applyAlignment="1">
      <alignment horizontal="left"/>
    </xf>
    <xf numFmtId="0" fontId="4" fillId="3" borderId="3" xfId="3" applyFont="1" applyFill="1" applyBorder="1" applyAlignment="1">
      <alignment horizontal="right"/>
    </xf>
    <xf numFmtId="0" fontId="4" fillId="0" borderId="0" xfId="1" applyFont="1" applyAlignment="1">
      <alignment horizontal="center" wrapText="1"/>
    </xf>
    <xf numFmtId="0" fontId="9" fillId="3" borderId="0" xfId="5" applyFont="1" applyFill="1" applyBorder="1" applyAlignment="1">
      <alignment horizontal="left"/>
    </xf>
    <xf numFmtId="0" fontId="10" fillId="0" borderId="3" xfId="1" applyFont="1" applyBorder="1" applyAlignment="1">
      <alignment horizontal="right"/>
    </xf>
    <xf numFmtId="0" fontId="11" fillId="3" borderId="0" xfId="5" applyFont="1" applyFill="1" applyAlignment="1">
      <alignment horizontal="left" wrapText="1"/>
    </xf>
    <xf numFmtId="0" fontId="11" fillId="4" borderId="2" xfId="5" applyFont="1" applyFill="1" applyBorder="1" applyAlignment="1">
      <alignment horizontal="left"/>
    </xf>
    <xf numFmtId="0" fontId="9" fillId="4" borderId="0" xfId="5" applyFont="1" applyFill="1" applyBorder="1" applyAlignment="1">
      <alignment horizontal="left"/>
    </xf>
    <xf numFmtId="0" fontId="10" fillId="4" borderId="3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7" fillId="4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10" fillId="0" borderId="3" xfId="0" applyFont="1" applyBorder="1" applyAlignment="1">
      <alignment horizontal="right"/>
    </xf>
    <xf numFmtId="3" fontId="18" fillId="0" borderId="0" xfId="0" applyNumberFormat="1" applyFont="1" applyFill="1" applyAlignment="1">
      <alignment horizontal="center" vertical="center" wrapText="1"/>
    </xf>
  </cellXfs>
  <cellStyles count="9">
    <cellStyle name="Millares" xfId="8" builtinId="3"/>
    <cellStyle name="Normal" xfId="0" builtinId="0"/>
    <cellStyle name="Normal 2" xfId="1"/>
    <cellStyle name="Normal 2 2" xfId="3"/>
    <cellStyle name="Normal_Borrador cuentas C,P yG" xfId="6"/>
    <cellStyle name="Normal_Cuentas Fisicas  08-09 Final" xfId="2"/>
    <cellStyle name="Normal_Gas natural" xfId="4"/>
    <cellStyle name="Normal_Hoja1" xfId="5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57150</xdr:rowOff>
    </xdr:from>
    <xdr:to>
      <xdr:col>6</xdr:col>
      <xdr:colOff>685800</xdr:colOff>
      <xdr:row>4</xdr:row>
      <xdr:rowOff>19050</xdr:rowOff>
    </xdr:to>
    <xdr:pic>
      <xdr:nvPicPr>
        <xdr:cNvPr id="2" name="Picture 2" descr="banner 2 para cuadros en x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7150"/>
          <a:ext cx="52292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6</xdr:col>
      <xdr:colOff>695325</xdr:colOff>
      <xdr:row>4</xdr:row>
      <xdr:rowOff>0</xdr:rowOff>
    </xdr:to>
    <xdr:pic>
      <xdr:nvPicPr>
        <xdr:cNvPr id="2" name="Picture 2" descr="banner 2 para cuadros en x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7625"/>
          <a:ext cx="50673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6</xdr:col>
      <xdr:colOff>695325</xdr:colOff>
      <xdr:row>4</xdr:row>
      <xdr:rowOff>9525</xdr:rowOff>
    </xdr:to>
    <xdr:pic>
      <xdr:nvPicPr>
        <xdr:cNvPr id="2" name="Picture 2" descr="banner 2 para cuadros en x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7625"/>
          <a:ext cx="65913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9525</xdr:colOff>
      <xdr:row>3</xdr:row>
      <xdr:rowOff>152400</xdr:rowOff>
    </xdr:to>
    <xdr:pic>
      <xdr:nvPicPr>
        <xdr:cNvPr id="2" name="Picture 2" descr="banner 2 para cuadros en x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81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9525</xdr:colOff>
      <xdr:row>3</xdr:row>
      <xdr:rowOff>152400</xdr:rowOff>
    </xdr:to>
    <xdr:pic>
      <xdr:nvPicPr>
        <xdr:cNvPr id="2" name="Picture 2" descr="banner 2 para cuadros en x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81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9525</xdr:colOff>
      <xdr:row>3</xdr:row>
      <xdr:rowOff>152400</xdr:rowOff>
    </xdr:to>
    <xdr:pic>
      <xdr:nvPicPr>
        <xdr:cNvPr id="2" name="Picture 2" descr="banner 2 para cuadros en x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81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&#241;o%202013/MARZO/MATRICES%20PARA%20REVISION%20CON%20LINK/INFORMACION/PRODUCCION%20PETROLEO%20Y%20DILUYENTE%202010-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&#241;o%202014/enero/CUENTA%20FISICA%20Y%20MONETARIA%20DE%20ENERGIA/INFORMACION/BALANCES%20DE%20PRODUCCION%20DE%20CRUDO%20Y%20GAS%20NATURAL/PRODUCCION%20PETROLEO/PRODUCCION%20PETROLEO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luyente C Pesados"/>
    </sheetNames>
    <sheetDataSet>
      <sheetData sheetId="0">
        <row r="15">
          <cell r="C15">
            <v>193864.42339999994</v>
          </cell>
        </row>
        <row r="28">
          <cell r="C28">
            <v>215305.66139999998</v>
          </cell>
        </row>
        <row r="41">
          <cell r="C41">
            <v>244785.59300000002</v>
          </cell>
        </row>
        <row r="54">
          <cell r="C54">
            <v>286840.47380000004</v>
          </cell>
        </row>
        <row r="67">
          <cell r="C67">
            <v>334071.12000000005</v>
          </cell>
        </row>
        <row r="80">
          <cell r="C80">
            <v>345547.63919999998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ón con nafta"/>
    </sheetNames>
    <sheetDataSet>
      <sheetData sheetId="0" refreshError="1">
        <row r="293">
          <cell r="L293">
            <v>368048.05099999998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57"/>
  <sheetViews>
    <sheetView showGridLines="0" zoomScale="80" zoomScaleNormal="80" workbookViewId="0">
      <selection activeCell="A5" sqref="A5:L5"/>
    </sheetView>
  </sheetViews>
  <sheetFormatPr baseColWidth="10" defaultRowHeight="12.75" x14ac:dyDescent="0.2"/>
  <cols>
    <col min="1" max="1" width="35.85546875" style="10" customWidth="1"/>
    <col min="2" max="19" width="8.7109375" style="32" customWidth="1"/>
    <col min="20" max="22" width="8.7109375" style="10" customWidth="1"/>
    <col min="23" max="24" width="15.85546875" style="10" customWidth="1"/>
    <col min="25" max="16384" width="11.42578125" style="10"/>
  </cols>
  <sheetData>
    <row r="5" spans="1:22" ht="15" x14ac:dyDescent="0.25">
      <c r="A5" s="172" t="s">
        <v>24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59"/>
      <c r="N5" s="59"/>
      <c r="O5" s="59"/>
      <c r="P5" s="60"/>
      <c r="Q5" s="60"/>
      <c r="R5" s="59"/>
    </row>
    <row r="6" spans="1:22" ht="15" x14ac:dyDescent="0.25">
      <c r="A6" s="172" t="s">
        <v>25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59"/>
      <c r="N6" s="59"/>
      <c r="O6" s="59"/>
      <c r="P6" s="60"/>
      <c r="Q6" s="60"/>
      <c r="R6" s="59"/>
    </row>
    <row r="7" spans="1:22" ht="15" x14ac:dyDescent="0.25">
      <c r="A7" s="172" t="s">
        <v>33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59"/>
      <c r="N7" s="59"/>
      <c r="O7" s="59"/>
      <c r="P7" s="59"/>
      <c r="Q7" s="59"/>
      <c r="R7" s="59"/>
    </row>
    <row r="8" spans="1:22" x14ac:dyDescent="0.2">
      <c r="A8" s="173" t="s">
        <v>26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</row>
    <row r="9" spans="1:22" x14ac:dyDescent="0.2">
      <c r="A9" s="11"/>
      <c r="B9" s="61">
        <v>1994</v>
      </c>
      <c r="C9" s="61">
        <v>1995</v>
      </c>
      <c r="D9" s="61">
        <v>1996</v>
      </c>
      <c r="E9" s="61">
        <v>1997</v>
      </c>
      <c r="F9" s="61">
        <v>1998</v>
      </c>
      <c r="G9" s="61">
        <v>1999</v>
      </c>
      <c r="H9" s="61">
        <v>2000</v>
      </c>
      <c r="I9" s="61">
        <v>2001</v>
      </c>
      <c r="J9" s="61">
        <v>2002</v>
      </c>
      <c r="K9" s="61">
        <v>2003</v>
      </c>
      <c r="L9" s="61">
        <v>2004</v>
      </c>
      <c r="M9" s="61">
        <v>2005</v>
      </c>
      <c r="N9" s="61">
        <v>2006</v>
      </c>
      <c r="O9" s="61">
        <v>2007</v>
      </c>
      <c r="P9" s="61">
        <v>2008</v>
      </c>
      <c r="Q9" s="62">
        <v>2009</v>
      </c>
      <c r="R9" s="63">
        <v>2010</v>
      </c>
      <c r="S9" s="63">
        <v>2011</v>
      </c>
      <c r="T9" s="64">
        <v>2012</v>
      </c>
      <c r="U9" s="64">
        <v>2013</v>
      </c>
      <c r="V9" s="64" t="s">
        <v>12</v>
      </c>
    </row>
    <row r="10" spans="1:22" x14ac:dyDescent="0.2">
      <c r="A10" s="137" t="s">
        <v>0</v>
      </c>
      <c r="B10" s="114">
        <v>3156.4</v>
      </c>
      <c r="C10" s="114">
        <f>B22</f>
        <v>3138</v>
      </c>
      <c r="D10" s="114">
        <f t="shared" ref="D10:T10" si="0">C22</f>
        <v>2952</v>
      </c>
      <c r="E10" s="114">
        <f t="shared" si="0"/>
        <v>2798</v>
      </c>
      <c r="F10" s="114">
        <f t="shared" si="0"/>
        <v>2577</v>
      </c>
      <c r="G10" s="114">
        <f t="shared" si="0"/>
        <v>2477</v>
      </c>
      <c r="H10" s="114">
        <f t="shared" si="0"/>
        <v>2291</v>
      </c>
      <c r="I10" s="114">
        <f t="shared" si="0"/>
        <v>1971</v>
      </c>
      <c r="J10" s="114">
        <f t="shared" si="0"/>
        <v>1841</v>
      </c>
      <c r="K10" s="114">
        <f t="shared" si="0"/>
        <v>1630</v>
      </c>
      <c r="L10" s="114">
        <f t="shared" si="0"/>
        <v>1541</v>
      </c>
      <c r="M10" s="114">
        <f t="shared" si="0"/>
        <v>1477</v>
      </c>
      <c r="N10" s="114">
        <f t="shared" si="0"/>
        <v>1454</v>
      </c>
      <c r="O10" s="114">
        <f t="shared" si="0"/>
        <v>1510</v>
      </c>
      <c r="P10" s="114">
        <f t="shared" si="0"/>
        <v>1358</v>
      </c>
      <c r="Q10" s="114">
        <f t="shared" si="0"/>
        <v>1668</v>
      </c>
      <c r="R10" s="114">
        <f t="shared" si="0"/>
        <v>1988</v>
      </c>
      <c r="S10" s="114">
        <f t="shared" si="0"/>
        <v>2058</v>
      </c>
      <c r="T10" s="114">
        <f t="shared" si="0"/>
        <v>2259</v>
      </c>
      <c r="U10" s="114">
        <f>T22</f>
        <v>2377</v>
      </c>
      <c r="V10" s="114">
        <v>2445</v>
      </c>
    </row>
    <row r="11" spans="1:22" x14ac:dyDescent="0.2">
      <c r="A11" s="138" t="s">
        <v>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40"/>
      <c r="U11" s="140"/>
      <c r="V11" s="140"/>
    </row>
    <row r="12" spans="1:22" x14ac:dyDescent="0.2">
      <c r="A12" s="141" t="s">
        <v>2</v>
      </c>
      <c r="B12" s="117">
        <v>5</v>
      </c>
      <c r="C12" s="117">
        <v>14.7</v>
      </c>
      <c r="D12" s="117">
        <v>0</v>
      </c>
      <c r="E12" s="117">
        <v>0</v>
      </c>
      <c r="F12" s="117">
        <v>92.9</v>
      </c>
      <c r="G12" s="117">
        <v>4.0999999999999996</v>
      </c>
      <c r="H12" s="117">
        <v>13.2</v>
      </c>
      <c r="I12" s="117">
        <v>27</v>
      </c>
      <c r="J12" s="117">
        <v>0</v>
      </c>
      <c r="K12" s="117">
        <v>8.9</v>
      </c>
      <c r="L12" s="117">
        <v>23.7</v>
      </c>
      <c r="M12" s="117">
        <v>19</v>
      </c>
      <c r="N12" s="117">
        <v>23.2</v>
      </c>
      <c r="O12" s="117">
        <v>35</v>
      </c>
      <c r="P12" s="117">
        <v>99</v>
      </c>
      <c r="Q12" s="142">
        <v>7</v>
      </c>
      <c r="R12" s="143">
        <v>40</v>
      </c>
      <c r="S12" s="143">
        <v>22.6</v>
      </c>
      <c r="T12" s="143">
        <v>152</v>
      </c>
      <c r="U12" s="143">
        <v>168</v>
      </c>
      <c r="V12" s="143">
        <v>14</v>
      </c>
    </row>
    <row r="13" spans="1:22" x14ac:dyDescent="0.2">
      <c r="A13" s="144" t="s">
        <v>21</v>
      </c>
      <c r="B13" s="119">
        <v>142.69999999999999</v>
      </c>
      <c r="C13" s="119">
        <v>11.9</v>
      </c>
      <c r="D13" s="119">
        <v>75.099999999999994</v>
      </c>
      <c r="E13" s="119">
        <v>17.3</v>
      </c>
      <c r="F13" s="119">
        <v>83.3</v>
      </c>
      <c r="G13" s="119">
        <v>106.4</v>
      </c>
      <c r="H13" s="145"/>
      <c r="I13" s="119">
        <v>63.9</v>
      </c>
      <c r="J13" s="145"/>
      <c r="K13" s="119">
        <f>95.5+3.47</f>
        <v>98.97</v>
      </c>
      <c r="L13" s="119">
        <v>104.7</v>
      </c>
      <c r="M13" s="119">
        <f>147.1+2.5</f>
        <v>149.6</v>
      </c>
      <c r="N13" s="119">
        <f>181.41+44.39</f>
        <v>225.8</v>
      </c>
      <c r="O13" s="119">
        <f>46</f>
        <v>46</v>
      </c>
      <c r="P13" s="119">
        <f>425+1.1</f>
        <v>426.1</v>
      </c>
      <c r="Q13" s="120">
        <v>558</v>
      </c>
      <c r="R13" s="121">
        <v>317</v>
      </c>
      <c r="S13" s="121">
        <v>512.4</v>
      </c>
      <c r="T13" s="121">
        <v>312</v>
      </c>
      <c r="U13" s="121">
        <v>268</v>
      </c>
      <c r="V13" s="121">
        <v>210</v>
      </c>
    </row>
    <row r="14" spans="1:22" x14ac:dyDescent="0.2">
      <c r="A14" s="141" t="s">
        <v>4</v>
      </c>
      <c r="B14" s="146">
        <v>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</row>
    <row r="15" spans="1:22" x14ac:dyDescent="0.2">
      <c r="A15" s="138" t="s">
        <v>5</v>
      </c>
      <c r="B15" s="147">
        <f>ROUND(+B12+B13+B14,0)</f>
        <v>148</v>
      </c>
      <c r="C15" s="147">
        <f t="shared" ref="C15:V15" si="1">ROUND(+C12+C13+C14,0)</f>
        <v>27</v>
      </c>
      <c r="D15" s="147">
        <f t="shared" si="1"/>
        <v>75</v>
      </c>
      <c r="E15" s="147">
        <f t="shared" si="1"/>
        <v>17</v>
      </c>
      <c r="F15" s="147">
        <f t="shared" si="1"/>
        <v>176</v>
      </c>
      <c r="G15" s="147">
        <f t="shared" si="1"/>
        <v>111</v>
      </c>
      <c r="H15" s="147">
        <f t="shared" si="1"/>
        <v>13</v>
      </c>
      <c r="I15" s="147">
        <f t="shared" si="1"/>
        <v>91</v>
      </c>
      <c r="J15" s="147">
        <f t="shared" si="1"/>
        <v>0</v>
      </c>
      <c r="K15" s="147">
        <f t="shared" si="1"/>
        <v>108</v>
      </c>
      <c r="L15" s="147">
        <f t="shared" si="1"/>
        <v>128</v>
      </c>
      <c r="M15" s="147">
        <f t="shared" si="1"/>
        <v>169</v>
      </c>
      <c r="N15" s="147">
        <f t="shared" si="1"/>
        <v>249</v>
      </c>
      <c r="O15" s="147">
        <f t="shared" si="1"/>
        <v>81</v>
      </c>
      <c r="P15" s="147">
        <f t="shared" si="1"/>
        <v>525</v>
      </c>
      <c r="Q15" s="147">
        <f t="shared" si="1"/>
        <v>565</v>
      </c>
      <c r="R15" s="147">
        <f t="shared" si="1"/>
        <v>357</v>
      </c>
      <c r="S15" s="147">
        <f t="shared" si="1"/>
        <v>535</v>
      </c>
      <c r="T15" s="147">
        <f t="shared" si="1"/>
        <v>464</v>
      </c>
      <c r="U15" s="147">
        <f t="shared" si="1"/>
        <v>436</v>
      </c>
      <c r="V15" s="147">
        <f t="shared" si="1"/>
        <v>224</v>
      </c>
    </row>
    <row r="16" spans="1:22" x14ac:dyDescent="0.2">
      <c r="A16" s="148" t="s">
        <v>6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4" x14ac:dyDescent="0.2">
      <c r="A17" s="149" t="s">
        <v>7</v>
      </c>
      <c r="B17" s="124">
        <v>165.7</v>
      </c>
      <c r="C17" s="124">
        <v>213</v>
      </c>
      <c r="D17" s="124">
        <v>229</v>
      </c>
      <c r="E17" s="124">
        <v>238.1</v>
      </c>
      <c r="F17" s="124">
        <v>275.8</v>
      </c>
      <c r="G17" s="124">
        <v>296.7</v>
      </c>
      <c r="H17" s="124">
        <v>250.7</v>
      </c>
      <c r="I17" s="124">
        <v>221</v>
      </c>
      <c r="J17" s="124">
        <v>211</v>
      </c>
      <c r="K17" s="124">
        <v>197</v>
      </c>
      <c r="L17" s="124">
        <v>192</v>
      </c>
      <c r="M17" s="124">
        <v>192.1</v>
      </c>
      <c r="N17" s="124">
        <v>193</v>
      </c>
      <c r="O17" s="124">
        <f>ROUND('[1]Diluyente C Pesados'!$C$15/1000,0)</f>
        <v>194</v>
      </c>
      <c r="P17" s="124">
        <f>ROUND('[1]Diluyente C Pesados'!$C$28/1000,0)</f>
        <v>215</v>
      </c>
      <c r="Q17" s="125">
        <f>ROUND('[1]Diluyente C Pesados'!$C$41/1000,0)</f>
        <v>245</v>
      </c>
      <c r="R17" s="125">
        <f>ROUND('[1]Diluyente C Pesados'!$C$54/1000,0)</f>
        <v>287</v>
      </c>
      <c r="S17" s="125">
        <f>ROUND('[1]Diluyente C Pesados'!$C$67/1000,0)</f>
        <v>334</v>
      </c>
      <c r="T17" s="126">
        <f>ROUND('[1]Diluyente C Pesados'!$C$80/1000,0)</f>
        <v>346</v>
      </c>
      <c r="U17" s="126">
        <f>ROUND(+'[2]Producción con nafta'!$L$293/1000,0)</f>
        <v>368</v>
      </c>
      <c r="V17" s="126">
        <v>361</v>
      </c>
      <c r="W17" s="34"/>
    </row>
    <row r="18" spans="1:24" x14ac:dyDescent="0.2">
      <c r="A18" s="141" t="s">
        <v>8</v>
      </c>
      <c r="B18" s="146">
        <v>0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6">
        <v>0</v>
      </c>
    </row>
    <row r="19" spans="1:24" x14ac:dyDescent="0.2">
      <c r="A19" s="144" t="s">
        <v>21</v>
      </c>
      <c r="B19" s="145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19">
        <v>82.1</v>
      </c>
      <c r="I19" s="145">
        <v>0</v>
      </c>
      <c r="J19" s="119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38.630000000000003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</row>
    <row r="20" spans="1:24" x14ac:dyDescent="0.2">
      <c r="A20" s="141" t="s">
        <v>4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</row>
    <row r="21" spans="1:24" x14ac:dyDescent="0.2">
      <c r="A21" s="150" t="s">
        <v>9</v>
      </c>
      <c r="B21" s="151">
        <f>ROUND(B17+B18+B19+B20,0)</f>
        <v>166</v>
      </c>
      <c r="C21" s="151">
        <f t="shared" ref="C21:V21" si="2">ROUND(C17+C18+C19+C20,0)</f>
        <v>213</v>
      </c>
      <c r="D21" s="151">
        <f t="shared" si="2"/>
        <v>229</v>
      </c>
      <c r="E21" s="151">
        <f t="shared" si="2"/>
        <v>238</v>
      </c>
      <c r="F21" s="151">
        <f t="shared" si="2"/>
        <v>276</v>
      </c>
      <c r="G21" s="151">
        <f t="shared" si="2"/>
        <v>297</v>
      </c>
      <c r="H21" s="151">
        <f t="shared" si="2"/>
        <v>333</v>
      </c>
      <c r="I21" s="151">
        <f t="shared" si="2"/>
        <v>221</v>
      </c>
      <c r="J21" s="151">
        <f t="shared" si="2"/>
        <v>211</v>
      </c>
      <c r="K21" s="151">
        <f t="shared" si="2"/>
        <v>197</v>
      </c>
      <c r="L21" s="151">
        <f t="shared" si="2"/>
        <v>192</v>
      </c>
      <c r="M21" s="151">
        <f t="shared" si="2"/>
        <v>192</v>
      </c>
      <c r="N21" s="151">
        <f t="shared" si="2"/>
        <v>193</v>
      </c>
      <c r="O21" s="151">
        <f t="shared" si="2"/>
        <v>233</v>
      </c>
      <c r="P21" s="151">
        <f t="shared" si="2"/>
        <v>215</v>
      </c>
      <c r="Q21" s="151">
        <f t="shared" si="2"/>
        <v>245</v>
      </c>
      <c r="R21" s="151">
        <f t="shared" si="2"/>
        <v>287</v>
      </c>
      <c r="S21" s="151">
        <f t="shared" si="2"/>
        <v>334</v>
      </c>
      <c r="T21" s="151">
        <f t="shared" si="2"/>
        <v>346</v>
      </c>
      <c r="U21" s="151">
        <f t="shared" si="2"/>
        <v>368</v>
      </c>
      <c r="V21" s="151">
        <f t="shared" si="2"/>
        <v>361</v>
      </c>
    </row>
    <row r="22" spans="1:24" x14ac:dyDescent="0.2">
      <c r="A22" s="152" t="s">
        <v>10</v>
      </c>
      <c r="B22" s="153">
        <f>ROUND(B10+B15-B21,0)</f>
        <v>3138</v>
      </c>
      <c r="C22" s="153">
        <f t="shared" ref="C22:V22" si="3">ROUND(C10+C15-C21,0)</f>
        <v>2952</v>
      </c>
      <c r="D22" s="153">
        <f t="shared" si="3"/>
        <v>2798</v>
      </c>
      <c r="E22" s="153">
        <f t="shared" si="3"/>
        <v>2577</v>
      </c>
      <c r="F22" s="153">
        <f t="shared" si="3"/>
        <v>2477</v>
      </c>
      <c r="G22" s="153">
        <f t="shared" si="3"/>
        <v>2291</v>
      </c>
      <c r="H22" s="153">
        <f t="shared" si="3"/>
        <v>1971</v>
      </c>
      <c r="I22" s="153">
        <f t="shared" si="3"/>
        <v>1841</v>
      </c>
      <c r="J22" s="153">
        <f t="shared" si="3"/>
        <v>1630</v>
      </c>
      <c r="K22" s="153">
        <f t="shared" si="3"/>
        <v>1541</v>
      </c>
      <c r="L22" s="153">
        <f t="shared" si="3"/>
        <v>1477</v>
      </c>
      <c r="M22" s="153">
        <f t="shared" si="3"/>
        <v>1454</v>
      </c>
      <c r="N22" s="153">
        <f t="shared" si="3"/>
        <v>1510</v>
      </c>
      <c r="O22" s="153">
        <f t="shared" si="3"/>
        <v>1358</v>
      </c>
      <c r="P22" s="153">
        <f t="shared" si="3"/>
        <v>1668</v>
      </c>
      <c r="Q22" s="153">
        <f t="shared" si="3"/>
        <v>1988</v>
      </c>
      <c r="R22" s="153">
        <f t="shared" si="3"/>
        <v>2058</v>
      </c>
      <c r="S22" s="153">
        <f t="shared" si="3"/>
        <v>2259</v>
      </c>
      <c r="T22" s="153">
        <f t="shared" si="3"/>
        <v>2377</v>
      </c>
      <c r="U22" s="153">
        <f t="shared" si="3"/>
        <v>2445</v>
      </c>
      <c r="V22" s="153">
        <f t="shared" si="3"/>
        <v>2308</v>
      </c>
      <c r="W22" s="104"/>
    </row>
    <row r="23" spans="1:24" x14ac:dyDescent="0.2">
      <c r="A23" s="51" t="s">
        <v>23</v>
      </c>
      <c r="B23" s="52"/>
      <c r="C23" s="52"/>
      <c r="K23" s="65"/>
      <c r="P23" s="65"/>
      <c r="V23" s="103"/>
    </row>
    <row r="24" spans="1:24" x14ac:dyDescent="0.2">
      <c r="A24" s="29" t="s">
        <v>16</v>
      </c>
      <c r="B24" s="66"/>
      <c r="C24" s="66"/>
      <c r="I24" s="65"/>
      <c r="J24" s="65"/>
      <c r="K24" s="65"/>
      <c r="L24" s="65"/>
      <c r="M24" s="65"/>
      <c r="N24" s="65"/>
      <c r="O24" s="65"/>
      <c r="P24" s="65"/>
      <c r="T24" s="171"/>
      <c r="U24" s="171"/>
      <c r="V24" s="171"/>
      <c r="W24" s="171"/>
      <c r="X24" s="171"/>
    </row>
    <row r="25" spans="1:24" x14ac:dyDescent="0.2">
      <c r="A25" s="30" t="s">
        <v>18</v>
      </c>
      <c r="B25" s="16"/>
      <c r="C25" s="16"/>
      <c r="H25" s="65"/>
      <c r="O25" s="65"/>
      <c r="T25" s="171"/>
      <c r="U25" s="171"/>
      <c r="V25" s="171"/>
      <c r="W25" s="171"/>
      <c r="X25" s="171"/>
    </row>
    <row r="26" spans="1:24" x14ac:dyDescent="0.2">
      <c r="T26" s="171"/>
      <c r="U26" s="171"/>
      <c r="V26" s="171"/>
      <c r="W26" s="171"/>
      <c r="X26" s="171"/>
    </row>
    <row r="55" spans="4:15" ht="24.75" customHeight="1" x14ac:dyDescent="0.2"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</row>
    <row r="56" spans="4:15" x14ac:dyDescent="0.2">
      <c r="D56" s="69"/>
      <c r="E56" s="67"/>
      <c r="F56" s="67"/>
      <c r="G56" s="67"/>
      <c r="H56" s="67"/>
      <c r="I56" s="67"/>
      <c r="J56" s="68"/>
      <c r="K56" s="68"/>
      <c r="L56" s="68"/>
      <c r="M56" s="68"/>
      <c r="N56" s="68"/>
      <c r="O56" s="68"/>
    </row>
    <row r="57" spans="4:15" x14ac:dyDescent="0.2">
      <c r="D57" s="33"/>
    </row>
  </sheetData>
  <mergeCells count="6">
    <mergeCell ref="D55:O55"/>
    <mergeCell ref="T24:X26"/>
    <mergeCell ref="A5:L5"/>
    <mergeCell ref="A6:L6"/>
    <mergeCell ref="A7:L7"/>
    <mergeCell ref="A8:U8"/>
  </mergeCells>
  <pageMargins left="0.75" right="0.75" top="1" bottom="1" header="0" footer="0"/>
  <pageSetup scale="91" orientation="landscape" r:id="rId1"/>
  <headerFooter alignWithMargins="0"/>
  <ignoredErrors>
    <ignoredError sqref="V15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V30"/>
  <sheetViews>
    <sheetView showGridLines="0" zoomScale="89" zoomScaleNormal="89" workbookViewId="0">
      <selection activeCell="F31" sqref="F31"/>
    </sheetView>
  </sheetViews>
  <sheetFormatPr baseColWidth="10" defaultRowHeight="12.75" x14ac:dyDescent="0.2"/>
  <cols>
    <col min="1" max="1" width="33.5703125" style="10" customWidth="1"/>
    <col min="2" max="9" width="7.140625" style="10" bestFit="1" customWidth="1"/>
    <col min="10" max="10" width="8.42578125" style="10" bestFit="1" customWidth="1"/>
    <col min="11" max="21" width="7.140625" style="10" bestFit="1" customWidth="1"/>
    <col min="22" max="22" width="10.140625" style="10" customWidth="1"/>
    <col min="23" max="23" width="25" style="10" customWidth="1"/>
    <col min="24" max="16384" width="11.42578125" style="10"/>
  </cols>
  <sheetData>
    <row r="5" spans="1:22" ht="15" x14ac:dyDescent="0.25">
      <c r="A5" s="9" t="s">
        <v>24</v>
      </c>
    </row>
    <row r="6" spans="1:22" ht="15" x14ac:dyDescent="0.25">
      <c r="A6" s="9" t="s">
        <v>13</v>
      </c>
    </row>
    <row r="7" spans="1:22" ht="15" x14ac:dyDescent="0.25">
      <c r="A7" s="9" t="s">
        <v>33</v>
      </c>
    </row>
    <row r="8" spans="1:22" x14ac:dyDescent="0.2">
      <c r="A8" s="167" t="s">
        <v>14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</row>
    <row r="9" spans="1:22" x14ac:dyDescent="0.2">
      <c r="A9" s="11"/>
      <c r="B9" s="12">
        <v>1994</v>
      </c>
      <c r="C9" s="12">
        <v>1995</v>
      </c>
      <c r="D9" s="12">
        <v>1996</v>
      </c>
      <c r="E9" s="12">
        <v>1997</v>
      </c>
      <c r="F9" s="12">
        <v>1998</v>
      </c>
      <c r="G9" s="12">
        <v>1999</v>
      </c>
      <c r="H9" s="12">
        <v>2000</v>
      </c>
      <c r="I9" s="12">
        <v>2001</v>
      </c>
      <c r="J9" s="12">
        <v>2002</v>
      </c>
      <c r="K9" s="12">
        <v>2003</v>
      </c>
      <c r="L9" s="12">
        <v>2004</v>
      </c>
      <c r="M9" s="12">
        <v>2005</v>
      </c>
      <c r="N9" s="12">
        <v>2006</v>
      </c>
      <c r="O9" s="13">
        <v>2007</v>
      </c>
      <c r="P9" s="13">
        <v>2008</v>
      </c>
      <c r="Q9" s="12">
        <v>2009</v>
      </c>
      <c r="R9" s="14">
        <v>2010</v>
      </c>
      <c r="S9" s="15">
        <v>2011</v>
      </c>
      <c r="T9" s="15">
        <v>2012</v>
      </c>
      <c r="U9" s="15">
        <v>2013</v>
      </c>
      <c r="V9" s="15" t="s">
        <v>12</v>
      </c>
    </row>
    <row r="10" spans="1:22" x14ac:dyDescent="0.2">
      <c r="A10" s="18" t="s">
        <v>0</v>
      </c>
      <c r="B10" s="163">
        <v>5897</v>
      </c>
      <c r="C10" s="163">
        <v>6584.2281790270445</v>
      </c>
      <c r="D10" s="163">
        <v>6636.4758007307846</v>
      </c>
      <c r="E10" s="163">
        <v>6749.9018007307841</v>
      </c>
      <c r="F10" s="163">
        <v>6649.289800730784</v>
      </c>
      <c r="G10" s="163">
        <v>6575.6188007307837</v>
      </c>
      <c r="H10" s="163">
        <v>6791.1448007307836</v>
      </c>
      <c r="I10" s="163">
        <v>6650.4328007307831</v>
      </c>
      <c r="J10" s="163">
        <v>6606.8618007307832</v>
      </c>
      <c r="K10" s="163">
        <v>6567.6578007307826</v>
      </c>
      <c r="L10" s="163">
        <v>7067.0098007307824</v>
      </c>
      <c r="M10" s="163">
        <v>7013.1222007307824</v>
      </c>
      <c r="N10" s="163">
        <v>6953.447100730782</v>
      </c>
      <c r="O10" s="163">
        <v>6887.2952407307821</v>
      </c>
      <c r="P10" s="163">
        <v>6817.3930407307816</v>
      </c>
      <c r="Q10" s="163">
        <v>6743.8909407307819</v>
      </c>
      <c r="R10" s="163">
        <v>6667.7535307307817</v>
      </c>
      <c r="S10" s="163">
        <v>6593.2634007307815</v>
      </c>
      <c r="T10" s="163">
        <v>6507.4601707307811</v>
      </c>
      <c r="U10" s="163">
        <v>6418.2608159208694</v>
      </c>
      <c r="V10" s="163">
        <v>6332.7647543183621</v>
      </c>
    </row>
    <row r="11" spans="1:22" x14ac:dyDescent="0.2">
      <c r="A11" s="19" t="s">
        <v>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spans="1:22" x14ac:dyDescent="0.2">
      <c r="A12" s="20" t="s">
        <v>2</v>
      </c>
      <c r="B12" s="146">
        <v>0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</row>
    <row r="13" spans="1:22" x14ac:dyDescent="0.2">
      <c r="A13" s="21" t="s">
        <v>3</v>
      </c>
      <c r="B13" s="165">
        <v>709.89317902704443</v>
      </c>
      <c r="C13" s="165">
        <v>77.987621703739933</v>
      </c>
      <c r="D13" s="165">
        <v>142.99</v>
      </c>
      <c r="E13" s="166">
        <v>0</v>
      </c>
      <c r="F13" s="164">
        <v>0</v>
      </c>
      <c r="G13" s="165">
        <v>248.28</v>
      </c>
      <c r="H13" s="164">
        <v>0</v>
      </c>
      <c r="I13" s="164">
        <v>0.34</v>
      </c>
      <c r="J13" s="164">
        <v>0.28000000000000003</v>
      </c>
      <c r="K13" s="164">
        <v>549.38</v>
      </c>
      <c r="L13" s="164">
        <v>0</v>
      </c>
      <c r="M13" s="164">
        <v>0</v>
      </c>
      <c r="N13" s="164">
        <v>0.04</v>
      </c>
      <c r="O13" s="164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  <c r="U13" s="164">
        <v>0</v>
      </c>
      <c r="V13" s="164">
        <v>0</v>
      </c>
    </row>
    <row r="14" spans="1:22" x14ac:dyDescent="0.2">
      <c r="A14" s="20" t="s">
        <v>4</v>
      </c>
      <c r="B14" s="146">
        <v>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</row>
    <row r="15" spans="1:22" x14ac:dyDescent="0.2">
      <c r="A15" s="19" t="s">
        <v>5</v>
      </c>
      <c r="B15" s="147">
        <v>709.89317902704443</v>
      </c>
      <c r="C15" s="147">
        <v>77.987621703739933</v>
      </c>
      <c r="D15" s="147">
        <v>142.99</v>
      </c>
      <c r="E15" s="147">
        <v>0</v>
      </c>
      <c r="F15" s="147">
        <v>0</v>
      </c>
      <c r="G15" s="147">
        <v>248.28</v>
      </c>
      <c r="H15" s="147">
        <v>0</v>
      </c>
      <c r="I15" s="147">
        <v>0.34</v>
      </c>
      <c r="J15" s="147">
        <v>0.28000000000000003</v>
      </c>
      <c r="K15" s="147">
        <v>549.38</v>
      </c>
      <c r="L15" s="147">
        <v>0</v>
      </c>
      <c r="M15" s="147">
        <v>0</v>
      </c>
      <c r="N15" s="147">
        <v>0.04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47">
        <v>0</v>
      </c>
      <c r="V15" s="147">
        <v>0</v>
      </c>
    </row>
    <row r="16" spans="1:22" x14ac:dyDescent="0.2">
      <c r="A16" s="22" t="s">
        <v>6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</row>
    <row r="17" spans="1:22" x14ac:dyDescent="0.2">
      <c r="A17" s="23" t="s">
        <v>7</v>
      </c>
      <c r="B17" s="145">
        <v>22.664999999999999</v>
      </c>
      <c r="C17" s="145">
        <v>25.74</v>
      </c>
      <c r="D17" s="145">
        <v>29.564</v>
      </c>
      <c r="E17" s="145">
        <v>32.741999999999997</v>
      </c>
      <c r="F17" s="145">
        <v>33.561</v>
      </c>
      <c r="G17" s="145">
        <v>32.753999999999998</v>
      </c>
      <c r="H17" s="145">
        <v>38.241999999999997</v>
      </c>
      <c r="I17" s="145">
        <v>43.911000000000001</v>
      </c>
      <c r="J17" s="145">
        <v>39.484000000000002</v>
      </c>
      <c r="K17" s="145">
        <v>50.027999999999999</v>
      </c>
      <c r="L17" s="145">
        <v>53.887599999999999</v>
      </c>
      <c r="M17" s="145">
        <v>59.6751</v>
      </c>
      <c r="N17" s="145">
        <v>66.191860000000005</v>
      </c>
      <c r="O17" s="145">
        <v>69.902199999999993</v>
      </c>
      <c r="P17" s="145">
        <v>73.502100000000013</v>
      </c>
      <c r="Q17" s="145">
        <v>72.807410000000004</v>
      </c>
      <c r="R17" s="145">
        <v>74.350130000000007</v>
      </c>
      <c r="S17" s="145">
        <v>85.803229999999999</v>
      </c>
      <c r="T17" s="145">
        <v>89.199354809911313</v>
      </c>
      <c r="U17" s="145">
        <v>85.496061602507098</v>
      </c>
      <c r="V17" s="145">
        <v>85.6</v>
      </c>
    </row>
    <row r="18" spans="1:22" x14ac:dyDescent="0.2">
      <c r="A18" s="20" t="s">
        <v>8</v>
      </c>
      <c r="B18" s="146">
        <v>0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6">
        <v>0</v>
      </c>
    </row>
    <row r="19" spans="1:22" x14ac:dyDescent="0.2">
      <c r="A19" s="21" t="s">
        <v>3</v>
      </c>
      <c r="B19" s="166">
        <v>0</v>
      </c>
      <c r="C19" s="166">
        <v>0</v>
      </c>
      <c r="D19" s="166">
        <v>0</v>
      </c>
      <c r="E19" s="165">
        <v>67.87</v>
      </c>
      <c r="F19" s="165">
        <v>40.11</v>
      </c>
      <c r="G19" s="166">
        <v>0</v>
      </c>
      <c r="H19" s="166">
        <v>102.47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  <c r="P19" s="166">
        <v>0</v>
      </c>
      <c r="Q19" s="166">
        <v>3.33</v>
      </c>
      <c r="R19" s="166">
        <v>0.14000000000000001</v>
      </c>
      <c r="S19" s="166">
        <v>0</v>
      </c>
      <c r="T19" s="166">
        <v>0</v>
      </c>
      <c r="U19" s="166">
        <v>0</v>
      </c>
      <c r="V19" s="166">
        <v>0</v>
      </c>
    </row>
    <row r="20" spans="1:22" x14ac:dyDescent="0.2">
      <c r="A20" s="20" t="s">
        <v>4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</row>
    <row r="21" spans="1:22" x14ac:dyDescent="0.2">
      <c r="A21" s="24" t="s">
        <v>9</v>
      </c>
      <c r="B21" s="151">
        <v>22.664999999999999</v>
      </c>
      <c r="C21" s="151">
        <v>25.74</v>
      </c>
      <c r="D21" s="151">
        <v>29.564</v>
      </c>
      <c r="E21" s="151">
        <v>100.61199999999999</v>
      </c>
      <c r="F21" s="151">
        <v>73.670999999999992</v>
      </c>
      <c r="G21" s="151">
        <v>32.753999999999998</v>
      </c>
      <c r="H21" s="151">
        <v>140.71199999999999</v>
      </c>
      <c r="I21" s="151">
        <v>43.911000000000001</v>
      </c>
      <c r="J21" s="151">
        <v>39.484000000000002</v>
      </c>
      <c r="K21" s="151">
        <v>50.027999999999999</v>
      </c>
      <c r="L21" s="151">
        <v>53.887599999999999</v>
      </c>
      <c r="M21" s="151">
        <v>59.6751</v>
      </c>
      <c r="N21" s="151">
        <v>66.191860000000005</v>
      </c>
      <c r="O21" s="151">
        <v>69.902199999999993</v>
      </c>
      <c r="P21" s="151">
        <v>73.502100000000013</v>
      </c>
      <c r="Q21" s="151">
        <v>76.137410000000003</v>
      </c>
      <c r="R21" s="151">
        <v>74.490130000000008</v>
      </c>
      <c r="S21" s="151">
        <v>85.803229999999999</v>
      </c>
      <c r="T21" s="151">
        <v>89.199354809911313</v>
      </c>
      <c r="U21" s="151">
        <v>85.496061602507098</v>
      </c>
      <c r="V21" s="151">
        <v>85.6</v>
      </c>
    </row>
    <row r="22" spans="1:22" x14ac:dyDescent="0.2">
      <c r="A22" s="25" t="s">
        <v>10</v>
      </c>
      <c r="B22" s="26">
        <v>6584.2281790270445</v>
      </c>
      <c r="C22" s="26">
        <v>6636.4758007307846</v>
      </c>
      <c r="D22" s="26">
        <v>6749.9018007307841</v>
      </c>
      <c r="E22" s="26">
        <v>6649.289800730784</v>
      </c>
      <c r="F22" s="26">
        <v>6575.6188007307837</v>
      </c>
      <c r="G22" s="26">
        <v>6791.1448007307836</v>
      </c>
      <c r="H22" s="26">
        <v>6650.4328007307831</v>
      </c>
      <c r="I22" s="26">
        <v>6606.8618007307832</v>
      </c>
      <c r="J22" s="26">
        <v>6567.6578007307826</v>
      </c>
      <c r="K22" s="26">
        <v>7067.0098007307824</v>
      </c>
      <c r="L22" s="26">
        <v>7013.1222007307824</v>
      </c>
      <c r="M22" s="26">
        <v>6953.447100730782</v>
      </c>
      <c r="N22" s="26">
        <v>6887.2952407307821</v>
      </c>
      <c r="O22" s="26">
        <v>6817.3930407307816</v>
      </c>
      <c r="P22" s="26">
        <v>6743.8909407307819</v>
      </c>
      <c r="Q22" s="26">
        <v>6667.7535307307817</v>
      </c>
      <c r="R22" s="26">
        <v>6593.2634007307815</v>
      </c>
      <c r="S22" s="26">
        <v>6507.4601707307811</v>
      </c>
      <c r="T22" s="26">
        <v>6418.2608159208694</v>
      </c>
      <c r="U22" s="26">
        <v>6332.7647543183621</v>
      </c>
      <c r="V22" s="26">
        <v>6247.1647543183617</v>
      </c>
    </row>
    <row r="23" spans="1:22" x14ac:dyDescent="0.2">
      <c r="A23" s="27" t="s">
        <v>15</v>
      </c>
      <c r="B23" s="16"/>
      <c r="C23" s="16"/>
      <c r="S23" s="28"/>
      <c r="T23" s="28"/>
    </row>
    <row r="24" spans="1:22" x14ac:dyDescent="0.2">
      <c r="A24" s="29" t="s">
        <v>16</v>
      </c>
      <c r="B24" s="16"/>
      <c r="C24" s="16"/>
      <c r="Q24" s="28"/>
      <c r="R24" s="28"/>
      <c r="S24" s="28"/>
    </row>
    <row r="25" spans="1:22" x14ac:dyDescent="0.2">
      <c r="A25" s="29" t="s">
        <v>11</v>
      </c>
      <c r="B25" s="16"/>
      <c r="C25" s="16"/>
    </row>
    <row r="26" spans="1:22" x14ac:dyDescent="0.2">
      <c r="A26" s="30" t="s">
        <v>17</v>
      </c>
      <c r="B26" s="16"/>
      <c r="C26" s="16"/>
      <c r="V26" s="31"/>
    </row>
    <row r="29" spans="1:22" x14ac:dyDescent="0.2">
      <c r="V29" s="34"/>
    </row>
    <row r="30" spans="1:22" x14ac:dyDescent="0.2">
      <c r="V30" s="34"/>
    </row>
  </sheetData>
  <mergeCells count="1">
    <mergeCell ref="A8:T8"/>
  </mergeCells>
  <pageMargins left="0.75" right="0.75" top="1" bottom="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B29" sqref="B29"/>
    </sheetView>
  </sheetViews>
  <sheetFormatPr baseColWidth="10" defaultRowHeight="15" x14ac:dyDescent="0.25"/>
  <cols>
    <col min="1" max="1" width="31.7109375" customWidth="1"/>
  </cols>
  <sheetData>
    <row r="1" spans="1:22" s="35" customFormat="1" ht="12.75" x14ac:dyDescent="0.2"/>
    <row r="2" spans="1:22" s="35" customFormat="1" ht="12.75" x14ac:dyDescent="0.2"/>
    <row r="3" spans="1:22" s="35" customFormat="1" ht="12.75" x14ac:dyDescent="0.2"/>
    <row r="4" spans="1:22" s="35" customFormat="1" ht="12.75" x14ac:dyDescent="0.2"/>
    <row r="5" spans="1:22" s="35" customFormat="1" x14ac:dyDescent="0.25">
      <c r="A5" s="168" t="s">
        <v>24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36"/>
      <c r="N5" s="36"/>
      <c r="O5" s="36"/>
      <c r="P5" s="36"/>
      <c r="Q5" s="37"/>
      <c r="R5" s="37"/>
    </row>
    <row r="6" spans="1:22" s="35" customFormat="1" x14ac:dyDescent="0.25">
      <c r="A6" s="168" t="s">
        <v>19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36"/>
      <c r="N6" s="36"/>
      <c r="O6" s="36"/>
      <c r="P6" s="36"/>
      <c r="Q6" s="36"/>
      <c r="R6" s="36"/>
    </row>
    <row r="7" spans="1:22" s="35" customFormat="1" x14ac:dyDescent="0.25">
      <c r="A7" s="169" t="s">
        <v>33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36"/>
      <c r="N7" s="36"/>
      <c r="O7" s="36"/>
      <c r="P7" s="36"/>
      <c r="Q7" s="36"/>
      <c r="R7" s="36"/>
    </row>
    <row r="8" spans="1:22" s="35" customFormat="1" ht="12.75" x14ac:dyDescent="0.2">
      <c r="A8" s="170" t="s">
        <v>20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38"/>
    </row>
    <row r="9" spans="1:22" s="35" customFormat="1" ht="12.75" x14ac:dyDescent="0.2">
      <c r="A9" s="39"/>
      <c r="B9" s="40">
        <v>1994</v>
      </c>
      <c r="C9" s="40">
        <v>1995</v>
      </c>
      <c r="D9" s="40">
        <v>1996</v>
      </c>
      <c r="E9" s="40">
        <v>1997</v>
      </c>
      <c r="F9" s="40">
        <v>1998</v>
      </c>
      <c r="G9" s="40">
        <v>1999</v>
      </c>
      <c r="H9" s="40">
        <v>2000</v>
      </c>
      <c r="I9" s="40">
        <v>2001</v>
      </c>
      <c r="J9" s="40">
        <v>2002</v>
      </c>
      <c r="K9" s="40">
        <v>2003</v>
      </c>
      <c r="L9" s="40">
        <v>2004</v>
      </c>
      <c r="M9" s="40">
        <v>2005</v>
      </c>
      <c r="N9" s="40">
        <v>2006</v>
      </c>
      <c r="O9" s="40">
        <v>2007</v>
      </c>
      <c r="P9" s="40">
        <v>2008</v>
      </c>
      <c r="Q9" s="40">
        <v>2009</v>
      </c>
      <c r="R9" s="17">
        <v>2010</v>
      </c>
      <c r="S9" s="17">
        <v>2011</v>
      </c>
      <c r="T9" s="17">
        <v>2012</v>
      </c>
      <c r="U9" s="17">
        <v>2013</v>
      </c>
      <c r="V9" s="17" t="s">
        <v>12</v>
      </c>
    </row>
    <row r="10" spans="1:22" s="35" customFormat="1" ht="12.75" x14ac:dyDescent="0.2">
      <c r="A10" s="41" t="s">
        <v>0</v>
      </c>
      <c r="B10" s="154">
        <v>7451.17</v>
      </c>
      <c r="C10" s="154">
        <v>7544</v>
      </c>
      <c r="D10" s="154">
        <v>7659</v>
      </c>
      <c r="E10" s="154">
        <v>7666</v>
      </c>
      <c r="F10" s="154">
        <v>6928</v>
      </c>
      <c r="G10" s="154">
        <v>6928</v>
      </c>
      <c r="H10" s="154">
        <v>6641</v>
      </c>
      <c r="I10" s="154">
        <v>4539</v>
      </c>
      <c r="J10" s="154">
        <v>4507</v>
      </c>
      <c r="K10" s="154">
        <v>4225</v>
      </c>
      <c r="L10" s="154">
        <v>4040</v>
      </c>
      <c r="M10" s="154">
        <v>4188</v>
      </c>
      <c r="N10" s="154">
        <v>3996</v>
      </c>
      <c r="O10" s="154">
        <v>4343</v>
      </c>
      <c r="P10" s="154">
        <v>4641</v>
      </c>
      <c r="Q10" s="154">
        <v>4384</v>
      </c>
      <c r="R10" s="154">
        <v>4737</v>
      </c>
      <c r="S10" s="154">
        <v>5405</v>
      </c>
      <c r="T10" s="154">
        <v>5463</v>
      </c>
      <c r="U10" s="154">
        <v>5727</v>
      </c>
      <c r="V10" s="154">
        <v>5432</v>
      </c>
    </row>
    <row r="11" spans="1:22" s="35" customFormat="1" ht="12.75" x14ac:dyDescent="0.2">
      <c r="A11" s="42" t="s">
        <v>1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</row>
    <row r="12" spans="1:22" s="35" customFormat="1" ht="12.75" x14ac:dyDescent="0.2">
      <c r="A12" s="43" t="s">
        <v>2</v>
      </c>
      <c r="B12" s="156">
        <v>216.3</v>
      </c>
      <c r="C12" s="156">
        <v>302.2</v>
      </c>
      <c r="D12" s="156">
        <v>0</v>
      </c>
      <c r="E12" s="156">
        <v>0</v>
      </c>
      <c r="F12" s="156">
        <v>703.9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164</v>
      </c>
      <c r="P12" s="156">
        <v>426</v>
      </c>
      <c r="Q12" s="156">
        <v>26.5</v>
      </c>
      <c r="R12" s="157">
        <v>52</v>
      </c>
      <c r="S12" s="157">
        <v>3</v>
      </c>
      <c r="T12" s="157">
        <v>441</v>
      </c>
      <c r="U12" s="157">
        <v>32</v>
      </c>
      <c r="V12" s="157">
        <v>0</v>
      </c>
    </row>
    <row r="13" spans="1:22" s="35" customFormat="1" ht="12.75" x14ac:dyDescent="0.2">
      <c r="A13" s="44" t="s">
        <v>21</v>
      </c>
      <c r="B13" s="158">
        <v>45.83</v>
      </c>
      <c r="C13" s="155">
        <v>0</v>
      </c>
      <c r="D13" s="158">
        <v>200</v>
      </c>
      <c r="E13" s="155">
        <v>0</v>
      </c>
      <c r="F13" s="155">
        <v>9.91</v>
      </c>
      <c r="G13" s="155">
        <v>0</v>
      </c>
      <c r="H13" s="155">
        <v>0</v>
      </c>
      <c r="I13" s="158">
        <v>184.35</v>
      </c>
      <c r="J13" s="155"/>
      <c r="K13" s="158">
        <v>25.5</v>
      </c>
      <c r="L13" s="158">
        <v>372.7</v>
      </c>
      <c r="M13" s="158">
        <v>95.4</v>
      </c>
      <c r="N13" s="155">
        <v>677</v>
      </c>
      <c r="O13" s="158">
        <v>462.25</v>
      </c>
      <c r="P13" s="158">
        <v>531</v>
      </c>
      <c r="Q13" s="158">
        <v>1527.5</v>
      </c>
      <c r="R13" s="155">
        <v>2146</v>
      </c>
      <c r="S13" s="155">
        <v>566.05999999999995</v>
      </c>
      <c r="T13" s="155">
        <v>360</v>
      </c>
      <c r="U13" s="159">
        <v>212</v>
      </c>
      <c r="V13" s="159">
        <v>0</v>
      </c>
    </row>
    <row r="14" spans="1:22" s="35" customFormat="1" ht="12.75" x14ac:dyDescent="0.2">
      <c r="A14" s="43" t="s">
        <v>4</v>
      </c>
      <c r="B14" s="160">
        <v>0</v>
      </c>
      <c r="C14" s="160">
        <v>0</v>
      </c>
      <c r="D14" s="160">
        <v>0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60">
        <v>0</v>
      </c>
      <c r="R14" s="160">
        <v>0</v>
      </c>
      <c r="S14" s="160">
        <v>0</v>
      </c>
      <c r="T14" s="160">
        <v>0</v>
      </c>
      <c r="U14" s="160">
        <v>0</v>
      </c>
      <c r="V14" s="160">
        <v>0</v>
      </c>
    </row>
    <row r="15" spans="1:22" s="35" customFormat="1" ht="12.75" x14ac:dyDescent="0.2">
      <c r="A15" s="42" t="s">
        <v>5</v>
      </c>
      <c r="B15" s="161">
        <v>262</v>
      </c>
      <c r="C15" s="161">
        <v>302</v>
      </c>
      <c r="D15" s="161">
        <v>200</v>
      </c>
      <c r="E15" s="161">
        <v>0</v>
      </c>
      <c r="F15" s="161">
        <v>714</v>
      </c>
      <c r="G15" s="161">
        <v>0</v>
      </c>
      <c r="H15" s="161">
        <v>0</v>
      </c>
      <c r="I15" s="161">
        <v>184</v>
      </c>
      <c r="J15" s="161">
        <v>0</v>
      </c>
      <c r="K15" s="161">
        <v>26</v>
      </c>
      <c r="L15" s="161">
        <v>373</v>
      </c>
      <c r="M15" s="161">
        <v>95</v>
      </c>
      <c r="N15" s="161">
        <v>677</v>
      </c>
      <c r="O15" s="161">
        <v>626</v>
      </c>
      <c r="P15" s="161">
        <v>957</v>
      </c>
      <c r="Q15" s="161">
        <v>1554</v>
      </c>
      <c r="R15" s="161">
        <v>2198</v>
      </c>
      <c r="S15" s="161">
        <v>569</v>
      </c>
      <c r="T15" s="161">
        <v>801</v>
      </c>
      <c r="U15" s="161">
        <v>244</v>
      </c>
      <c r="V15" s="161">
        <v>0</v>
      </c>
    </row>
    <row r="16" spans="1:22" s="35" customFormat="1" ht="12.75" x14ac:dyDescent="0.2">
      <c r="A16" s="46" t="s">
        <v>6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</row>
    <row r="17" spans="1:23" s="35" customFormat="1" ht="12.75" x14ac:dyDescent="0.2">
      <c r="A17" s="47" t="s">
        <v>7</v>
      </c>
      <c r="B17" s="158">
        <v>159.93</v>
      </c>
      <c r="C17" s="158">
        <v>181.9</v>
      </c>
      <c r="D17" s="158">
        <v>193.01</v>
      </c>
      <c r="E17" s="158">
        <v>268.05</v>
      </c>
      <c r="F17" s="158">
        <v>261.3</v>
      </c>
      <c r="G17" s="158">
        <v>233.3</v>
      </c>
      <c r="H17" s="158">
        <v>216.47</v>
      </c>
      <c r="I17" s="158">
        <v>216.34</v>
      </c>
      <c r="J17" s="158">
        <v>218.73</v>
      </c>
      <c r="K17" s="158">
        <v>211.1</v>
      </c>
      <c r="L17" s="158">
        <v>225.2</v>
      </c>
      <c r="M17" s="158">
        <v>287</v>
      </c>
      <c r="N17" s="158">
        <v>309</v>
      </c>
      <c r="O17" s="158">
        <v>328</v>
      </c>
      <c r="P17" s="158">
        <v>397</v>
      </c>
      <c r="Q17" s="158">
        <v>442</v>
      </c>
      <c r="R17" s="158">
        <v>474</v>
      </c>
      <c r="S17" s="162">
        <v>467</v>
      </c>
      <c r="T17" s="162">
        <v>509</v>
      </c>
      <c r="U17" s="162">
        <v>539</v>
      </c>
      <c r="V17" s="162">
        <v>453</v>
      </c>
    </row>
    <row r="18" spans="1:23" s="35" customFormat="1" ht="12.75" x14ac:dyDescent="0.2">
      <c r="A18" s="43" t="s">
        <v>8</v>
      </c>
      <c r="B18" s="160">
        <v>0</v>
      </c>
      <c r="C18" s="160">
        <v>0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60">
        <v>0</v>
      </c>
      <c r="R18" s="160"/>
      <c r="S18" s="160">
        <v>0</v>
      </c>
      <c r="T18" s="160"/>
      <c r="U18" s="160">
        <v>0</v>
      </c>
      <c r="V18" s="160">
        <v>0</v>
      </c>
    </row>
    <row r="19" spans="1:23" s="35" customFormat="1" ht="12.75" x14ac:dyDescent="0.2">
      <c r="A19" s="44" t="s">
        <v>21</v>
      </c>
      <c r="B19" s="158">
        <v>9.1999999999999993</v>
      </c>
      <c r="C19" s="158">
        <v>5.2</v>
      </c>
      <c r="D19" s="155"/>
      <c r="E19" s="158">
        <v>470.21000000000004</v>
      </c>
      <c r="F19" s="158">
        <v>452.4</v>
      </c>
      <c r="G19" s="158">
        <v>53.769999999999996</v>
      </c>
      <c r="H19" s="158">
        <v>1885.38</v>
      </c>
      <c r="I19" s="155">
        <v>0</v>
      </c>
      <c r="J19" s="158">
        <v>63.33</v>
      </c>
      <c r="K19" s="155">
        <v>0</v>
      </c>
      <c r="L19" s="155">
        <v>0</v>
      </c>
      <c r="M19" s="155">
        <v>0</v>
      </c>
      <c r="N19" s="158">
        <v>21</v>
      </c>
      <c r="O19" s="155">
        <v>0</v>
      </c>
      <c r="P19" s="155">
        <v>817.12</v>
      </c>
      <c r="Q19" s="155">
        <v>759.49</v>
      </c>
      <c r="R19" s="159">
        <v>1056</v>
      </c>
      <c r="S19" s="159">
        <v>44</v>
      </c>
      <c r="T19" s="155">
        <v>27.62</v>
      </c>
      <c r="U19" s="155">
        <v>0</v>
      </c>
      <c r="V19" s="155">
        <v>297</v>
      </c>
      <c r="W19" s="58"/>
    </row>
    <row r="20" spans="1:23" s="35" customFormat="1" ht="12.75" x14ac:dyDescent="0.2">
      <c r="A20" s="43" t="s">
        <v>4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13"/>
    </row>
    <row r="21" spans="1:23" s="35" customFormat="1" ht="12.75" x14ac:dyDescent="0.2">
      <c r="A21" s="48" t="s">
        <v>9</v>
      </c>
      <c r="B21" s="161">
        <v>169</v>
      </c>
      <c r="C21" s="161">
        <v>187</v>
      </c>
      <c r="D21" s="161">
        <v>193</v>
      </c>
      <c r="E21" s="161">
        <v>738</v>
      </c>
      <c r="F21" s="161">
        <v>714</v>
      </c>
      <c r="G21" s="161">
        <v>287</v>
      </c>
      <c r="H21" s="161">
        <v>2102</v>
      </c>
      <c r="I21" s="161">
        <v>216</v>
      </c>
      <c r="J21" s="161">
        <v>282</v>
      </c>
      <c r="K21" s="161">
        <v>211</v>
      </c>
      <c r="L21" s="161">
        <v>225</v>
      </c>
      <c r="M21" s="161">
        <v>287</v>
      </c>
      <c r="N21" s="161">
        <v>330</v>
      </c>
      <c r="O21" s="161">
        <v>328</v>
      </c>
      <c r="P21" s="161">
        <v>1214</v>
      </c>
      <c r="Q21" s="161">
        <v>1201</v>
      </c>
      <c r="R21" s="161">
        <v>1530</v>
      </c>
      <c r="S21" s="161">
        <v>511</v>
      </c>
      <c r="T21" s="161">
        <v>537</v>
      </c>
      <c r="U21" s="161">
        <v>539</v>
      </c>
      <c r="V21" s="161">
        <v>750</v>
      </c>
    </row>
    <row r="22" spans="1:23" s="35" customFormat="1" ht="12.75" hidden="1" x14ac:dyDescent="0.2">
      <c r="A22" s="48" t="s">
        <v>22</v>
      </c>
      <c r="B22" s="45">
        <v>47.170637153754768</v>
      </c>
      <c r="C22" s="45">
        <v>42.105552501374383</v>
      </c>
      <c r="D22" s="45">
        <v>39.718149318688155</v>
      </c>
      <c r="E22" s="45">
        <v>25.845924267860472</v>
      </c>
      <c r="F22" s="45">
        <v>26.513585916570989</v>
      </c>
      <c r="G22" s="45">
        <v>28.465495070724387</v>
      </c>
      <c r="H22" s="45">
        <v>20.968263500716034</v>
      </c>
      <c r="I22" s="45">
        <v>20.832948137191458</v>
      </c>
      <c r="J22" s="45">
        <v>19.31605175330316</v>
      </c>
      <c r="K22" s="45">
        <v>19.137849360492659</v>
      </c>
      <c r="L22" s="45">
        <v>18.596802841918297</v>
      </c>
      <c r="M22" s="45">
        <v>13.923344947735192</v>
      </c>
      <c r="N22" s="45">
        <v>14.055016181229773</v>
      </c>
      <c r="O22" s="45">
        <v>14.149390243902438</v>
      </c>
      <c r="P22" s="45">
        <v>11.042821158690176</v>
      </c>
      <c r="Q22" s="45">
        <v>10.717194570135746</v>
      </c>
      <c r="R22" s="45">
        <v>11.40295358649789</v>
      </c>
      <c r="S22" s="45">
        <v>11.698072805139187</v>
      </c>
      <c r="T22" s="45">
        <v>11.25147347740668</v>
      </c>
      <c r="U22" s="45">
        <v>10.077922077922079</v>
      </c>
      <c r="V22" s="45">
        <v>10.335540838852097</v>
      </c>
    </row>
    <row r="23" spans="1:23" s="35" customFormat="1" ht="12.75" x14ac:dyDescent="0.2">
      <c r="A23" s="49" t="s">
        <v>10</v>
      </c>
      <c r="B23" s="50">
        <v>7544</v>
      </c>
      <c r="C23" s="50">
        <v>7659</v>
      </c>
      <c r="D23" s="50">
        <v>7666</v>
      </c>
      <c r="E23" s="50">
        <v>6928</v>
      </c>
      <c r="F23" s="50">
        <v>6928</v>
      </c>
      <c r="G23" s="50">
        <v>6641</v>
      </c>
      <c r="H23" s="50">
        <v>4539</v>
      </c>
      <c r="I23" s="50">
        <v>4507</v>
      </c>
      <c r="J23" s="50">
        <v>4225</v>
      </c>
      <c r="K23" s="50">
        <v>4040</v>
      </c>
      <c r="L23" s="50">
        <v>4188</v>
      </c>
      <c r="M23" s="50">
        <v>3996</v>
      </c>
      <c r="N23" s="50">
        <v>4343</v>
      </c>
      <c r="O23" s="50">
        <v>4641</v>
      </c>
      <c r="P23" s="50">
        <v>4384</v>
      </c>
      <c r="Q23" s="50">
        <v>4737</v>
      </c>
      <c r="R23" s="50">
        <v>5405</v>
      </c>
      <c r="S23" s="50">
        <v>5463</v>
      </c>
      <c r="T23" s="50">
        <v>5727</v>
      </c>
      <c r="U23" s="50">
        <v>5432</v>
      </c>
      <c r="V23" s="50">
        <v>4682</v>
      </c>
    </row>
    <row r="24" spans="1:23" s="35" customFormat="1" ht="12.75" x14ac:dyDescent="0.2">
      <c r="A24" s="51" t="s">
        <v>23</v>
      </c>
      <c r="B24" s="52"/>
      <c r="C24" s="52"/>
      <c r="N24" s="53"/>
      <c r="R24" s="53"/>
      <c r="S24" s="53"/>
      <c r="T24" s="53"/>
    </row>
    <row r="25" spans="1:23" s="35" customFormat="1" ht="12.75" x14ac:dyDescent="0.2">
      <c r="A25" s="54" t="s">
        <v>16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55"/>
      <c r="S25" s="55"/>
      <c r="T25" s="57"/>
      <c r="U25" s="57"/>
      <c r="V25" s="110"/>
    </row>
  </sheetData>
  <mergeCells count="4">
    <mergeCell ref="A5:L5"/>
    <mergeCell ref="A6:L6"/>
    <mergeCell ref="A7:L7"/>
    <mergeCell ref="A8:U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zoomScale="85" zoomScaleNormal="85" workbookViewId="0">
      <selection activeCell="Q26" sqref="Q26"/>
    </sheetView>
  </sheetViews>
  <sheetFormatPr baseColWidth="10" defaultRowHeight="15" x14ac:dyDescent="0.25"/>
  <cols>
    <col min="1" max="1" width="35.85546875" style="70" customWidth="1"/>
    <col min="2" max="16" width="7.85546875" style="70" customWidth="1"/>
    <col min="17" max="17" width="15.85546875" style="70" customWidth="1"/>
    <col min="18" max="16384" width="11.42578125" style="70"/>
  </cols>
  <sheetData>
    <row r="1" spans="1:17" x14ac:dyDescent="0.2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7" x14ac:dyDescent="0.2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7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7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7" x14ac:dyDescent="0.25">
      <c r="A5" s="176" t="s">
        <v>24</v>
      </c>
      <c r="B5" s="176"/>
      <c r="C5" s="176"/>
      <c r="D5" s="176"/>
      <c r="E5" s="176"/>
      <c r="F5" s="176"/>
      <c r="G5" s="72"/>
      <c r="H5" s="72"/>
      <c r="I5" s="72"/>
      <c r="J5" s="73"/>
      <c r="K5" s="73"/>
      <c r="L5" s="72"/>
      <c r="M5" s="71"/>
    </row>
    <row r="6" spans="1:17" x14ac:dyDescent="0.25">
      <c r="A6" s="176" t="s">
        <v>30</v>
      </c>
      <c r="B6" s="176"/>
      <c r="C6" s="176"/>
      <c r="D6" s="176"/>
      <c r="E6" s="176"/>
      <c r="F6" s="176"/>
      <c r="G6" s="72"/>
      <c r="H6" s="72"/>
      <c r="I6" s="72"/>
      <c r="J6" s="73"/>
      <c r="K6" s="73"/>
      <c r="L6" s="72"/>
      <c r="M6" s="71"/>
    </row>
    <row r="7" spans="1:17" ht="13.5" customHeight="1" x14ac:dyDescent="0.25">
      <c r="A7" s="176" t="s">
        <v>34</v>
      </c>
      <c r="B7" s="176"/>
      <c r="C7" s="176"/>
      <c r="D7" s="176"/>
      <c r="E7" s="176"/>
      <c r="F7" s="176"/>
      <c r="G7" s="72"/>
      <c r="H7" s="72"/>
      <c r="I7" s="72"/>
      <c r="J7" s="72"/>
      <c r="K7" s="72"/>
      <c r="L7" s="72"/>
      <c r="M7" s="71"/>
    </row>
    <row r="8" spans="1:17" ht="11.25" customHeight="1" x14ac:dyDescent="0.25">
      <c r="A8" s="177" t="s">
        <v>28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</row>
    <row r="9" spans="1:17" customFormat="1" x14ac:dyDescent="0.25">
      <c r="A9" s="75"/>
      <c r="B9" s="61">
        <v>2000</v>
      </c>
      <c r="C9" s="61">
        <v>2001</v>
      </c>
      <c r="D9" s="61">
        <v>2002</v>
      </c>
      <c r="E9" s="61">
        <v>2003</v>
      </c>
      <c r="F9" s="61">
        <v>2004</v>
      </c>
      <c r="G9" s="61">
        <v>2005</v>
      </c>
      <c r="H9" s="61">
        <v>2006</v>
      </c>
      <c r="I9" s="61">
        <v>2007</v>
      </c>
      <c r="J9" s="61">
        <v>2008</v>
      </c>
      <c r="K9" s="62">
        <v>2009</v>
      </c>
      <c r="L9" s="63">
        <v>2010</v>
      </c>
      <c r="M9" s="63">
        <v>2011</v>
      </c>
      <c r="N9" s="93">
        <v>2012</v>
      </c>
      <c r="O9" s="93">
        <v>2013</v>
      </c>
      <c r="P9" s="93" t="s">
        <v>12</v>
      </c>
      <c r="Q9" s="70"/>
    </row>
    <row r="10" spans="1:17" customFormat="1" x14ac:dyDescent="0.25">
      <c r="A10" s="1" t="s">
        <v>0</v>
      </c>
      <c r="B10" s="114">
        <v>96720.6</v>
      </c>
      <c r="C10" s="114">
        <v>95637.123999999996</v>
      </c>
      <c r="D10" s="114">
        <v>85892.892000000007</v>
      </c>
      <c r="E10" s="114">
        <v>81735.17</v>
      </c>
      <c r="F10" s="114">
        <v>80649.509999999995</v>
      </c>
      <c r="G10" s="114">
        <v>79615.494000000006</v>
      </c>
      <c r="H10" s="114">
        <v>78344.479000000007</v>
      </c>
      <c r="I10" s="114">
        <v>77323.994999999995</v>
      </c>
      <c r="J10" s="114">
        <v>76067.38</v>
      </c>
      <c r="K10" s="114">
        <v>87024.341</v>
      </c>
      <c r="L10" s="114">
        <v>86152.456000000006</v>
      </c>
      <c r="M10" s="114">
        <v>85337.715830000001</v>
      </c>
      <c r="N10" s="114">
        <v>84497.892163333294</v>
      </c>
      <c r="O10" s="114">
        <v>83753.969163333299</v>
      </c>
      <c r="P10" s="114">
        <v>82532.158549649088</v>
      </c>
      <c r="Q10" s="94"/>
    </row>
    <row r="11" spans="1:17" customFormat="1" x14ac:dyDescent="0.25">
      <c r="A11" s="2" t="s">
        <v>1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0"/>
      <c r="O11" s="130"/>
      <c r="P11" s="130"/>
      <c r="Q11" s="70"/>
    </row>
    <row r="12" spans="1:17" customFormat="1" x14ac:dyDescent="0.25">
      <c r="A12" s="3" t="s">
        <v>2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70"/>
    </row>
    <row r="13" spans="1:17" customFormat="1" x14ac:dyDescent="0.25">
      <c r="A13" s="4" t="s">
        <v>21</v>
      </c>
      <c r="B13" s="132">
        <v>0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12052.382805667999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70"/>
    </row>
    <row r="14" spans="1:17" customFormat="1" x14ac:dyDescent="0.25">
      <c r="A14" s="3" t="s">
        <v>4</v>
      </c>
      <c r="B14" s="122">
        <v>0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70"/>
    </row>
    <row r="15" spans="1:17" customFormat="1" x14ac:dyDescent="0.25">
      <c r="A15" s="2" t="s">
        <v>5</v>
      </c>
      <c r="B15" s="135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12052.382805667999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70"/>
    </row>
    <row r="16" spans="1:17" customFormat="1" x14ac:dyDescent="0.25">
      <c r="A16" s="5" t="s">
        <v>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70"/>
    </row>
    <row r="17" spans="1:17" customFormat="1" x14ac:dyDescent="0.25">
      <c r="A17" s="6" t="s">
        <v>7</v>
      </c>
      <c r="B17" s="132">
        <v>1083.4760000000001</v>
      </c>
      <c r="C17" s="132">
        <v>1069.5630000000001</v>
      </c>
      <c r="D17" s="132">
        <v>1131.873</v>
      </c>
      <c r="E17" s="132">
        <v>1085.6600000000001</v>
      </c>
      <c r="F17" s="132">
        <v>1034.0160000000001</v>
      </c>
      <c r="G17" s="132">
        <v>1271.0150000000001</v>
      </c>
      <c r="H17" s="132">
        <v>1020.484</v>
      </c>
      <c r="I17" s="132">
        <v>1256.615</v>
      </c>
      <c r="J17" s="132">
        <v>1095.4214666666701</v>
      </c>
      <c r="K17" s="136">
        <v>871.88506111111099</v>
      </c>
      <c r="L17" s="136">
        <v>814.74017000000003</v>
      </c>
      <c r="M17" s="136">
        <v>839.82366666666701</v>
      </c>
      <c r="N17" s="136">
        <v>743.923</v>
      </c>
      <c r="O17" s="136">
        <v>1221.8106136842107</v>
      </c>
      <c r="P17" s="136">
        <v>766.86599999999999</v>
      </c>
      <c r="Q17" s="80"/>
    </row>
    <row r="18" spans="1:17" customFormat="1" x14ac:dyDescent="0.25">
      <c r="A18" s="3" t="s">
        <v>8</v>
      </c>
      <c r="B18" s="122">
        <v>0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95"/>
    </row>
    <row r="19" spans="1:17" customFormat="1" x14ac:dyDescent="0.25">
      <c r="A19" s="4" t="s">
        <v>21</v>
      </c>
      <c r="B19" s="132">
        <v>0</v>
      </c>
      <c r="C19" s="131">
        <v>8674.6689999999999</v>
      </c>
      <c r="D19" s="132">
        <v>3025.8490000000002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70"/>
    </row>
    <row r="20" spans="1:17" customFormat="1" x14ac:dyDescent="0.25">
      <c r="A20" s="3" t="s">
        <v>4</v>
      </c>
      <c r="B20" s="122">
        <v>0</v>
      </c>
      <c r="C20" s="122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70"/>
    </row>
    <row r="21" spans="1:17" customFormat="1" x14ac:dyDescent="0.25">
      <c r="A21" s="7" t="s">
        <v>9</v>
      </c>
      <c r="B21" s="127">
        <v>1083.4760000000001</v>
      </c>
      <c r="C21" s="127">
        <v>9744.232</v>
      </c>
      <c r="D21" s="127">
        <v>4157.7219999999998</v>
      </c>
      <c r="E21" s="127">
        <v>1085.6600000000001</v>
      </c>
      <c r="F21" s="127">
        <v>1034.0160000000001</v>
      </c>
      <c r="G21" s="127">
        <v>1271.0150000000001</v>
      </c>
      <c r="H21" s="127">
        <v>1020.484</v>
      </c>
      <c r="I21" s="127">
        <v>1256.615</v>
      </c>
      <c r="J21" s="127">
        <v>1095.4214666666701</v>
      </c>
      <c r="K21" s="127">
        <v>871.88506111111099</v>
      </c>
      <c r="L21" s="127">
        <v>814.74017000000003</v>
      </c>
      <c r="M21" s="127">
        <v>839.82366666666701</v>
      </c>
      <c r="N21" s="127">
        <v>743.923</v>
      </c>
      <c r="O21" s="127">
        <v>1221.8106136842107</v>
      </c>
      <c r="P21" s="127">
        <v>766.86599999999999</v>
      </c>
      <c r="Q21" s="70"/>
    </row>
    <row r="22" spans="1:17" customFormat="1" x14ac:dyDescent="0.25">
      <c r="A22" s="8" t="s">
        <v>10</v>
      </c>
      <c r="B22" s="128">
        <v>95637.124000000011</v>
      </c>
      <c r="C22" s="128">
        <v>85892.891999999993</v>
      </c>
      <c r="D22" s="128">
        <v>81735.170000000013</v>
      </c>
      <c r="E22" s="128">
        <v>80649.509999999995</v>
      </c>
      <c r="F22" s="128">
        <v>79615.493999999992</v>
      </c>
      <c r="G22" s="128">
        <v>78344.479000000007</v>
      </c>
      <c r="H22" s="128">
        <v>77323.99500000001</v>
      </c>
      <c r="I22" s="128">
        <v>76067.37999999999</v>
      </c>
      <c r="J22" s="128">
        <v>87024.34133900133</v>
      </c>
      <c r="K22" s="128">
        <v>86152.455938888888</v>
      </c>
      <c r="L22" s="128">
        <v>85337.715830000001</v>
      </c>
      <c r="M22" s="128">
        <v>84497.892163333338</v>
      </c>
      <c r="N22" s="128">
        <v>83753.969163333299</v>
      </c>
      <c r="O22" s="128">
        <v>82532.158549649088</v>
      </c>
      <c r="P22" s="128">
        <v>81765.292549649093</v>
      </c>
      <c r="Q22" s="70"/>
    </row>
    <row r="23" spans="1:17" x14ac:dyDescent="0.25">
      <c r="A23" s="175" t="s">
        <v>29</v>
      </c>
      <c r="B23" s="175"/>
      <c r="C23" s="71"/>
      <c r="D23" s="71"/>
      <c r="E23" s="78"/>
      <c r="F23" s="71"/>
      <c r="G23" s="71"/>
      <c r="H23" s="71"/>
      <c r="I23" s="71"/>
      <c r="J23" s="78"/>
      <c r="K23" s="71"/>
      <c r="L23" s="71"/>
      <c r="M23" s="71"/>
    </row>
    <row r="24" spans="1:17" x14ac:dyDescent="0.25">
      <c r="A24" s="179" t="s">
        <v>16</v>
      </c>
      <c r="B24" s="179"/>
      <c r="C24" s="78"/>
      <c r="D24" s="78"/>
      <c r="E24" s="78"/>
      <c r="F24" s="78"/>
      <c r="G24" s="78"/>
      <c r="H24" s="78"/>
      <c r="I24" s="78"/>
      <c r="J24" s="78"/>
      <c r="K24" s="71"/>
      <c r="L24" s="71"/>
      <c r="M24" s="71"/>
      <c r="P24" s="96"/>
    </row>
    <row r="25" spans="1:17" x14ac:dyDescent="0.25">
      <c r="A25" s="180" t="s">
        <v>31</v>
      </c>
      <c r="B25" s="180"/>
      <c r="C25" s="71"/>
      <c r="D25" s="71"/>
      <c r="E25" s="71"/>
      <c r="F25" s="71"/>
      <c r="G25" s="71"/>
      <c r="H25" s="71"/>
      <c r="I25" s="78"/>
      <c r="J25" s="71"/>
      <c r="K25" s="71"/>
      <c r="L25" s="71"/>
      <c r="M25" s="71"/>
      <c r="N25" s="82"/>
      <c r="O25" s="82"/>
      <c r="P25" s="80"/>
    </row>
    <row r="26" spans="1:17" x14ac:dyDescent="0.25">
      <c r="A26" s="90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43" spans="1:16" x14ac:dyDescent="0.25"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1:16" x14ac:dyDescent="0.25">
      <c r="B44" s="99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1:16" x14ac:dyDescent="0.25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1:16" x14ac:dyDescent="0.25">
      <c r="A46" s="84"/>
      <c r="B46" s="100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</row>
    <row r="47" spans="1:16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1:16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</row>
    <row r="49" spans="1:16" x14ac:dyDescent="0.2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</row>
    <row r="50" spans="1:16" x14ac:dyDescent="0.25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7"/>
      <c r="L50" s="88"/>
      <c r="M50" s="88"/>
      <c r="N50" s="89"/>
      <c r="O50" s="89"/>
      <c r="P50" s="89"/>
    </row>
    <row r="51" spans="1:16" x14ac:dyDescent="0.25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1:16" s="102" customFormat="1" ht="12.75" x14ac:dyDescent="0.2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16" s="102" customFormat="1" ht="12.75" x14ac:dyDescent="0.2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1:16" s="102" customFormat="1" ht="12.75" x14ac:dyDescent="0.2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1:16" s="102" customFormat="1" ht="12.75" x14ac:dyDescent="0.2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1:16" s="102" customFormat="1" ht="12.75" x14ac:dyDescent="0.2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16" s="102" customFormat="1" ht="12.75" x14ac:dyDescent="0.2"/>
    <row r="58" spans="1:16" s="102" customFormat="1" ht="12.75" x14ac:dyDescent="0.2"/>
    <row r="59" spans="1:16" s="102" customFormat="1" ht="12.75" x14ac:dyDescent="0.2"/>
    <row r="60" spans="1:16" s="102" customFormat="1" ht="12.75" x14ac:dyDescent="0.2"/>
    <row r="61" spans="1:16" s="102" customFormat="1" ht="12.75" x14ac:dyDescent="0.2"/>
    <row r="62" spans="1:16" s="102" customFormat="1" ht="12.75" x14ac:dyDescent="0.2"/>
    <row r="63" spans="1:16" s="102" customFormat="1" ht="12.75" x14ac:dyDescent="0.2"/>
    <row r="64" spans="1:16" s="102" customFormat="1" ht="12.75" x14ac:dyDescent="0.2"/>
    <row r="65" spans="2:3" s="102" customFormat="1" ht="12.75" x14ac:dyDescent="0.2"/>
    <row r="66" spans="2:3" s="102" customFormat="1" ht="12.75" x14ac:dyDescent="0.2"/>
    <row r="67" spans="2:3" s="102" customFormat="1" ht="12.75" x14ac:dyDescent="0.2"/>
    <row r="68" spans="2:3" s="102" customFormat="1" ht="12.75" x14ac:dyDescent="0.2"/>
    <row r="69" spans="2:3" s="102" customFormat="1" ht="12.75" x14ac:dyDescent="0.2"/>
    <row r="70" spans="2:3" s="102" customFormat="1" ht="12.75" x14ac:dyDescent="0.2"/>
    <row r="71" spans="2:3" s="102" customFormat="1" x14ac:dyDescent="0.25">
      <c r="B71" s="99"/>
      <c r="C71" s="98"/>
    </row>
    <row r="72" spans="2:3" s="102" customFormat="1" ht="12.75" x14ac:dyDescent="0.2">
      <c r="B72" s="97"/>
      <c r="C72" s="97"/>
    </row>
    <row r="73" spans="2:3" s="102" customFormat="1" x14ac:dyDescent="0.25">
      <c r="B73" s="97"/>
      <c r="C73" s="70"/>
    </row>
    <row r="74" spans="2:3" s="102" customFormat="1" x14ac:dyDescent="0.25">
      <c r="B74" s="70"/>
      <c r="C74" s="70"/>
    </row>
    <row r="75" spans="2:3" s="102" customFormat="1" ht="12.75" x14ac:dyDescent="0.2"/>
  </sheetData>
  <mergeCells count="8">
    <mergeCell ref="A49:P49"/>
    <mergeCell ref="A24:B24"/>
    <mergeCell ref="A25:B25"/>
    <mergeCell ref="A23:B23"/>
    <mergeCell ref="A5:F5"/>
    <mergeCell ref="A6:F6"/>
    <mergeCell ref="A7:F7"/>
    <mergeCell ref="A8:P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85" zoomScaleNormal="85" workbookViewId="0">
      <selection activeCell="S20" sqref="S20"/>
    </sheetView>
  </sheetViews>
  <sheetFormatPr baseColWidth="10" defaultRowHeight="15" x14ac:dyDescent="0.25"/>
  <cols>
    <col min="1" max="1" width="35.85546875" style="70" customWidth="1"/>
    <col min="2" max="2" width="7.140625" style="70" customWidth="1"/>
    <col min="3" max="8" width="7.140625" style="70" bestFit="1" customWidth="1"/>
    <col min="9" max="9" width="7.42578125" style="70" customWidth="1"/>
    <col min="10" max="12" width="7.140625" style="70" bestFit="1" customWidth="1"/>
    <col min="13" max="13" width="7.7109375" style="70" customWidth="1"/>
    <col min="14" max="14" width="7.140625" style="70" bestFit="1" customWidth="1"/>
    <col min="15" max="16" width="7.85546875" style="70" customWidth="1"/>
    <col min="17" max="17" width="15.85546875" style="70" customWidth="1"/>
    <col min="18" max="16384" width="11.42578125" style="70"/>
  </cols>
  <sheetData>
    <row r="1" spans="1:17" x14ac:dyDescent="0.2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7" x14ac:dyDescent="0.2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7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7" x14ac:dyDescent="0.2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7" x14ac:dyDescent="0.25">
      <c r="A5" s="176" t="s">
        <v>24</v>
      </c>
      <c r="B5" s="176"/>
      <c r="C5" s="176"/>
      <c r="D5" s="176"/>
      <c r="E5" s="176"/>
      <c r="F5" s="176"/>
      <c r="G5" s="72"/>
      <c r="H5" s="72"/>
      <c r="I5" s="72"/>
      <c r="J5" s="73"/>
      <c r="K5" s="73"/>
      <c r="L5" s="72"/>
      <c r="M5" s="71"/>
    </row>
    <row r="6" spans="1:17" x14ac:dyDescent="0.25">
      <c r="A6" s="176" t="s">
        <v>27</v>
      </c>
      <c r="B6" s="176"/>
      <c r="C6" s="176"/>
      <c r="D6" s="176"/>
      <c r="E6" s="176"/>
      <c r="F6" s="176"/>
      <c r="G6" s="72"/>
      <c r="H6" s="72"/>
      <c r="I6" s="72"/>
      <c r="J6" s="73"/>
      <c r="K6" s="73"/>
      <c r="L6" s="72"/>
      <c r="M6" s="71"/>
    </row>
    <row r="7" spans="1:17" x14ac:dyDescent="0.25">
      <c r="A7" s="176" t="s">
        <v>34</v>
      </c>
      <c r="B7" s="176"/>
      <c r="C7" s="176"/>
      <c r="D7" s="176"/>
      <c r="E7" s="176"/>
      <c r="F7" s="176"/>
      <c r="G7" s="72"/>
      <c r="H7" s="72"/>
      <c r="I7" s="72"/>
      <c r="J7" s="72"/>
      <c r="K7" s="72"/>
      <c r="L7" s="72"/>
      <c r="M7" s="71"/>
    </row>
    <row r="8" spans="1:17" customFormat="1" x14ac:dyDescent="0.25">
      <c r="A8" s="181" t="s">
        <v>28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74"/>
      <c r="Q8" s="70"/>
    </row>
    <row r="9" spans="1:17" x14ac:dyDescent="0.25">
      <c r="A9" s="75"/>
      <c r="B9" s="64">
        <v>2000</v>
      </c>
      <c r="C9" s="64">
        <v>2001</v>
      </c>
      <c r="D9" s="64">
        <v>2002</v>
      </c>
      <c r="E9" s="64">
        <v>2003</v>
      </c>
      <c r="F9" s="64">
        <v>2004</v>
      </c>
      <c r="G9" s="64">
        <v>2005</v>
      </c>
      <c r="H9" s="64">
        <v>2006</v>
      </c>
      <c r="I9" s="64">
        <v>2007</v>
      </c>
      <c r="J9" s="64">
        <v>2008</v>
      </c>
      <c r="K9" s="64">
        <v>2009</v>
      </c>
      <c r="L9" s="64">
        <v>2010</v>
      </c>
      <c r="M9" s="64">
        <v>2011</v>
      </c>
      <c r="N9" s="64">
        <v>2012</v>
      </c>
      <c r="O9" s="64">
        <v>2013</v>
      </c>
      <c r="P9" s="76" t="s">
        <v>12</v>
      </c>
    </row>
    <row r="10" spans="1:17" x14ac:dyDescent="0.25">
      <c r="A10" s="1" t="s">
        <v>0</v>
      </c>
      <c r="B10" s="114">
        <v>177.298</v>
      </c>
      <c r="C10" s="114">
        <v>121.84099999999999</v>
      </c>
      <c r="D10" s="114">
        <v>65.316999999999993</v>
      </c>
      <c r="E10" s="114">
        <v>323.238</v>
      </c>
      <c r="F10" s="114">
        <v>291.66000000000003</v>
      </c>
      <c r="G10" s="114">
        <v>251.95400000000001</v>
      </c>
      <c r="H10" s="114">
        <v>218.958</v>
      </c>
      <c r="I10" s="114">
        <v>189.274</v>
      </c>
      <c r="J10" s="114">
        <v>115.31</v>
      </c>
      <c r="K10" s="114">
        <v>156.93700000000001</v>
      </c>
      <c r="L10" s="114">
        <v>134.03200000000001</v>
      </c>
      <c r="M10" s="114">
        <v>76.411000000000001</v>
      </c>
      <c r="N10" s="114">
        <v>133.1</v>
      </c>
      <c r="O10" s="114">
        <v>63.27</v>
      </c>
      <c r="P10" s="114">
        <v>93.369999999999976</v>
      </c>
    </row>
    <row r="11" spans="1:17" x14ac:dyDescent="0.25">
      <c r="A11" s="2" t="s">
        <v>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6"/>
      <c r="O11" s="116"/>
      <c r="P11" s="116"/>
    </row>
    <row r="12" spans="1:17" x14ac:dyDescent="0.25">
      <c r="A12" s="3" t="s">
        <v>2</v>
      </c>
      <c r="B12" s="117">
        <v>0</v>
      </c>
      <c r="C12" s="117">
        <v>0</v>
      </c>
      <c r="D12" s="117">
        <v>293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103.465</v>
      </c>
      <c r="K12" s="117">
        <v>50.308999999999997</v>
      </c>
      <c r="L12" s="117">
        <v>13.691000000000001</v>
      </c>
      <c r="M12" s="117">
        <v>127.497</v>
      </c>
      <c r="N12" s="117">
        <v>0</v>
      </c>
      <c r="O12" s="117">
        <v>200</v>
      </c>
      <c r="P12" s="117">
        <v>200</v>
      </c>
    </row>
    <row r="13" spans="1:17" x14ac:dyDescent="0.25">
      <c r="A13" s="4" t="s">
        <v>3</v>
      </c>
      <c r="B13" s="118">
        <v>23.911999999999999</v>
      </c>
      <c r="C13" s="119">
        <v>27.832999999999998</v>
      </c>
      <c r="D13" s="118">
        <v>42.5</v>
      </c>
      <c r="E13" s="119">
        <v>40.6</v>
      </c>
      <c r="F13" s="119">
        <v>36</v>
      </c>
      <c r="G13" s="119">
        <v>35.700000000000003</v>
      </c>
      <c r="H13" s="119">
        <v>0</v>
      </c>
      <c r="I13" s="119">
        <v>0</v>
      </c>
      <c r="J13" s="119">
        <v>0</v>
      </c>
      <c r="K13" s="120">
        <v>0</v>
      </c>
      <c r="L13" s="121">
        <v>0</v>
      </c>
      <c r="M13" s="121">
        <v>5.6150000000000002</v>
      </c>
      <c r="N13" s="121">
        <v>0</v>
      </c>
      <c r="O13" s="121">
        <v>0</v>
      </c>
      <c r="P13" s="121"/>
    </row>
    <row r="14" spans="1:17" x14ac:dyDescent="0.25">
      <c r="A14" s="3" t="s">
        <v>4</v>
      </c>
      <c r="B14" s="122">
        <v>0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/>
    </row>
    <row r="15" spans="1:17" x14ac:dyDescent="0.25">
      <c r="A15" s="2" t="s">
        <v>5</v>
      </c>
      <c r="B15" s="123">
        <v>23.911999999999999</v>
      </c>
      <c r="C15" s="123">
        <v>27.832999999999998</v>
      </c>
      <c r="D15" s="123">
        <v>335.5</v>
      </c>
      <c r="E15" s="123">
        <v>40.6</v>
      </c>
      <c r="F15" s="123">
        <v>36</v>
      </c>
      <c r="G15" s="123">
        <v>35.700000000000003</v>
      </c>
      <c r="H15" s="123">
        <v>0</v>
      </c>
      <c r="I15" s="123">
        <v>0</v>
      </c>
      <c r="J15" s="123">
        <v>103.465</v>
      </c>
      <c r="K15" s="123">
        <v>50.308999999999997</v>
      </c>
      <c r="L15" s="123">
        <v>13.691000000000001</v>
      </c>
      <c r="M15" s="123">
        <v>133.11199999999999</v>
      </c>
      <c r="N15" s="123">
        <v>0</v>
      </c>
      <c r="O15" s="123">
        <v>200</v>
      </c>
      <c r="P15" s="123">
        <v>200</v>
      </c>
    </row>
    <row r="16" spans="1:17" x14ac:dyDescent="0.25">
      <c r="A16" s="5" t="s">
        <v>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</row>
    <row r="17" spans="1:16" x14ac:dyDescent="0.25">
      <c r="A17" s="6" t="s">
        <v>7</v>
      </c>
      <c r="B17" s="124">
        <v>79.369</v>
      </c>
      <c r="C17" s="124">
        <v>84.356999999999999</v>
      </c>
      <c r="D17" s="124">
        <v>77.578999999999994</v>
      </c>
      <c r="E17" s="124">
        <v>72.177999999999997</v>
      </c>
      <c r="F17" s="124">
        <v>75.706000000000003</v>
      </c>
      <c r="G17" s="124">
        <v>68.695999999999998</v>
      </c>
      <c r="H17" s="124">
        <v>29.684000000000001</v>
      </c>
      <c r="I17" s="124">
        <v>49.878</v>
      </c>
      <c r="J17" s="124">
        <v>61.838000000000001</v>
      </c>
      <c r="K17" s="125">
        <v>73.213999999999999</v>
      </c>
      <c r="L17" s="125">
        <v>71.311999999999998</v>
      </c>
      <c r="M17" s="125">
        <v>76.38</v>
      </c>
      <c r="N17" s="126">
        <v>69.83</v>
      </c>
      <c r="O17" s="126">
        <v>69.900000000000006</v>
      </c>
      <c r="P17" s="126">
        <v>133.30000000000001</v>
      </c>
    </row>
    <row r="18" spans="1:16" x14ac:dyDescent="0.25">
      <c r="A18" s="3" t="s">
        <v>8</v>
      </c>
      <c r="B18" s="122">
        <v>0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</row>
    <row r="19" spans="1:16" x14ac:dyDescent="0.25">
      <c r="A19" s="4" t="s">
        <v>3</v>
      </c>
      <c r="B19" s="119">
        <v>0</v>
      </c>
      <c r="C19" s="118">
        <v>0</v>
      </c>
      <c r="D19" s="119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24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100</v>
      </c>
      <c r="P19" s="118">
        <v>0</v>
      </c>
    </row>
    <row r="20" spans="1:16" x14ac:dyDescent="0.25">
      <c r="A20" s="3" t="s">
        <v>4</v>
      </c>
      <c r="B20" s="122">
        <v>0</v>
      </c>
      <c r="C20" s="122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</row>
    <row r="21" spans="1:16" x14ac:dyDescent="0.25">
      <c r="A21" s="7" t="s">
        <v>9</v>
      </c>
      <c r="B21" s="127">
        <v>79.369</v>
      </c>
      <c r="C21" s="127">
        <v>84.356999999999999</v>
      </c>
      <c r="D21" s="127">
        <v>77.578999999999994</v>
      </c>
      <c r="E21" s="127">
        <v>72.177999999999997</v>
      </c>
      <c r="F21" s="127">
        <v>75.706000000000003</v>
      </c>
      <c r="G21" s="127">
        <v>68.695999999999998</v>
      </c>
      <c r="H21" s="127">
        <v>29.684000000000001</v>
      </c>
      <c r="I21" s="127">
        <v>73.878</v>
      </c>
      <c r="J21" s="127">
        <v>61.838000000000001</v>
      </c>
      <c r="K21" s="127">
        <v>73.213999999999999</v>
      </c>
      <c r="L21" s="127">
        <v>71.311999999999998</v>
      </c>
      <c r="M21" s="127">
        <v>76.38</v>
      </c>
      <c r="N21" s="127">
        <v>69.83</v>
      </c>
      <c r="O21" s="127">
        <v>169.9</v>
      </c>
      <c r="P21" s="127">
        <v>133.30000000000001</v>
      </c>
    </row>
    <row r="22" spans="1:16" x14ac:dyDescent="0.25">
      <c r="A22" s="8" t="s">
        <v>10</v>
      </c>
      <c r="B22" s="128">
        <v>121.84100000000001</v>
      </c>
      <c r="C22" s="128">
        <v>65.316999999999979</v>
      </c>
      <c r="D22" s="128">
        <v>323.238</v>
      </c>
      <c r="E22" s="128">
        <v>291.66000000000003</v>
      </c>
      <c r="F22" s="128">
        <v>251.95400000000001</v>
      </c>
      <c r="G22" s="128">
        <v>218.958</v>
      </c>
      <c r="H22" s="128">
        <v>189.274</v>
      </c>
      <c r="I22" s="128">
        <v>115.396</v>
      </c>
      <c r="J22" s="128">
        <v>156.93700000000001</v>
      </c>
      <c r="K22" s="128">
        <v>134.03200000000001</v>
      </c>
      <c r="L22" s="128">
        <v>76.411000000000016</v>
      </c>
      <c r="M22" s="128">
        <v>133.143</v>
      </c>
      <c r="N22" s="128">
        <v>63.269999999999996</v>
      </c>
      <c r="O22" s="128">
        <v>93.369999999999976</v>
      </c>
      <c r="P22" s="128">
        <v>160.06999999999996</v>
      </c>
    </row>
    <row r="23" spans="1:16" x14ac:dyDescent="0.25">
      <c r="A23" s="77" t="s">
        <v>29</v>
      </c>
      <c r="B23" s="71"/>
      <c r="C23" s="71"/>
      <c r="D23" s="71"/>
      <c r="E23" s="78"/>
      <c r="F23" s="71"/>
      <c r="G23" s="71"/>
      <c r="H23" s="71"/>
      <c r="I23" s="71"/>
      <c r="J23" s="78"/>
      <c r="K23" s="71"/>
      <c r="L23" s="71"/>
      <c r="M23" s="71"/>
    </row>
    <row r="24" spans="1:16" x14ac:dyDescent="0.25">
      <c r="A24" s="79" t="s">
        <v>16</v>
      </c>
      <c r="B24" s="71"/>
      <c r="C24" s="78"/>
      <c r="D24" s="78"/>
      <c r="E24" s="78"/>
      <c r="F24" s="78"/>
      <c r="G24" s="78"/>
      <c r="H24" s="78"/>
      <c r="I24" s="78"/>
      <c r="J24" s="78"/>
      <c r="K24" s="71"/>
      <c r="L24" s="71"/>
      <c r="M24" s="71"/>
      <c r="O24" s="80"/>
      <c r="P24" s="80"/>
    </row>
    <row r="25" spans="1:16" x14ac:dyDescent="0.25">
      <c r="A25" s="81" t="s">
        <v>18</v>
      </c>
      <c r="B25" s="78"/>
      <c r="C25" s="71"/>
      <c r="D25" s="71"/>
      <c r="E25" s="71"/>
      <c r="F25" s="71"/>
      <c r="G25" s="71"/>
      <c r="H25" s="71"/>
      <c r="I25" s="78"/>
      <c r="J25" s="71"/>
      <c r="K25" s="71"/>
      <c r="L25" s="71"/>
      <c r="M25" s="71"/>
      <c r="N25" s="82"/>
      <c r="O25" s="80"/>
      <c r="P25" s="80"/>
    </row>
    <row r="27" spans="1:16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1:16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1:16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1:16" x14ac:dyDescent="0.2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1:16" x14ac:dyDescent="0.2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1:16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1:16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1:16" x14ac:dyDescent="0.2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1:16" x14ac:dyDescent="0.2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  <row r="36" spans="1:16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1:16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</sheetData>
  <mergeCells count="4">
    <mergeCell ref="A5:F5"/>
    <mergeCell ref="A6:F6"/>
    <mergeCell ref="A7:F7"/>
    <mergeCell ref="A8:O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2"/>
  <sheetViews>
    <sheetView tabSelected="1" workbookViewId="0">
      <selection activeCell="R19" sqref="R19"/>
    </sheetView>
  </sheetViews>
  <sheetFormatPr baseColWidth="10" defaultRowHeight="15" x14ac:dyDescent="0.25"/>
  <cols>
    <col min="1" max="1" width="35.85546875" customWidth="1"/>
    <col min="2" max="8" width="10.28515625" bestFit="1" customWidth="1"/>
    <col min="9" max="9" width="11.28515625" bestFit="1" customWidth="1"/>
    <col min="10" max="12" width="10.28515625" bestFit="1" customWidth="1"/>
    <col min="13" max="13" width="7.7109375" customWidth="1"/>
    <col min="14" max="14" width="10.28515625" bestFit="1" customWidth="1"/>
    <col min="15" max="15" width="7.85546875" customWidth="1"/>
    <col min="16" max="16" width="11.85546875" customWidth="1"/>
    <col min="17" max="18" width="15.85546875" style="70" customWidth="1"/>
    <col min="19" max="16384" width="11.42578125" style="70"/>
  </cols>
  <sheetData>
    <row r="1" spans="1:18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0"/>
      <c r="O1" s="70"/>
      <c r="P1" s="70"/>
    </row>
    <row r="2" spans="1:18" x14ac:dyDescent="0.2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0"/>
      <c r="O2" s="70"/>
      <c r="P2" s="70"/>
    </row>
    <row r="3" spans="1:18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0"/>
      <c r="O3" s="70"/>
      <c r="P3" s="70"/>
    </row>
    <row r="4" spans="1:18" x14ac:dyDescent="0.2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0"/>
      <c r="O4" s="70"/>
      <c r="P4" s="70"/>
    </row>
    <row r="5" spans="1:18" x14ac:dyDescent="0.25">
      <c r="A5" s="176" t="s">
        <v>24</v>
      </c>
      <c r="B5" s="176"/>
      <c r="C5" s="176"/>
      <c r="D5" s="176"/>
      <c r="E5" s="176"/>
      <c r="F5" s="176"/>
      <c r="G5" s="72"/>
      <c r="H5" s="72"/>
      <c r="I5" s="72"/>
      <c r="J5" s="73"/>
      <c r="K5" s="73"/>
      <c r="L5" s="72"/>
      <c r="M5" s="71"/>
      <c r="N5" s="70"/>
      <c r="O5" s="70"/>
      <c r="P5" s="70"/>
    </row>
    <row r="6" spans="1:18" x14ac:dyDescent="0.25">
      <c r="A6" s="176" t="s">
        <v>32</v>
      </c>
      <c r="B6" s="176"/>
      <c r="C6" s="176"/>
      <c r="D6" s="176"/>
      <c r="E6" s="176"/>
      <c r="F6" s="176"/>
      <c r="G6" s="72"/>
      <c r="H6" s="72"/>
      <c r="I6" s="72"/>
      <c r="J6" s="73"/>
      <c r="K6" s="73"/>
      <c r="L6" s="72"/>
      <c r="M6" s="71"/>
      <c r="N6" s="70"/>
      <c r="O6" s="70"/>
      <c r="P6" s="70"/>
    </row>
    <row r="7" spans="1:18" x14ac:dyDescent="0.25">
      <c r="A7" s="176" t="s">
        <v>34</v>
      </c>
      <c r="B7" s="176"/>
      <c r="C7" s="176"/>
      <c r="D7" s="176"/>
      <c r="E7" s="176"/>
      <c r="F7" s="176"/>
      <c r="G7" s="72"/>
      <c r="H7" s="72"/>
      <c r="I7" s="72"/>
      <c r="J7" s="72"/>
      <c r="K7" s="72"/>
      <c r="L7" s="72"/>
      <c r="M7" s="71"/>
      <c r="N7" s="70"/>
      <c r="O7" s="70"/>
      <c r="P7" s="70"/>
    </row>
    <row r="8" spans="1:18" x14ac:dyDescent="0.25">
      <c r="A8" s="177" t="s">
        <v>28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83"/>
    </row>
    <row r="9" spans="1:18" x14ac:dyDescent="0.25">
      <c r="A9" s="75"/>
      <c r="B9" s="61">
        <v>2000</v>
      </c>
      <c r="C9" s="61">
        <v>2001</v>
      </c>
      <c r="D9" s="61">
        <v>2002</v>
      </c>
      <c r="E9" s="61">
        <v>2003</v>
      </c>
      <c r="F9" s="61">
        <v>2004</v>
      </c>
      <c r="G9" s="61">
        <v>2005</v>
      </c>
      <c r="H9" s="61">
        <v>2006</v>
      </c>
      <c r="I9" s="61">
        <v>2007</v>
      </c>
      <c r="J9" s="61">
        <v>2008</v>
      </c>
      <c r="K9" s="62">
        <v>2009</v>
      </c>
      <c r="L9" s="63">
        <v>2010</v>
      </c>
      <c r="M9" s="63">
        <v>2011</v>
      </c>
      <c r="N9" s="64">
        <v>2012</v>
      </c>
      <c r="O9" s="93">
        <v>2013</v>
      </c>
      <c r="P9" s="93" t="s">
        <v>12</v>
      </c>
    </row>
    <row r="10" spans="1:18" x14ac:dyDescent="0.25">
      <c r="A10" s="1" t="s">
        <v>0</v>
      </c>
      <c r="B10" s="114">
        <v>25381.924999999999</v>
      </c>
      <c r="C10" s="114">
        <v>23363.808000000001</v>
      </c>
      <c r="D10" s="114">
        <v>32255.985000000001</v>
      </c>
      <c r="E10" s="114">
        <v>27849.521000000001</v>
      </c>
      <c r="F10" s="114">
        <v>36329.362999999998</v>
      </c>
      <c r="G10" s="114">
        <v>29523.50711640581</v>
      </c>
      <c r="H10" s="114">
        <v>36869.001418966269</v>
      </c>
      <c r="I10" s="114">
        <v>32498.876461747343</v>
      </c>
      <c r="J10" s="114">
        <v>56460.893854748603</v>
      </c>
      <c r="K10" s="114">
        <v>65378.536123606551</v>
      </c>
      <c r="L10" s="114">
        <v>52587.642458642003</v>
      </c>
      <c r="M10" s="114">
        <v>46665.5927964769</v>
      </c>
      <c r="N10" s="114">
        <v>31372.011000000002</v>
      </c>
      <c r="O10" s="114">
        <v>37888.583345168197</v>
      </c>
      <c r="P10" s="114">
        <v>23196.518345168199</v>
      </c>
    </row>
    <row r="11" spans="1:18" x14ac:dyDescent="0.25">
      <c r="A11" s="2" t="s">
        <v>1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0"/>
      <c r="O11" s="130"/>
      <c r="P11" s="130"/>
    </row>
    <row r="12" spans="1:18" x14ac:dyDescent="0.25">
      <c r="A12" s="3" t="s">
        <v>2</v>
      </c>
      <c r="B12" s="117">
        <v>0</v>
      </c>
      <c r="C12" s="117">
        <v>0</v>
      </c>
      <c r="D12" s="117">
        <v>5980</v>
      </c>
      <c r="E12" s="117">
        <v>14900</v>
      </c>
      <c r="F12" s="117">
        <v>8550</v>
      </c>
      <c r="G12" s="117">
        <v>5900</v>
      </c>
      <c r="H12" s="117">
        <v>32700</v>
      </c>
      <c r="I12" s="117">
        <v>120000</v>
      </c>
      <c r="J12" s="117">
        <v>0</v>
      </c>
      <c r="K12" s="117">
        <v>0</v>
      </c>
      <c r="L12" s="117">
        <v>0</v>
      </c>
      <c r="M12" s="117">
        <v>68000</v>
      </c>
      <c r="N12" s="117">
        <v>53000</v>
      </c>
      <c r="O12" s="117">
        <v>14000</v>
      </c>
      <c r="P12" s="117">
        <v>0</v>
      </c>
      <c r="Q12" s="107"/>
      <c r="R12" s="107"/>
    </row>
    <row r="13" spans="1:18" x14ac:dyDescent="0.25">
      <c r="A13" s="4" t="s">
        <v>21</v>
      </c>
      <c r="B13" s="131">
        <v>673.58500000000004</v>
      </c>
      <c r="C13" s="132">
        <v>11289.379000000001</v>
      </c>
      <c r="D13" s="131">
        <v>0</v>
      </c>
      <c r="E13" s="132">
        <v>0</v>
      </c>
      <c r="F13" s="132">
        <v>0</v>
      </c>
      <c r="G13" s="132">
        <v>6185.6966081987703</v>
      </c>
      <c r="H13" s="132">
        <v>0</v>
      </c>
      <c r="I13" s="132">
        <v>0</v>
      </c>
      <c r="J13" s="132">
        <v>14036.777933040701</v>
      </c>
      <c r="K13" s="133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08"/>
      <c r="R13" s="108"/>
    </row>
    <row r="14" spans="1:18" x14ac:dyDescent="0.25">
      <c r="A14" s="3" t="s">
        <v>4</v>
      </c>
      <c r="B14" s="122">
        <v>0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84"/>
      <c r="R14" s="84"/>
    </row>
    <row r="15" spans="1:18" x14ac:dyDescent="0.25">
      <c r="A15" s="2" t="s">
        <v>5</v>
      </c>
      <c r="B15" s="135">
        <v>673.58500000000004</v>
      </c>
      <c r="C15" s="135">
        <v>11289.379000000001</v>
      </c>
      <c r="D15" s="135">
        <v>5980</v>
      </c>
      <c r="E15" s="135">
        <v>14900</v>
      </c>
      <c r="F15" s="135">
        <v>8550</v>
      </c>
      <c r="G15" s="135">
        <v>12085.69660819877</v>
      </c>
      <c r="H15" s="135">
        <v>32700</v>
      </c>
      <c r="I15" s="135">
        <v>120000</v>
      </c>
      <c r="J15" s="135">
        <v>14036.777933040701</v>
      </c>
      <c r="K15" s="135">
        <v>0</v>
      </c>
      <c r="L15" s="135">
        <v>0</v>
      </c>
      <c r="M15" s="135">
        <v>68000</v>
      </c>
      <c r="N15" s="135">
        <v>53000</v>
      </c>
      <c r="O15" s="135">
        <v>14000</v>
      </c>
      <c r="P15" s="135">
        <v>0</v>
      </c>
    </row>
    <row r="16" spans="1:18" x14ac:dyDescent="0.25">
      <c r="A16" s="5" t="s">
        <v>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</row>
    <row r="17" spans="1:18" x14ac:dyDescent="0.25">
      <c r="A17" s="6" t="s">
        <v>7</v>
      </c>
      <c r="B17" s="132">
        <v>2691.7020000000002</v>
      </c>
      <c r="C17" s="132">
        <v>2397.2020000000002</v>
      </c>
      <c r="D17" s="132">
        <v>2682.7739999999999</v>
      </c>
      <c r="E17" s="132">
        <v>3544.288</v>
      </c>
      <c r="F17" s="132">
        <v>3899.578</v>
      </c>
      <c r="G17" s="132">
        <v>4740.2023056382659</v>
      </c>
      <c r="H17" s="132">
        <v>5237.8576324079986</v>
      </c>
      <c r="I17" s="132">
        <v>5898.4704408348953</v>
      </c>
      <c r="J17" s="132">
        <v>5119.1356641826851</v>
      </c>
      <c r="K17" s="136">
        <v>6657.3728000000001</v>
      </c>
      <c r="L17" s="136">
        <v>5617.1039971687196</v>
      </c>
      <c r="M17" s="136">
        <v>6970.19</v>
      </c>
      <c r="N17" s="136">
        <v>7357.5389999999998</v>
      </c>
      <c r="O17" s="136">
        <v>7734.0649999999996</v>
      </c>
      <c r="P17" s="136">
        <v>6388</v>
      </c>
      <c r="Q17" s="105"/>
      <c r="R17" s="105"/>
    </row>
    <row r="18" spans="1:18" x14ac:dyDescent="0.25">
      <c r="A18" s="3" t="s">
        <v>8</v>
      </c>
      <c r="B18" s="122">
        <v>0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09"/>
      <c r="R18" s="94"/>
    </row>
    <row r="19" spans="1:18" x14ac:dyDescent="0.25">
      <c r="A19" s="4" t="s">
        <v>21</v>
      </c>
      <c r="B19" s="132">
        <v>0</v>
      </c>
      <c r="C19" s="131">
        <v>0</v>
      </c>
      <c r="D19" s="132">
        <v>7703.69</v>
      </c>
      <c r="E19" s="131">
        <v>2875.87</v>
      </c>
      <c r="F19" s="131">
        <v>11456.277883594201</v>
      </c>
      <c r="G19" s="131">
        <v>0</v>
      </c>
      <c r="H19" s="131">
        <v>31832.267324811</v>
      </c>
      <c r="I19" s="131">
        <v>90139.512166163797</v>
      </c>
      <c r="J19" s="131">
        <v>0</v>
      </c>
      <c r="K19" s="131">
        <v>6133.5208649646002</v>
      </c>
      <c r="L19" s="131">
        <v>304.94566499637801</v>
      </c>
      <c r="M19" s="131">
        <v>76323</v>
      </c>
      <c r="N19" s="131">
        <v>39126</v>
      </c>
      <c r="O19" s="131">
        <v>20958</v>
      </c>
      <c r="P19" s="131">
        <v>1267</v>
      </c>
      <c r="Q19" s="106"/>
      <c r="R19" s="106"/>
    </row>
    <row r="20" spans="1:18" x14ac:dyDescent="0.25">
      <c r="A20" s="3" t="s">
        <v>4</v>
      </c>
      <c r="B20" s="122">
        <v>0</v>
      </c>
      <c r="C20" s="122">
        <v>0</v>
      </c>
      <c r="D20" s="122">
        <v>0</v>
      </c>
      <c r="E20" s="122">
        <v>0</v>
      </c>
      <c r="F20" s="122">
        <v>0</v>
      </c>
      <c r="G20" s="122">
        <v>0</v>
      </c>
      <c r="H20" s="122"/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</row>
    <row r="21" spans="1:18" x14ac:dyDescent="0.25">
      <c r="A21" s="7" t="s">
        <v>9</v>
      </c>
      <c r="B21" s="127">
        <v>2691.7020000000002</v>
      </c>
      <c r="C21" s="127">
        <v>2397.2020000000002</v>
      </c>
      <c r="D21" s="127">
        <v>10386.464</v>
      </c>
      <c r="E21" s="127">
        <v>6420.1579999999994</v>
      </c>
      <c r="F21" s="127">
        <v>15355.8558835942</v>
      </c>
      <c r="G21" s="127">
        <v>4740.2023056382659</v>
      </c>
      <c r="H21" s="127">
        <v>37070.124957218999</v>
      </c>
      <c r="I21" s="127">
        <v>96037.982606998688</v>
      </c>
      <c r="J21" s="127">
        <v>5119.1356641826851</v>
      </c>
      <c r="K21" s="127">
        <v>12790.8936649646</v>
      </c>
      <c r="L21" s="127">
        <v>5922.0496621650973</v>
      </c>
      <c r="M21" s="127">
        <v>83293.19</v>
      </c>
      <c r="N21" s="127">
        <v>46483.538999999997</v>
      </c>
      <c r="O21" s="127">
        <v>28692.064999999999</v>
      </c>
      <c r="P21" s="127">
        <v>7655</v>
      </c>
    </row>
    <row r="22" spans="1:18" x14ac:dyDescent="0.25">
      <c r="A22" s="8" t="s">
        <v>10</v>
      </c>
      <c r="B22" s="128">
        <v>23363.807999999997</v>
      </c>
      <c r="C22" s="128">
        <v>32255.985000000004</v>
      </c>
      <c r="D22" s="128">
        <v>27849.521000000001</v>
      </c>
      <c r="E22" s="128">
        <v>36329.362999999998</v>
      </c>
      <c r="F22" s="128">
        <v>29523.507116405795</v>
      </c>
      <c r="G22" s="128">
        <v>36869.001418966312</v>
      </c>
      <c r="H22" s="128">
        <v>32498.876461747277</v>
      </c>
      <c r="I22" s="128">
        <v>56460.893854748647</v>
      </c>
      <c r="J22" s="128">
        <v>65378.536123606624</v>
      </c>
      <c r="K22" s="128">
        <v>52587.642458641953</v>
      </c>
      <c r="L22" s="128">
        <v>46665.592796476907</v>
      </c>
      <c r="M22" s="128">
        <v>31372.402796476905</v>
      </c>
      <c r="N22" s="128">
        <v>37888.472000000002</v>
      </c>
      <c r="O22" s="128">
        <v>23196.518345168199</v>
      </c>
      <c r="P22" s="128">
        <v>15541.518345168199</v>
      </c>
      <c r="Q22" s="111"/>
      <c r="R22" s="182"/>
    </row>
    <row r="23" spans="1:18" x14ac:dyDescent="0.25">
      <c r="A23" s="77" t="s">
        <v>29</v>
      </c>
      <c r="B23" s="71"/>
      <c r="C23" s="71"/>
      <c r="D23" s="71"/>
      <c r="E23" s="78"/>
      <c r="F23" s="71"/>
      <c r="G23" s="71"/>
      <c r="H23" s="71"/>
      <c r="I23" s="71"/>
      <c r="J23" s="78"/>
      <c r="K23" s="71"/>
      <c r="L23" s="71"/>
      <c r="M23" s="71"/>
      <c r="N23" s="70"/>
      <c r="O23" s="70"/>
      <c r="P23" s="111"/>
      <c r="Q23" s="112"/>
      <c r="R23" s="182"/>
    </row>
    <row r="24" spans="1:18" x14ac:dyDescent="0.25">
      <c r="A24" s="79" t="s">
        <v>16</v>
      </c>
      <c r="B24" s="71"/>
      <c r="C24" s="78"/>
      <c r="D24" s="78"/>
      <c r="E24" s="78"/>
      <c r="F24" s="78"/>
      <c r="G24" s="78"/>
      <c r="H24" s="78"/>
      <c r="I24" s="78"/>
      <c r="J24" s="78"/>
      <c r="K24" s="71"/>
      <c r="L24" s="71"/>
      <c r="M24" s="71"/>
      <c r="N24" s="70"/>
      <c r="O24" s="80"/>
      <c r="P24" s="80"/>
    </row>
    <row r="25" spans="1:18" x14ac:dyDescent="0.25">
      <c r="A25" s="81" t="s">
        <v>18</v>
      </c>
      <c r="B25" s="78"/>
      <c r="C25" s="71"/>
      <c r="D25" s="71"/>
      <c r="E25" s="71"/>
      <c r="F25" s="71"/>
      <c r="G25" s="71"/>
      <c r="H25" s="71"/>
      <c r="I25" s="78"/>
      <c r="J25" s="71"/>
      <c r="K25" s="71"/>
      <c r="L25" s="71"/>
      <c r="M25" s="71"/>
      <c r="N25" s="82"/>
      <c r="O25" s="80"/>
      <c r="P25" s="80"/>
    </row>
    <row r="26" spans="1:18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</row>
    <row r="27" spans="1:18" s="84" customFormat="1" x14ac:dyDescent="0.25"/>
    <row r="28" spans="1:18" s="84" customFormat="1" x14ac:dyDescent="0.25"/>
    <row r="29" spans="1:18" s="84" customFormat="1" x14ac:dyDescent="0.25"/>
    <row r="30" spans="1:18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1:18" x14ac:dyDescent="0.2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1:18" x14ac:dyDescent="0.2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1:16" x14ac:dyDescent="0.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1:16" x14ac:dyDescent="0.2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</row>
    <row r="35" spans="1:16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1:16" x14ac:dyDescent="0.2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</row>
    <row r="37" spans="1:16" x14ac:dyDescent="0.2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1:16" x14ac:dyDescent="0.2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16" x14ac:dyDescent="0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1:16" x14ac:dyDescent="0.2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1:16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</row>
    <row r="42" spans="1:16" x14ac:dyDescent="0.2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1:16" x14ac:dyDescent="0.2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1:16" x14ac:dyDescent="0.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1:16" x14ac:dyDescent="0.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</row>
    <row r="46" spans="1:16" x14ac:dyDescent="0.2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7" spans="1:16" x14ac:dyDescent="0.2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</row>
    <row r="48" spans="1:16" x14ac:dyDescent="0.2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</row>
    <row r="49" spans="1:16" x14ac:dyDescent="0.2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  <row r="50" spans="1:16" x14ac:dyDescent="0.2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</row>
    <row r="51" spans="1:16" x14ac:dyDescent="0.2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</row>
    <row r="52" spans="1:16" x14ac:dyDescent="0.2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</row>
    <row r="53" spans="1:16" x14ac:dyDescent="0.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</row>
    <row r="54" spans="1:16" x14ac:dyDescent="0.2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</row>
    <row r="55" spans="1:16" x14ac:dyDescent="0.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1:16" x14ac:dyDescent="0.2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1:16" x14ac:dyDescent="0.2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</row>
    <row r="58" spans="1:16" x14ac:dyDescent="0.2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</row>
    <row r="59" spans="1:16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</row>
    <row r="60" spans="1:16" x14ac:dyDescent="0.2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1:16" x14ac:dyDescent="0.2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</row>
    <row r="62" spans="1:16" x14ac:dyDescent="0.2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1:16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  <row r="64" spans="1:16" x14ac:dyDescent="0.2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</row>
    <row r="65" spans="1:16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1:16" x14ac:dyDescent="0.2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</row>
    <row r="67" spans="1:16" x14ac:dyDescent="0.2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</row>
    <row r="68" spans="1:16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spans="1:16" x14ac:dyDescent="0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</row>
    <row r="70" spans="1:16" x14ac:dyDescent="0.2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</row>
    <row r="71" spans="1:16" x14ac:dyDescent="0.2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</row>
    <row r="72" spans="1:16" x14ac:dyDescent="0.2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</row>
    <row r="73" spans="1:16" x14ac:dyDescent="0.2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</row>
    <row r="74" spans="1:16" x14ac:dyDescent="0.2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</row>
    <row r="75" spans="1:16" x14ac:dyDescent="0.2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</row>
    <row r="76" spans="1:16" x14ac:dyDescent="0.2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</row>
    <row r="77" spans="1:16" x14ac:dyDescent="0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</row>
    <row r="78" spans="1:16" x14ac:dyDescent="0.2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</row>
    <row r="79" spans="1:16" x14ac:dyDescent="0.2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</row>
    <row r="80" spans="1:16" x14ac:dyDescent="0.2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</row>
    <row r="81" spans="1:16" x14ac:dyDescent="0.2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</row>
    <row r="82" spans="1:16" x14ac:dyDescent="0.2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</row>
    <row r="83" spans="1:16" x14ac:dyDescent="0.2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</row>
    <row r="84" spans="1:16" x14ac:dyDescent="0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</row>
    <row r="85" spans="1:16" x14ac:dyDescent="0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</row>
    <row r="86" spans="1:16" x14ac:dyDescent="0.2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</row>
    <row r="87" spans="1:16" x14ac:dyDescent="0.2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</row>
    <row r="88" spans="1:16" x14ac:dyDescent="0.2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</row>
    <row r="89" spans="1:16" x14ac:dyDescent="0.2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</row>
    <row r="90" spans="1:16" x14ac:dyDescent="0.2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</row>
    <row r="91" spans="1:16" x14ac:dyDescent="0.2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</row>
    <row r="92" spans="1:16" x14ac:dyDescent="0.2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</row>
    <row r="93" spans="1:16" x14ac:dyDescent="0.2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</row>
    <row r="94" spans="1:16" x14ac:dyDescent="0.2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1:16" x14ac:dyDescent="0.2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spans="1:16" x14ac:dyDescent="0.2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</row>
    <row r="97" spans="1:16" x14ac:dyDescent="0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</row>
    <row r="98" spans="1:16" x14ac:dyDescent="0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</row>
    <row r="99" spans="1:16" x14ac:dyDescent="0.2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</row>
    <row r="100" spans="1:16" x14ac:dyDescent="0.2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</row>
    <row r="101" spans="1:16" x14ac:dyDescent="0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</row>
    <row r="102" spans="1:16" x14ac:dyDescent="0.2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</row>
    <row r="103" spans="1:16" x14ac:dyDescent="0.2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</row>
    <row r="104" spans="1:16" x14ac:dyDescent="0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</row>
    <row r="105" spans="1:16" x14ac:dyDescent="0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</row>
    <row r="106" spans="1:16" x14ac:dyDescent="0.2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</row>
    <row r="107" spans="1:16" x14ac:dyDescent="0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</row>
    <row r="108" spans="1:16" x14ac:dyDescent="0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</row>
    <row r="109" spans="1:16" x14ac:dyDescent="0.2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</row>
    <row r="110" spans="1:16" x14ac:dyDescent="0.2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1:16" x14ac:dyDescent="0.2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</row>
    <row r="112" spans="1:16" x14ac:dyDescent="0.2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</row>
    <row r="113" spans="1:16" x14ac:dyDescent="0.2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</row>
    <row r="114" spans="1:16" x14ac:dyDescent="0.2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</row>
    <row r="115" spans="1:16" x14ac:dyDescent="0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</row>
    <row r="116" spans="1:16" x14ac:dyDescent="0.25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</row>
    <row r="117" spans="1:16" x14ac:dyDescent="0.2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</row>
    <row r="118" spans="1:16" x14ac:dyDescent="0.2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</row>
    <row r="119" spans="1:16" x14ac:dyDescent="0.2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</row>
    <row r="120" spans="1:16" x14ac:dyDescent="0.2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</row>
    <row r="121" spans="1:16" x14ac:dyDescent="0.2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</row>
    <row r="122" spans="1:16" x14ac:dyDescent="0.2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</row>
    <row r="123" spans="1:16" x14ac:dyDescent="0.2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</row>
    <row r="124" spans="1:16" x14ac:dyDescent="0.2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</row>
    <row r="125" spans="1:16" x14ac:dyDescent="0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</row>
    <row r="126" spans="1:16" x14ac:dyDescent="0.2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</row>
    <row r="127" spans="1:16" x14ac:dyDescent="0.2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</row>
    <row r="128" spans="1:16" x14ac:dyDescent="0.2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</row>
    <row r="129" spans="1:16" x14ac:dyDescent="0.2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</row>
    <row r="130" spans="1:16" x14ac:dyDescent="0.2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</row>
    <row r="131" spans="1:16" x14ac:dyDescent="0.2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</row>
    <row r="132" spans="1:16" x14ac:dyDescent="0.2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</row>
    <row r="133" spans="1:16" x14ac:dyDescent="0.2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</row>
    <row r="134" spans="1:16" x14ac:dyDescent="0.2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</row>
    <row r="135" spans="1:16" x14ac:dyDescent="0.2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</row>
    <row r="136" spans="1:16" x14ac:dyDescent="0.2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</row>
    <row r="137" spans="1:16" x14ac:dyDescent="0.2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</row>
    <row r="138" spans="1:16" x14ac:dyDescent="0.2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</row>
    <row r="139" spans="1:16" x14ac:dyDescent="0.2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</row>
    <row r="140" spans="1:16" x14ac:dyDescent="0.2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</row>
    <row r="141" spans="1:16" x14ac:dyDescent="0.2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</row>
    <row r="142" spans="1:16" x14ac:dyDescent="0.2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</row>
    <row r="143" spans="1:16" x14ac:dyDescent="0.2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</row>
    <row r="144" spans="1:16" x14ac:dyDescent="0.2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</row>
    <row r="145" spans="1:16" x14ac:dyDescent="0.2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</row>
    <row r="146" spans="1:16" x14ac:dyDescent="0.2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</row>
    <row r="147" spans="1:16" x14ac:dyDescent="0.2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</row>
    <row r="148" spans="1:16" x14ac:dyDescent="0.2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</row>
    <row r="149" spans="1:16" x14ac:dyDescent="0.2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</row>
    <row r="150" spans="1:16" x14ac:dyDescent="0.2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</row>
    <row r="151" spans="1:16" x14ac:dyDescent="0.2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</row>
    <row r="152" spans="1:16" x14ac:dyDescent="0.2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</row>
    <row r="153" spans="1:16" x14ac:dyDescent="0.2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</row>
    <row r="154" spans="1:16" x14ac:dyDescent="0.2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</row>
    <row r="155" spans="1:16" x14ac:dyDescent="0.2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</row>
    <row r="156" spans="1:16" x14ac:dyDescent="0.2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</row>
    <row r="157" spans="1:16" x14ac:dyDescent="0.2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</row>
    <row r="158" spans="1:16" x14ac:dyDescent="0.2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</row>
    <row r="159" spans="1:16" x14ac:dyDescent="0.2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</row>
    <row r="160" spans="1:16" x14ac:dyDescent="0.2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</row>
    <row r="161" spans="1:16" x14ac:dyDescent="0.2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</row>
    <row r="162" spans="1:16" x14ac:dyDescent="0.2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</row>
    <row r="163" spans="1:16" x14ac:dyDescent="0.2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</row>
    <row r="164" spans="1:16" x14ac:dyDescent="0.2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</row>
    <row r="165" spans="1:16" x14ac:dyDescent="0.2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</row>
    <row r="166" spans="1:16" x14ac:dyDescent="0.2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</row>
    <row r="167" spans="1:16" x14ac:dyDescent="0.2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</row>
    <row r="168" spans="1:16" x14ac:dyDescent="0.2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</row>
    <row r="169" spans="1:16" x14ac:dyDescent="0.2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</row>
    <row r="170" spans="1:16" x14ac:dyDescent="0.2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</row>
    <row r="171" spans="1:16" x14ac:dyDescent="0.2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</row>
    <row r="172" spans="1:16" x14ac:dyDescent="0.2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</row>
    <row r="173" spans="1:16" x14ac:dyDescent="0.2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</row>
    <row r="174" spans="1:16" x14ac:dyDescent="0.2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</row>
    <row r="175" spans="1:16" x14ac:dyDescent="0.2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</row>
    <row r="176" spans="1:16" x14ac:dyDescent="0.2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</row>
    <row r="177" spans="1:16" x14ac:dyDescent="0.2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</row>
    <row r="178" spans="1:16" x14ac:dyDescent="0.2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</row>
    <row r="179" spans="1:16" x14ac:dyDescent="0.2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</row>
    <row r="180" spans="1:16" x14ac:dyDescent="0.2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</row>
    <row r="181" spans="1:16" x14ac:dyDescent="0.2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</row>
    <row r="182" spans="1:16" x14ac:dyDescent="0.2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</row>
    <row r="183" spans="1:16" x14ac:dyDescent="0.2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</row>
    <row r="184" spans="1:16" x14ac:dyDescent="0.2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</row>
    <row r="185" spans="1:16" x14ac:dyDescent="0.2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</row>
    <row r="186" spans="1:16" x14ac:dyDescent="0.2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</row>
    <row r="187" spans="1:16" x14ac:dyDescent="0.2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</row>
    <row r="188" spans="1:16" x14ac:dyDescent="0.2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</row>
    <row r="189" spans="1:16" x14ac:dyDescent="0.2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</row>
    <row r="190" spans="1:16" x14ac:dyDescent="0.2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</row>
    <row r="191" spans="1:16" x14ac:dyDescent="0.2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</row>
    <row r="192" spans="1:16" x14ac:dyDescent="0.2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</row>
    <row r="193" spans="1:16" x14ac:dyDescent="0.2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</row>
    <row r="194" spans="1:16" x14ac:dyDescent="0.2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</row>
    <row r="195" spans="1:16" x14ac:dyDescent="0.2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</row>
    <row r="196" spans="1:16" x14ac:dyDescent="0.2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</row>
    <row r="197" spans="1:16" x14ac:dyDescent="0.2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</row>
    <row r="198" spans="1:16" x14ac:dyDescent="0.2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</row>
    <row r="199" spans="1:16" x14ac:dyDescent="0.2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</row>
    <row r="200" spans="1:16" x14ac:dyDescent="0.2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</row>
    <row r="201" spans="1:16" x14ac:dyDescent="0.2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</row>
    <row r="202" spans="1:16" x14ac:dyDescent="0.2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</row>
    <row r="203" spans="1:16" x14ac:dyDescent="0.2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</row>
    <row r="204" spans="1:16" x14ac:dyDescent="0.2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</row>
    <row r="205" spans="1:16" x14ac:dyDescent="0.2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</row>
    <row r="206" spans="1:16" x14ac:dyDescent="0.2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</row>
    <row r="207" spans="1:16" x14ac:dyDescent="0.2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</row>
    <row r="208" spans="1:16" x14ac:dyDescent="0.2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</row>
    <row r="209" spans="1:16" x14ac:dyDescent="0.2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</row>
    <row r="210" spans="1:16" x14ac:dyDescent="0.2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</row>
    <row r="211" spans="1:16" x14ac:dyDescent="0.2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</row>
    <row r="212" spans="1:16" x14ac:dyDescent="0.2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</row>
    <row r="213" spans="1:16" x14ac:dyDescent="0.2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</row>
    <row r="214" spans="1:16" x14ac:dyDescent="0.2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</row>
    <row r="215" spans="1:16" x14ac:dyDescent="0.2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</row>
    <row r="216" spans="1:16" x14ac:dyDescent="0.2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</row>
    <row r="217" spans="1:16" x14ac:dyDescent="0.2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</row>
    <row r="218" spans="1:16" x14ac:dyDescent="0.2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</row>
    <row r="219" spans="1:16" x14ac:dyDescent="0.2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</row>
    <row r="220" spans="1:16" x14ac:dyDescent="0.2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</row>
    <row r="221" spans="1:16" x14ac:dyDescent="0.2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</row>
    <row r="222" spans="1:16" x14ac:dyDescent="0.2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</row>
    <row r="223" spans="1:16" x14ac:dyDescent="0.2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</row>
    <row r="224" spans="1:16" x14ac:dyDescent="0.2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</row>
    <row r="225" spans="1:16" x14ac:dyDescent="0.2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</row>
    <row r="226" spans="1:16" x14ac:dyDescent="0.2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</row>
    <row r="227" spans="1:16" x14ac:dyDescent="0.25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</row>
    <row r="228" spans="1:16" x14ac:dyDescent="0.25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</row>
    <row r="229" spans="1:16" x14ac:dyDescent="0.2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</row>
    <row r="230" spans="1:16" x14ac:dyDescent="0.2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</row>
    <row r="231" spans="1:16" x14ac:dyDescent="0.2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</row>
    <row r="232" spans="1:16" x14ac:dyDescent="0.2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</row>
    <row r="233" spans="1:16" x14ac:dyDescent="0.2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</row>
    <row r="234" spans="1:16" x14ac:dyDescent="0.25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</row>
    <row r="235" spans="1:16" x14ac:dyDescent="0.2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</row>
    <row r="236" spans="1:16" x14ac:dyDescent="0.25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</row>
    <row r="237" spans="1:16" x14ac:dyDescent="0.25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</row>
    <row r="238" spans="1:16" x14ac:dyDescent="0.2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</row>
    <row r="239" spans="1:16" x14ac:dyDescent="0.25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</row>
    <row r="240" spans="1:16" x14ac:dyDescent="0.25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</row>
    <row r="241" spans="1:16" x14ac:dyDescent="0.2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</row>
    <row r="242" spans="1:16" x14ac:dyDescent="0.25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</row>
    <row r="243" spans="1:16" x14ac:dyDescent="0.25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</row>
    <row r="244" spans="1:16" x14ac:dyDescent="0.25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</row>
    <row r="245" spans="1:16" x14ac:dyDescent="0.2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</row>
    <row r="246" spans="1:16" x14ac:dyDescent="0.25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</row>
    <row r="247" spans="1:16" x14ac:dyDescent="0.25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</row>
    <row r="248" spans="1:16" x14ac:dyDescent="0.25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</row>
    <row r="249" spans="1:16" x14ac:dyDescent="0.25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</row>
    <row r="250" spans="1:16" x14ac:dyDescent="0.25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</row>
    <row r="251" spans="1:16" x14ac:dyDescent="0.25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</row>
    <row r="252" spans="1:16" x14ac:dyDescent="0.25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</row>
    <row r="253" spans="1:16" x14ac:dyDescent="0.25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</row>
    <row r="254" spans="1:16" x14ac:dyDescent="0.25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</row>
    <row r="255" spans="1:16" x14ac:dyDescent="0.2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</row>
    <row r="256" spans="1:16" x14ac:dyDescent="0.25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</row>
    <row r="257" spans="1:16" x14ac:dyDescent="0.25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</row>
    <row r="258" spans="1:16" x14ac:dyDescent="0.25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</row>
    <row r="259" spans="1:16" x14ac:dyDescent="0.25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</row>
    <row r="260" spans="1:16" x14ac:dyDescent="0.25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</row>
    <row r="261" spans="1:16" x14ac:dyDescent="0.25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</row>
    <row r="262" spans="1:16" x14ac:dyDescent="0.25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</row>
    <row r="263" spans="1:16" x14ac:dyDescent="0.25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</row>
    <row r="264" spans="1:16" x14ac:dyDescent="0.25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</row>
    <row r="265" spans="1:16" x14ac:dyDescent="0.2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</row>
    <row r="266" spans="1:16" x14ac:dyDescent="0.25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</row>
    <row r="267" spans="1:16" x14ac:dyDescent="0.25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</row>
    <row r="268" spans="1:16" x14ac:dyDescent="0.25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</row>
    <row r="269" spans="1:16" x14ac:dyDescent="0.25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</row>
    <row r="270" spans="1:16" x14ac:dyDescent="0.25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</row>
    <row r="271" spans="1:16" x14ac:dyDescent="0.25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</row>
    <row r="272" spans="1:16" x14ac:dyDescent="0.25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</row>
    <row r="273" spans="1:16" x14ac:dyDescent="0.25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</row>
    <row r="274" spans="1:16" x14ac:dyDescent="0.25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</row>
    <row r="275" spans="1:16" x14ac:dyDescent="0.25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</row>
    <row r="276" spans="1:16" x14ac:dyDescent="0.25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</row>
    <row r="277" spans="1:16" x14ac:dyDescent="0.25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</row>
    <row r="278" spans="1:16" x14ac:dyDescent="0.25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</row>
    <row r="279" spans="1:16" x14ac:dyDescent="0.25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</row>
    <row r="280" spans="1:16" x14ac:dyDescent="0.25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</row>
    <row r="281" spans="1:16" x14ac:dyDescent="0.25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</row>
    <row r="282" spans="1:16" x14ac:dyDescent="0.25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</row>
    <row r="283" spans="1:16" x14ac:dyDescent="0.25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</row>
    <row r="284" spans="1:16" x14ac:dyDescent="0.25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</row>
    <row r="285" spans="1:16" x14ac:dyDescent="0.25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</row>
    <row r="286" spans="1:16" x14ac:dyDescent="0.25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</row>
    <row r="287" spans="1:16" x14ac:dyDescent="0.25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</row>
    <row r="288" spans="1:16" x14ac:dyDescent="0.25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</row>
    <row r="289" spans="1:16" x14ac:dyDescent="0.25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</row>
    <row r="290" spans="1:16" x14ac:dyDescent="0.25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</row>
    <row r="291" spans="1:16" x14ac:dyDescent="0.25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</row>
    <row r="292" spans="1:16" x14ac:dyDescent="0.25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</row>
    <row r="293" spans="1:16" x14ac:dyDescent="0.25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</row>
    <row r="294" spans="1:16" x14ac:dyDescent="0.25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</row>
    <row r="295" spans="1:16" x14ac:dyDescent="0.2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</row>
    <row r="296" spans="1:16" x14ac:dyDescent="0.25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</row>
    <row r="297" spans="1:16" x14ac:dyDescent="0.25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</row>
    <row r="298" spans="1:16" x14ac:dyDescent="0.25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</row>
    <row r="299" spans="1:16" x14ac:dyDescent="0.25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</row>
    <row r="300" spans="1:16" x14ac:dyDescent="0.25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</row>
    <row r="301" spans="1:16" x14ac:dyDescent="0.25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</row>
    <row r="302" spans="1:16" x14ac:dyDescent="0.25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</row>
    <row r="303" spans="1:16" x14ac:dyDescent="0.2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</row>
    <row r="304" spans="1:16" x14ac:dyDescent="0.2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</row>
    <row r="305" spans="1:16" x14ac:dyDescent="0.2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</row>
    <row r="306" spans="1:16" x14ac:dyDescent="0.25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</row>
    <row r="307" spans="1:16" x14ac:dyDescent="0.25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</row>
    <row r="308" spans="1:16" x14ac:dyDescent="0.25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</row>
    <row r="309" spans="1:16" x14ac:dyDescent="0.25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</row>
    <row r="310" spans="1:16" x14ac:dyDescent="0.25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</row>
    <row r="311" spans="1:16" x14ac:dyDescent="0.25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</row>
    <row r="312" spans="1:16" x14ac:dyDescent="0.25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</row>
    <row r="313" spans="1:16" x14ac:dyDescent="0.25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</row>
    <row r="314" spans="1:16" x14ac:dyDescent="0.25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</row>
    <row r="315" spans="1:16" x14ac:dyDescent="0.2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</row>
    <row r="316" spans="1:16" x14ac:dyDescent="0.25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</row>
    <row r="317" spans="1:16" x14ac:dyDescent="0.25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</row>
    <row r="318" spans="1:16" x14ac:dyDescent="0.25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</row>
    <row r="319" spans="1:16" x14ac:dyDescent="0.2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</row>
    <row r="320" spans="1:16" x14ac:dyDescent="0.25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</row>
    <row r="321" spans="1:16" x14ac:dyDescent="0.25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</row>
    <row r="322" spans="1:16" x14ac:dyDescent="0.25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</row>
  </sheetData>
  <mergeCells count="5">
    <mergeCell ref="R22:R23"/>
    <mergeCell ref="A5:F5"/>
    <mergeCell ref="A6:F6"/>
    <mergeCell ref="A7:F7"/>
    <mergeCell ref="A8:O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Petróleo</vt:lpstr>
      <vt:lpstr>Carbón</vt:lpstr>
      <vt:lpstr>Gas Natural</vt:lpstr>
      <vt:lpstr>Hierro</vt:lpstr>
      <vt:lpstr>Cobre</vt:lpstr>
      <vt:lpstr>Níquel</vt:lpstr>
      <vt:lpstr>Carbón!Área_de_impresión</vt:lpstr>
      <vt:lpstr>Petróleo!Área_de_impresión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Milena Casallas Garcia</dc:creator>
  <cp:lastModifiedBy>Monica Rodriguez Diaz</cp:lastModifiedBy>
  <cp:lastPrinted>2015-08-26T16:45:31Z</cp:lastPrinted>
  <dcterms:created xsi:type="dcterms:W3CDTF">2015-05-27T13:42:46Z</dcterms:created>
  <dcterms:modified xsi:type="dcterms:W3CDTF">2015-08-27T19:15:44Z</dcterms:modified>
</cp:coreProperties>
</file>