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regimen contributivo" sheetId="1" r:id="rId1"/>
  </sheets>
  <externalReferences>
    <externalReference r:id="rId4"/>
    <externalReference r:id="rId5"/>
  </externalReferences>
  <definedNames>
    <definedName name="SERGIO">#REF!</definedName>
  </definedNames>
  <calcPr fullCalcOnLoad="1"/>
</workbook>
</file>

<file path=xl/sharedStrings.xml><?xml version="1.0" encoding="utf-8"?>
<sst xmlns="http://schemas.openxmlformats.org/spreadsheetml/2006/main" count="92" uniqueCount="89">
  <si>
    <t>Cuadro No 3</t>
  </si>
  <si>
    <t>Cuenta Intermedia de la Salud - CIS</t>
  </si>
  <si>
    <t>Sistema Contributivo</t>
  </si>
  <si>
    <t>Ingresos y Gastos de Empresas Promotoras de salud - EPS, Entidades Adaptadas al Sistema - EAS y FOSYGA, total y total consolidado</t>
  </si>
  <si>
    <t>Año 2000</t>
  </si>
  <si>
    <t>Datos revisados</t>
  </si>
  <si>
    <t>Millones de pesos</t>
  </si>
  <si>
    <t>Conceptos</t>
  </si>
  <si>
    <t>Sistema Contributivo no consolidado</t>
  </si>
  <si>
    <t>Total Sistema Consolidado</t>
  </si>
  <si>
    <t>EPS Privadas</t>
  </si>
  <si>
    <t xml:space="preserve">EPS Públicas (2)  </t>
  </si>
  <si>
    <t>EAS</t>
  </si>
  <si>
    <t>Total EOC</t>
  </si>
  <si>
    <t>FOSYGA compensación</t>
  </si>
  <si>
    <t>TOTAL</t>
  </si>
  <si>
    <t>A</t>
  </si>
  <si>
    <t>B</t>
  </si>
  <si>
    <t>C</t>
  </si>
  <si>
    <t>D</t>
  </si>
  <si>
    <t>E</t>
  </si>
  <si>
    <t>F</t>
  </si>
  <si>
    <t>G</t>
  </si>
  <si>
    <t>INGRESOS</t>
  </si>
  <si>
    <t>3.1</t>
  </si>
  <si>
    <t>Cotizaciones sociales de salud</t>
  </si>
  <si>
    <t>3.1.1</t>
  </si>
  <si>
    <t>Cotización patronal de salud</t>
  </si>
  <si>
    <t>3.1.2</t>
  </si>
  <si>
    <t xml:space="preserve"> Cotización empleados de salud</t>
  </si>
  <si>
    <t>3.1.3</t>
  </si>
  <si>
    <t>Cotización independientes de salud</t>
  </si>
  <si>
    <t>3.2</t>
  </si>
  <si>
    <t>Ingresos por UPC contributivo (1)</t>
  </si>
  <si>
    <t>3.3</t>
  </si>
  <si>
    <t>Pagos suplementarios hogares: cuotas moderadoras, copagos, etc.</t>
  </si>
  <si>
    <t>3.4</t>
  </si>
  <si>
    <t>Transferencias de las Administraciones Públicas</t>
  </si>
  <si>
    <t>3.5</t>
  </si>
  <si>
    <t>Transferencias corrientes diversas</t>
  </si>
  <si>
    <t>3.6</t>
  </si>
  <si>
    <t>Primas brutas de planes complementarios</t>
  </si>
  <si>
    <t>3.7</t>
  </si>
  <si>
    <t>Otras ventas de servicios</t>
  </si>
  <si>
    <t>3.8</t>
  </si>
  <si>
    <t>Ingresos no operacionales</t>
  </si>
  <si>
    <t>Total ingresos</t>
  </si>
  <si>
    <t xml:space="preserve"> </t>
  </si>
  <si>
    <t>GASTOS</t>
  </si>
  <si>
    <t>3.9</t>
  </si>
  <si>
    <t>Transferencia interna a Solidaridad</t>
  </si>
  <si>
    <t>3.10</t>
  </si>
  <si>
    <t>Transferencia interna a Promoción</t>
  </si>
  <si>
    <t>3.11</t>
  </si>
  <si>
    <t>Prestaciones sociales en dinero</t>
  </si>
  <si>
    <t>3.12</t>
  </si>
  <si>
    <t>Giro de UPC al Régimen Contributivo</t>
  </si>
  <si>
    <t>3.13</t>
  </si>
  <si>
    <t>Prestaciones sociales en especie (Tutelas)</t>
  </si>
  <si>
    <t>3.14</t>
  </si>
  <si>
    <t>POS del sistema contributivo (neto)</t>
  </si>
  <si>
    <t>3.14.1</t>
  </si>
  <si>
    <t xml:space="preserve">POS del sistema contributivo </t>
  </si>
  <si>
    <t>3.14.2</t>
  </si>
  <si>
    <t>menos recobros</t>
  </si>
  <si>
    <t>3.15</t>
  </si>
  <si>
    <t>Acciones de Promoción y Prevención</t>
  </si>
  <si>
    <t>3.16</t>
  </si>
  <si>
    <t>Indemnizaciones de planes complementarios</t>
  </si>
  <si>
    <t>3.17</t>
  </si>
  <si>
    <t>Gastos y costos de administración</t>
  </si>
  <si>
    <t>3.17.1</t>
  </si>
  <si>
    <t>Consumo intermedio</t>
  </si>
  <si>
    <t>3.17.2</t>
  </si>
  <si>
    <t>Remuneración a los empleados</t>
  </si>
  <si>
    <t>3.17.3</t>
  </si>
  <si>
    <t>Impuestos y otros</t>
  </si>
  <si>
    <t>3.18</t>
  </si>
  <si>
    <t>Transferencia interinstitucional</t>
  </si>
  <si>
    <t>3.19</t>
  </si>
  <si>
    <t>Gastos no operacionales</t>
  </si>
  <si>
    <t>Total gastos</t>
  </si>
  <si>
    <t>Diferencia entre ingresos y gastos</t>
  </si>
  <si>
    <t xml:space="preserve">             EPS privadas: Spersalud</t>
  </si>
  <si>
    <t xml:space="preserve">       EPS privadas: Supersalud</t>
  </si>
  <si>
    <t xml:space="preserve">              Cálculos : DANE - Dirección Síntesis y Cuentas Nacionales</t>
  </si>
  <si>
    <t>(1) Incluye el giro para promoción y prevención al régimen contributivo: el único valor que queda después de consolidación.</t>
  </si>
  <si>
    <t xml:space="preserve">(2) Incluye el Instituto de Seguros Sociales </t>
  </si>
  <si>
    <t>EPS privadas y EPS públicas: solo se refiere a la parte EPS de las unidades institucionales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</si>
</sst>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??_ ;_ @_ "/>
    <numFmt numFmtId="173" formatCode="_-* #,##0\ _€_-;\-* #,##0\ _€_-;_-* &quot;-&quot;??\ _€_-;_-@_-"/>
    <numFmt numFmtId="174" formatCode="_ [$€-2]\ * #,##0.00_ ;_ [$€-2]\ * \-#,##0.00_ ;_ [$€-2]\ * &quot;-&quot;??_ "/>
    <numFmt numFmtId="175" formatCode="0.0"/>
    <numFmt numFmtId="176" formatCode="_ * #,##0.0_ ;_ * \-#,##0.0_ ;_ * &quot;-&quot;??_ ;_ @_ "/>
    <numFmt numFmtId="177" formatCode="_ * #,##0.000_ ;_ * \-#,##0.000_ ;_ * &quot;-&quot;??_ ;_ @_ 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0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/>
    </xf>
    <xf numFmtId="172" fontId="3" fillId="0" borderId="0" xfId="18" applyNumberFormat="1" applyFont="1" applyFill="1" applyBorder="1" applyAlignment="1">
      <alignment horizontal="right"/>
    </xf>
    <xf numFmtId="172" fontId="0" fillId="0" borderId="0" xfId="18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72" fontId="3" fillId="0" borderId="1" xfId="18" applyNumberFormat="1" applyFont="1" applyFill="1" applyBorder="1" applyAlignment="1">
      <alignment horizontal="center" vertical="center"/>
    </xf>
    <xf numFmtId="172" fontId="3" fillId="0" borderId="2" xfId="18" applyNumberFormat="1" applyFont="1" applyFill="1" applyBorder="1" applyAlignment="1">
      <alignment horizontal="center" vertical="center"/>
    </xf>
    <xf numFmtId="172" fontId="3" fillId="0" borderId="3" xfId="18" applyNumberFormat="1" applyFont="1" applyFill="1" applyBorder="1" applyAlignment="1">
      <alignment horizontal="center" vertical="center" wrapText="1"/>
    </xf>
    <xf numFmtId="172" fontId="3" fillId="0" borderId="1" xfId="18" applyNumberFormat="1" applyFont="1" applyFill="1" applyBorder="1" applyAlignment="1">
      <alignment horizontal="center" vertical="center" wrapText="1"/>
    </xf>
    <xf numFmtId="172" fontId="3" fillId="0" borderId="2" xfId="18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172" fontId="3" fillId="2" borderId="0" xfId="18" applyNumberFormat="1" applyFont="1" applyFill="1" applyBorder="1" applyAlignment="1">
      <alignment horizontal="center" vertical="center"/>
    </xf>
    <xf numFmtId="172" fontId="3" fillId="2" borderId="5" xfId="18" applyNumberFormat="1" applyFont="1" applyFill="1" applyBorder="1" applyAlignment="1">
      <alignment horizontal="center" vertical="center"/>
    </xf>
    <xf numFmtId="172" fontId="3" fillId="2" borderId="4" xfId="18" applyNumberFormat="1" applyFont="1" applyFill="1" applyBorder="1" applyAlignment="1">
      <alignment horizontal="center" vertical="center" wrapText="1"/>
    </xf>
    <xf numFmtId="172" fontId="3" fillId="2" borderId="6" xfId="18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72" fontId="3" fillId="0" borderId="0" xfId="18" applyNumberFormat="1" applyFont="1" applyFill="1" applyBorder="1" applyAlignment="1">
      <alignment horizontal="center" vertical="center"/>
    </xf>
    <xf numFmtId="172" fontId="3" fillId="0" borderId="5" xfId="18" applyNumberFormat="1" applyFont="1" applyFill="1" applyBorder="1" applyAlignment="1">
      <alignment horizontal="center" vertical="center"/>
    </xf>
    <xf numFmtId="172" fontId="3" fillId="0" borderId="8" xfId="18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172" fontId="4" fillId="2" borderId="0" xfId="18" applyNumberFormat="1" applyFont="1" applyFill="1" applyBorder="1" applyAlignment="1">
      <alignment/>
    </xf>
    <xf numFmtId="172" fontId="5" fillId="2" borderId="5" xfId="18" applyNumberFormat="1" applyFont="1" applyFill="1" applyBorder="1" applyAlignment="1">
      <alignment/>
    </xf>
    <xf numFmtId="172" fontId="0" fillId="2" borderId="8" xfId="18" applyNumberFormat="1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72" fontId="0" fillId="0" borderId="8" xfId="18" applyNumberFormat="1" applyFont="1" applyFill="1" applyBorder="1" applyAlignment="1">
      <alignment/>
    </xf>
    <xf numFmtId="3" fontId="0" fillId="0" borderId="8" xfId="0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172" fontId="4" fillId="0" borderId="0" xfId="18" applyNumberFormat="1" applyFont="1" applyFill="1" applyBorder="1" applyAlignment="1">
      <alignment/>
    </xf>
    <xf numFmtId="172" fontId="0" fillId="2" borderId="0" xfId="18" applyNumberFormat="1" applyFont="1" applyFill="1" applyBorder="1" applyAlignment="1">
      <alignment/>
    </xf>
    <xf numFmtId="172" fontId="0" fillId="2" borderId="5" xfId="18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72" fontId="0" fillId="2" borderId="5" xfId="0" applyNumberFormat="1" applyFont="1" applyFill="1" applyBorder="1" applyAlignment="1">
      <alignment/>
    </xf>
    <xf numFmtId="172" fontId="0" fillId="0" borderId="0" xfId="18" applyNumberFormat="1" applyFont="1" applyFill="1" applyBorder="1" applyAlignment="1">
      <alignment/>
    </xf>
    <xf numFmtId="172" fontId="0" fillId="0" borderId="5" xfId="18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172" fontId="0" fillId="0" borderId="0" xfId="0" applyNumberFormat="1" applyFont="1" applyFill="1" applyAlignment="1">
      <alignment/>
    </xf>
    <xf numFmtId="172" fontId="0" fillId="2" borderId="0" xfId="18" applyNumberFormat="1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72" fontId="5" fillId="0" borderId="0" xfId="18" applyNumberFormat="1" applyFont="1" applyFill="1" applyBorder="1" applyAlignment="1">
      <alignment/>
    </xf>
    <xf numFmtId="172" fontId="5" fillId="0" borderId="5" xfId="18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5" xfId="18" applyNumberFormat="1" applyFont="1" applyFill="1" applyBorder="1" applyAlignment="1">
      <alignment/>
    </xf>
    <xf numFmtId="172" fontId="0" fillId="0" borderId="8" xfId="18" applyNumberFormat="1" applyFont="1" applyFill="1" applyBorder="1" applyAlignment="1">
      <alignment/>
    </xf>
    <xf numFmtId="172" fontId="0" fillId="0" borderId="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/>
    </xf>
    <xf numFmtId="172" fontId="6" fillId="2" borderId="0" xfId="18" applyNumberFormat="1" applyFont="1" applyFill="1" applyBorder="1" applyAlignment="1">
      <alignment horizontal="right"/>
    </xf>
    <xf numFmtId="172" fontId="6" fillId="2" borderId="5" xfId="18" applyNumberFormat="1" applyFont="1" applyFill="1" applyBorder="1" applyAlignment="1">
      <alignment horizontal="right"/>
    </xf>
    <xf numFmtId="172" fontId="3" fillId="2" borderId="8" xfId="18" applyNumberFormat="1" applyFont="1" applyFill="1" applyBorder="1" applyAlignment="1">
      <alignment horizontal="right"/>
    </xf>
    <xf numFmtId="172" fontId="3" fillId="2" borderId="5" xfId="0" applyNumberFormat="1" applyFont="1" applyFill="1" applyBorder="1" applyAlignment="1">
      <alignment/>
    </xf>
    <xf numFmtId="172" fontId="3" fillId="2" borderId="0" xfId="18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172" fontId="3" fillId="2" borderId="0" xfId="18" applyNumberFormat="1" applyFont="1" applyFill="1" applyBorder="1" applyAlignment="1">
      <alignment/>
    </xf>
    <xf numFmtId="0" fontId="3" fillId="2" borderId="0" xfId="0" applyFont="1" applyFill="1" applyAlignment="1">
      <alignment/>
    </xf>
    <xf numFmtId="172" fontId="0" fillId="0" borderId="0" xfId="18" applyNumberFormat="1" applyFont="1" applyFill="1" applyBorder="1" applyAlignment="1">
      <alignment/>
    </xf>
    <xf numFmtId="172" fontId="0" fillId="0" borderId="5" xfId="18" applyNumberFormat="1" applyFont="1" applyFill="1" applyBorder="1" applyAlignment="1">
      <alignment/>
    </xf>
    <xf numFmtId="172" fontId="4" fillId="2" borderId="5" xfId="18" applyNumberFormat="1" applyFont="1" applyFill="1" applyBorder="1" applyAlignment="1">
      <alignment/>
    </xf>
    <xf numFmtId="172" fontId="3" fillId="2" borderId="8" xfId="18" applyNumberFormat="1" applyFont="1" applyFill="1" applyBorder="1" applyAlignment="1">
      <alignment/>
    </xf>
    <xf numFmtId="172" fontId="3" fillId="2" borderId="8" xfId="18" applyNumberFormat="1" applyFont="1" applyFill="1" applyBorder="1" applyAlignment="1">
      <alignment horizontal="right"/>
    </xf>
    <xf numFmtId="172" fontId="3" fillId="0" borderId="8" xfId="18" applyNumberFormat="1" applyFont="1" applyFill="1" applyBorder="1" applyAlignment="1">
      <alignment/>
    </xf>
    <xf numFmtId="172" fontId="3" fillId="0" borderId="8" xfId="18" applyNumberFormat="1" applyFont="1" applyFill="1" applyBorder="1" applyAlignment="1">
      <alignment horizontal="right"/>
    </xf>
    <xf numFmtId="172" fontId="0" fillId="2" borderId="8" xfId="18" applyNumberFormat="1" applyFont="1" applyFill="1" applyBorder="1" applyAlignment="1">
      <alignment/>
    </xf>
    <xf numFmtId="172" fontId="0" fillId="0" borderId="8" xfId="18" applyNumberFormat="1" applyFont="1" applyFill="1" applyBorder="1" applyAlignment="1">
      <alignment/>
    </xf>
    <xf numFmtId="172" fontId="5" fillId="2" borderId="0" xfId="18" applyNumberFormat="1" applyFont="1" applyFill="1" applyBorder="1" applyAlignment="1">
      <alignment/>
    </xf>
    <xf numFmtId="172" fontId="5" fillId="2" borderId="5" xfId="18" applyNumberFormat="1" applyFont="1" applyFill="1" applyBorder="1" applyAlignment="1">
      <alignment/>
    </xf>
    <xf numFmtId="172" fontId="0" fillId="2" borderId="8" xfId="18" applyNumberFormat="1" applyFont="1" applyFill="1" applyBorder="1" applyAlignment="1">
      <alignment horizontal="right"/>
    </xf>
    <xf numFmtId="172" fontId="0" fillId="0" borderId="8" xfId="18" applyNumberFormat="1" applyFont="1" applyFill="1" applyBorder="1" applyAlignment="1">
      <alignment horizontal="right"/>
    </xf>
    <xf numFmtId="172" fontId="0" fillId="0" borderId="0" xfId="18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172" fontId="0" fillId="2" borderId="0" xfId="18" applyNumberFormat="1" applyFont="1" applyFill="1" applyAlignment="1">
      <alignment/>
    </xf>
    <xf numFmtId="172" fontId="3" fillId="2" borderId="0" xfId="18" applyNumberFormat="1" applyFont="1" applyFill="1" applyAlignment="1">
      <alignment/>
    </xf>
    <xf numFmtId="172" fontId="3" fillId="2" borderId="8" xfId="18" applyNumberFormat="1" applyFont="1" applyFill="1" applyBorder="1" applyAlignment="1">
      <alignment/>
    </xf>
    <xf numFmtId="172" fontId="3" fillId="2" borderId="8" xfId="18" applyNumberFormat="1" applyFont="1" applyFill="1" applyBorder="1" applyAlignment="1">
      <alignment/>
    </xf>
    <xf numFmtId="172" fontId="3" fillId="2" borderId="5" xfId="18" applyNumberFormat="1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172" fontId="3" fillId="0" borderId="8" xfId="18" applyNumberFormat="1" applyFont="1" applyFill="1" applyBorder="1" applyAlignment="1">
      <alignment/>
    </xf>
    <xf numFmtId="172" fontId="3" fillId="0" borderId="5" xfId="18" applyNumberFormat="1" applyFont="1" applyFill="1" applyBorder="1" applyAlignment="1">
      <alignment/>
    </xf>
    <xf numFmtId="172" fontId="3" fillId="0" borderId="8" xfId="18" applyNumberFormat="1" applyFont="1" applyFill="1" applyBorder="1" applyAlignment="1">
      <alignment vertical="center"/>
    </xf>
    <xf numFmtId="172" fontId="3" fillId="0" borderId="5" xfId="18" applyNumberFormat="1" applyFont="1" applyFill="1" applyBorder="1" applyAlignment="1">
      <alignment vertical="center"/>
    </xf>
    <xf numFmtId="172" fontId="3" fillId="0" borderId="9" xfId="18" applyNumberFormat="1" applyFont="1" applyFill="1" applyBorder="1" applyAlignment="1">
      <alignment vertical="center"/>
    </xf>
    <xf numFmtId="172" fontId="3" fillId="0" borderId="10" xfId="18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72" fontId="3" fillId="0" borderId="7" xfId="18" applyNumberFormat="1" applyFont="1" applyFill="1" applyBorder="1" applyAlignment="1">
      <alignment vertical="center"/>
    </xf>
    <xf numFmtId="172" fontId="3" fillId="0" borderId="11" xfId="18" applyNumberFormat="1" applyFont="1" applyFill="1" applyBorder="1" applyAlignment="1">
      <alignment vertical="center"/>
    </xf>
    <xf numFmtId="172" fontId="3" fillId="0" borderId="12" xfId="18" applyNumberFormat="1" applyFont="1" applyFill="1" applyBorder="1" applyAlignment="1">
      <alignment vertical="center"/>
    </xf>
    <xf numFmtId="172" fontId="3" fillId="0" borderId="0" xfId="18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vertic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4</xdr:col>
      <xdr:colOff>504825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revisados%2002_08_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driana%20Marcela%20Caballero\Salud\Cuadros%20definitivos\2000\Cuadros%20de%20salida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regimen contributivo"/>
      <sheetName val="ARS"/>
      <sheetName val="Ente Territorial"/>
      <sheetName val="Régimen subsidiado"/>
      <sheetName val="EAS - RE"/>
      <sheetName val="Riesgo profesional"/>
      <sheetName val="seguros priv salud"/>
      <sheetName val=" Cuentas no consol"/>
      <sheetName val=" Cuentas consol "/>
      <sheetName val="financiacion"/>
      <sheetName val="IPS"/>
    </sheetNames>
    <sheetDataSet>
      <sheetData sheetId="0">
        <row r="17">
          <cell r="D17">
            <v>1867917.03129</v>
          </cell>
          <cell r="E17">
            <v>1640792.709925</v>
          </cell>
          <cell r="F17">
            <v>82784</v>
          </cell>
        </row>
        <row r="18">
          <cell r="D18">
            <v>62339.32841584</v>
          </cell>
          <cell r="E18">
            <v>48703.64070912789</v>
          </cell>
          <cell r="F18">
            <v>2749.382</v>
          </cell>
        </row>
        <row r="19">
          <cell r="D19">
            <v>0</v>
          </cell>
          <cell r="E19">
            <v>59806</v>
          </cell>
          <cell r="F19">
            <v>0</v>
          </cell>
        </row>
        <row r="20">
          <cell r="D20">
            <v>23890.390833999998</v>
          </cell>
          <cell r="E20">
            <v>0</v>
          </cell>
          <cell r="F20">
            <v>0</v>
          </cell>
        </row>
        <row r="21">
          <cell r="D21">
            <v>881.089</v>
          </cell>
          <cell r="E21">
            <v>44874</v>
          </cell>
          <cell r="F21">
            <v>4886.174</v>
          </cell>
        </row>
        <row r="22">
          <cell r="D22">
            <v>48636.0525770668</v>
          </cell>
          <cell r="E22">
            <v>332533.598</v>
          </cell>
          <cell r="F22">
            <v>51756</v>
          </cell>
        </row>
        <row r="27">
          <cell r="D27">
            <v>1441843.9237544</v>
          </cell>
          <cell r="E27">
            <v>1414493.007771658</v>
          </cell>
          <cell r="F27">
            <v>142538.635</v>
          </cell>
        </row>
        <row r="28">
          <cell r="D28">
            <v>-27870</v>
          </cell>
          <cell r="E28">
            <v>-67542.93343433389</v>
          </cell>
          <cell r="F28">
            <v>-324</v>
          </cell>
        </row>
        <row r="29">
          <cell r="D29">
            <v>111094.52791976</v>
          </cell>
          <cell r="E29">
            <v>115236.41055027422</v>
          </cell>
          <cell r="F29">
            <v>5701.545400000001</v>
          </cell>
        </row>
        <row r="30">
          <cell r="D30">
            <v>24373</v>
          </cell>
          <cell r="E30">
            <v>180</v>
          </cell>
          <cell r="F30">
            <v>0</v>
          </cell>
        </row>
        <row r="32">
          <cell r="D32">
            <v>134569</v>
          </cell>
          <cell r="E32">
            <v>95232.8240107554</v>
          </cell>
          <cell r="F32">
            <v>6601.5655</v>
          </cell>
        </row>
        <row r="33">
          <cell r="D33">
            <v>172497</v>
          </cell>
          <cell r="E33">
            <v>166338</v>
          </cell>
          <cell r="F33">
            <v>9694</v>
          </cell>
        </row>
        <row r="34">
          <cell r="D34">
            <v>11155</v>
          </cell>
          <cell r="E34">
            <v>5719.792247568</v>
          </cell>
          <cell r="F34">
            <v>537</v>
          </cell>
        </row>
        <row r="35">
          <cell r="D35">
            <v>0</v>
          </cell>
          <cell r="F35">
            <v>0</v>
          </cell>
        </row>
        <row r="36">
          <cell r="D36">
            <v>91051.1026352908</v>
          </cell>
          <cell r="E36">
            <v>171614.44629272702</v>
          </cell>
          <cell r="F36">
            <v>25709</v>
          </cell>
        </row>
      </sheetData>
      <sheetData sheetId="1">
        <row r="18">
          <cell r="D18">
            <v>2780738.517213342</v>
          </cell>
        </row>
        <row r="19">
          <cell r="D19">
            <v>1390369.258606671</v>
          </cell>
        </row>
        <row r="20">
          <cell r="D20">
            <v>137863.38753340722</v>
          </cell>
        </row>
        <row r="28">
          <cell r="D28">
            <v>7.2965495</v>
          </cell>
        </row>
        <row r="29">
          <cell r="D29">
            <v>32393.84555901</v>
          </cell>
        </row>
        <row r="34">
          <cell r="D34">
            <v>324551.0250835725</v>
          </cell>
        </row>
        <row r="35">
          <cell r="D35">
            <v>162275.51254178624</v>
          </cell>
        </row>
        <row r="37">
          <cell r="D37">
            <v>139428.13444000002</v>
          </cell>
        </row>
        <row r="39">
          <cell r="D39">
            <v>3467734.4795292136</v>
          </cell>
        </row>
        <row r="43">
          <cell r="D43">
            <v>0</v>
          </cell>
        </row>
        <row r="45">
          <cell r="D45">
            <v>1423.097956</v>
          </cell>
        </row>
        <row r="46">
          <cell r="D46">
            <v>38.386224989999995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zoomScale="70" zoomScaleNormal="70" workbookViewId="0" topLeftCell="A1">
      <selection activeCell="K54" sqref="K54"/>
    </sheetView>
  </sheetViews>
  <sheetFormatPr defaultColWidth="11.421875" defaultRowHeight="12.75" zeroHeight="1"/>
  <cols>
    <col min="1" max="1" width="3.421875" style="1" customWidth="1"/>
    <col min="2" max="2" width="6.7109375" style="1" customWidth="1"/>
    <col min="3" max="3" width="7.57421875" style="2" customWidth="1"/>
    <col min="4" max="4" width="54.00390625" style="2" customWidth="1"/>
    <col min="5" max="6" width="13.140625" style="2" customWidth="1"/>
    <col min="7" max="7" width="12.00390625" style="2" bestFit="1" customWidth="1"/>
    <col min="8" max="8" width="13.421875" style="2" bestFit="1" customWidth="1"/>
    <col min="9" max="9" width="16.8515625" style="1" customWidth="1"/>
    <col min="10" max="10" width="14.7109375" style="1" bestFit="1" customWidth="1"/>
    <col min="11" max="11" width="17.140625" style="1" customWidth="1"/>
    <col min="12" max="12" width="12.7109375" style="1" bestFit="1" customWidth="1"/>
    <col min="13" max="13" width="6.28125" style="1" hidden="1" customWidth="1"/>
    <col min="14" max="16384" width="0" style="1" hidden="1" customWidth="1"/>
  </cols>
  <sheetData>
    <row r="1" spans="2:8" ht="12.75">
      <c r="B1" s="2"/>
      <c r="H1" s="1"/>
    </row>
    <row r="2" spans="2:8" ht="12.75">
      <c r="B2" s="2"/>
      <c r="H2" s="1"/>
    </row>
    <row r="3" spans="2:8" ht="12.75">
      <c r="B3" s="2"/>
      <c r="H3" s="1"/>
    </row>
    <row r="4" spans="2:8" ht="12.75">
      <c r="B4" s="2"/>
      <c r="H4" s="1"/>
    </row>
    <row r="5" spans="2:8" ht="12.75">
      <c r="B5" s="2"/>
      <c r="H5" s="1"/>
    </row>
    <row r="6" spans="1:8" ht="12.75">
      <c r="A6" s="3" t="s">
        <v>0</v>
      </c>
      <c r="B6" s="3"/>
      <c r="C6" s="3"/>
      <c r="D6" s="3"/>
      <c r="E6" s="3"/>
      <c r="F6" s="3"/>
      <c r="H6" s="1"/>
    </row>
    <row r="7" spans="1:8" ht="12.75">
      <c r="A7" s="3" t="s">
        <v>1</v>
      </c>
      <c r="B7" s="3"/>
      <c r="D7" s="3"/>
      <c r="E7" s="3"/>
      <c r="F7" s="3"/>
      <c r="H7" s="1"/>
    </row>
    <row r="8" spans="1:8" ht="12.75">
      <c r="A8" s="3" t="s">
        <v>2</v>
      </c>
      <c r="B8" s="3"/>
      <c r="D8" s="3"/>
      <c r="E8" s="3"/>
      <c r="F8" s="3"/>
      <c r="H8" s="1"/>
    </row>
    <row r="9" spans="1:8" ht="12.75">
      <c r="A9" s="3" t="s">
        <v>3</v>
      </c>
      <c r="B9" s="3"/>
      <c r="D9" s="3"/>
      <c r="E9" s="3"/>
      <c r="F9" s="3"/>
      <c r="H9" s="1"/>
    </row>
    <row r="10" spans="1:8" ht="12.75">
      <c r="A10" s="4" t="s">
        <v>4</v>
      </c>
      <c r="B10" s="2"/>
      <c r="H10" s="1"/>
    </row>
    <row r="11" spans="1:8" ht="12.75">
      <c r="A11" s="4" t="s">
        <v>5</v>
      </c>
      <c r="B11" s="2"/>
      <c r="C11" s="3"/>
      <c r="F11" s="5"/>
      <c r="H11" s="1"/>
    </row>
    <row r="12" spans="4:7" ht="12.75">
      <c r="D12" s="3"/>
      <c r="G12" s="5"/>
    </row>
    <row r="13" spans="4:7" ht="12.75">
      <c r="D13" s="3"/>
      <c r="G13" s="5"/>
    </row>
    <row r="14" spans="3:11" ht="12.75">
      <c r="C14" s="3"/>
      <c r="D14" s="3"/>
      <c r="G14" s="5"/>
      <c r="K14" s="6" t="s">
        <v>6</v>
      </c>
    </row>
    <row r="15" spans="1:11" ht="25.5" customHeight="1">
      <c r="A15" s="7"/>
      <c r="B15" s="7"/>
      <c r="C15" s="8" t="s">
        <v>7</v>
      </c>
      <c r="D15" s="9"/>
      <c r="E15" s="10" t="s">
        <v>8</v>
      </c>
      <c r="F15" s="11"/>
      <c r="G15" s="11"/>
      <c r="H15" s="11"/>
      <c r="I15" s="11"/>
      <c r="J15" s="12"/>
      <c r="K15" s="13" t="s">
        <v>9</v>
      </c>
    </row>
    <row r="16" spans="2:12" s="14" customFormat="1" ht="25.5">
      <c r="B16" s="15"/>
      <c r="C16" s="16"/>
      <c r="D16" s="17"/>
      <c r="E16" s="18" t="s">
        <v>10</v>
      </c>
      <c r="F16" s="18" t="s">
        <v>11</v>
      </c>
      <c r="G16" s="18" t="s">
        <v>12</v>
      </c>
      <c r="H16" s="18" t="s">
        <v>13</v>
      </c>
      <c r="I16" s="18" t="s">
        <v>14</v>
      </c>
      <c r="J16" s="19" t="s">
        <v>15</v>
      </c>
      <c r="K16" s="20"/>
      <c r="L16" s="1"/>
    </row>
    <row r="17" spans="2:11" ht="12.75">
      <c r="B17" s="21"/>
      <c r="C17" s="22"/>
      <c r="D17" s="23"/>
      <c r="E17" s="24" t="s">
        <v>16</v>
      </c>
      <c r="F17" s="24" t="s">
        <v>17</v>
      </c>
      <c r="G17" s="24" t="s">
        <v>18</v>
      </c>
      <c r="H17" s="24" t="s">
        <v>19</v>
      </c>
      <c r="I17" s="24" t="s">
        <v>20</v>
      </c>
      <c r="J17" s="25" t="s">
        <v>21</v>
      </c>
      <c r="K17" s="25" t="s">
        <v>22</v>
      </c>
    </row>
    <row r="18" spans="2:15" s="14" customFormat="1" ht="12.75">
      <c r="B18" s="15"/>
      <c r="C18" s="26" t="s">
        <v>23</v>
      </c>
      <c r="D18" s="27"/>
      <c r="E18" s="28"/>
      <c r="F18" s="28"/>
      <c r="G18" s="28"/>
      <c r="H18" s="28"/>
      <c r="I18" s="29"/>
      <c r="J18" s="30"/>
      <c r="K18" s="30"/>
      <c r="L18" s="1"/>
      <c r="M18" s="26"/>
      <c r="N18" s="15"/>
      <c r="O18" s="15"/>
    </row>
    <row r="19" spans="2:15" ht="12.75">
      <c r="B19" s="21" t="s">
        <v>24</v>
      </c>
      <c r="C19" s="21" t="s">
        <v>25</v>
      </c>
      <c r="D19" s="31"/>
      <c r="E19" s="32"/>
      <c r="F19" s="32"/>
      <c r="G19" s="32"/>
      <c r="H19" s="32">
        <f>+SUM(E19:G19)</f>
        <v>0</v>
      </c>
      <c r="I19" s="33">
        <f>+SUM(I20:I22)</f>
        <v>4308971.16335342</v>
      </c>
      <c r="J19" s="34">
        <f aca="true" t="shared" si="0" ref="J19:J30">+I19+H19</f>
        <v>4308971.16335342</v>
      </c>
      <c r="K19" s="34">
        <f>+J19</f>
        <v>4308971.16335342</v>
      </c>
      <c r="M19" s="35"/>
      <c r="N19" s="21"/>
      <c r="O19" s="21"/>
    </row>
    <row r="20" spans="2:15" s="14" customFormat="1" ht="12.75">
      <c r="B20" s="15"/>
      <c r="C20" s="36" t="s">
        <v>26</v>
      </c>
      <c r="D20" s="37" t="s">
        <v>27</v>
      </c>
      <c r="E20" s="28"/>
      <c r="F20" s="28"/>
      <c r="G20" s="28"/>
      <c r="H20" s="28"/>
      <c r="I20" s="38">
        <f>+'[2]FOSYGA'!D18</f>
        <v>2780738.517213342</v>
      </c>
      <c r="J20" s="39">
        <f t="shared" si="0"/>
        <v>2780738.517213342</v>
      </c>
      <c r="K20" s="39">
        <f>+J20</f>
        <v>2780738.517213342</v>
      </c>
      <c r="L20" s="1"/>
      <c r="M20" s="26"/>
      <c r="N20" s="15"/>
      <c r="O20" s="15"/>
    </row>
    <row r="21" spans="2:15" ht="12.75">
      <c r="B21" s="21"/>
      <c r="C21" s="40" t="s">
        <v>28</v>
      </c>
      <c r="D21" s="31" t="s">
        <v>29</v>
      </c>
      <c r="E21" s="32"/>
      <c r="F21" s="32"/>
      <c r="G21" s="32"/>
      <c r="H21" s="32"/>
      <c r="I21" s="33">
        <f>+'[2]FOSYGA'!D19</f>
        <v>1390369.258606671</v>
      </c>
      <c r="J21" s="34">
        <f t="shared" si="0"/>
        <v>1390369.258606671</v>
      </c>
      <c r="K21" s="34">
        <f>+J21</f>
        <v>1390369.258606671</v>
      </c>
      <c r="M21" s="35"/>
      <c r="N21" s="21"/>
      <c r="O21" s="21"/>
    </row>
    <row r="22" spans="2:15" s="14" customFormat="1" ht="12.75">
      <c r="B22" s="15"/>
      <c r="C22" s="36" t="s">
        <v>30</v>
      </c>
      <c r="D22" s="37" t="s">
        <v>31</v>
      </c>
      <c r="E22" s="28"/>
      <c r="F22" s="28"/>
      <c r="G22" s="28"/>
      <c r="H22" s="28"/>
      <c r="I22" s="38">
        <f>+'[2]FOSYGA'!D20</f>
        <v>137863.38753340722</v>
      </c>
      <c r="J22" s="39">
        <f t="shared" si="0"/>
        <v>137863.38753340722</v>
      </c>
      <c r="K22" s="39">
        <f>+J22</f>
        <v>137863.38753340722</v>
      </c>
      <c r="L22" s="1"/>
      <c r="M22" s="26"/>
      <c r="N22" s="15"/>
      <c r="O22" s="15"/>
    </row>
    <row r="23" spans="2:15" ht="12.75">
      <c r="B23" s="21" t="s">
        <v>32</v>
      </c>
      <c r="C23" s="2" t="s">
        <v>33</v>
      </c>
      <c r="D23" s="41"/>
      <c r="E23" s="32">
        <f>+'[2]EPS'!D17</f>
        <v>1867917.03129</v>
      </c>
      <c r="F23" s="32">
        <f>+'[2]EPS'!E17</f>
        <v>1640792.709925</v>
      </c>
      <c r="G23" s="32">
        <f>+'[2]EPS'!F17</f>
        <v>82784</v>
      </c>
      <c r="H23" s="32">
        <f aca="true" t="shared" si="1" ref="H23:H29">+SUM(E23:G23)</f>
        <v>3591493.741215</v>
      </c>
      <c r="I23" s="42"/>
      <c r="J23" s="34">
        <f t="shared" si="0"/>
        <v>3591493.741215</v>
      </c>
      <c r="K23" s="34">
        <f>+J23-J36</f>
        <v>123759.2616857863</v>
      </c>
      <c r="L23" s="43"/>
      <c r="M23" s="21"/>
      <c r="N23" s="21"/>
      <c r="O23" s="21"/>
    </row>
    <row r="24" spans="2:15" s="14" customFormat="1" ht="12.75">
      <c r="B24" s="15" t="s">
        <v>34</v>
      </c>
      <c r="C24" s="44" t="s">
        <v>35</v>
      </c>
      <c r="D24" s="37"/>
      <c r="E24" s="28">
        <f>+'[2]EPS'!D18</f>
        <v>62339.32841584</v>
      </c>
      <c r="F24" s="28">
        <f>+'[2]EPS'!E18</f>
        <v>48703.64070912789</v>
      </c>
      <c r="G24" s="28">
        <f>+'[2]EPS'!F18</f>
        <v>2749.382</v>
      </c>
      <c r="H24" s="28">
        <f t="shared" si="1"/>
        <v>113792.35112496788</v>
      </c>
      <c r="I24" s="29"/>
      <c r="J24" s="39">
        <f t="shared" si="0"/>
        <v>113792.35112496788</v>
      </c>
      <c r="K24" s="39">
        <f aca="true" t="shared" si="2" ref="K24:K29">+J24</f>
        <v>113792.35112496788</v>
      </c>
      <c r="L24" s="1"/>
      <c r="M24" s="15"/>
      <c r="N24" s="15"/>
      <c r="O24" s="45"/>
    </row>
    <row r="25" spans="2:15" ht="12.75">
      <c r="B25" s="21" t="s">
        <v>36</v>
      </c>
      <c r="C25" s="46" t="s">
        <v>37</v>
      </c>
      <c r="D25" s="47"/>
      <c r="E25" s="32">
        <f>+'[2]EPS'!D19</f>
        <v>0</v>
      </c>
      <c r="F25" s="32">
        <f>+'[2]EPS'!E19</f>
        <v>59806</v>
      </c>
      <c r="G25" s="32">
        <f>+'[2]EPS'!F19</f>
        <v>0</v>
      </c>
      <c r="H25" s="32">
        <f t="shared" si="1"/>
        <v>59806</v>
      </c>
      <c r="I25" s="42"/>
      <c r="J25" s="34">
        <f t="shared" si="0"/>
        <v>59806</v>
      </c>
      <c r="K25" s="34">
        <f t="shared" si="2"/>
        <v>59806</v>
      </c>
      <c r="M25" s="4"/>
      <c r="N25" s="2"/>
      <c r="O25" s="2"/>
    </row>
    <row r="26" spans="2:15" s="14" customFormat="1" ht="12.75">
      <c r="B26" s="15" t="s">
        <v>38</v>
      </c>
      <c r="C26" s="15" t="s">
        <v>39</v>
      </c>
      <c r="D26" s="30"/>
      <c r="E26" s="28"/>
      <c r="F26" s="28"/>
      <c r="G26" s="28"/>
      <c r="H26" s="28">
        <f t="shared" si="1"/>
        <v>0</v>
      </c>
      <c r="I26" s="38">
        <f>+'[2]FOSYGA'!D28</f>
        <v>7.2965495</v>
      </c>
      <c r="J26" s="39">
        <f t="shared" si="0"/>
        <v>7.2965495</v>
      </c>
      <c r="K26" s="39">
        <f t="shared" si="2"/>
        <v>7.2965495</v>
      </c>
      <c r="L26" s="1"/>
      <c r="M26" s="48"/>
      <c r="N26" s="44"/>
      <c r="O26" s="44"/>
    </row>
    <row r="27" spans="2:15" ht="12.75">
      <c r="B27" s="21" t="s">
        <v>40</v>
      </c>
      <c r="C27" s="2" t="s">
        <v>41</v>
      </c>
      <c r="D27" s="41"/>
      <c r="E27" s="32">
        <f>+'[2]EPS'!D20</f>
        <v>23890.390833999998</v>
      </c>
      <c r="F27" s="32">
        <f>+'[2]EPS'!E20</f>
        <v>0</v>
      </c>
      <c r="G27" s="32">
        <f>+'[2]EPS'!F20</f>
        <v>0</v>
      </c>
      <c r="H27" s="32">
        <f t="shared" si="1"/>
        <v>23890.390833999998</v>
      </c>
      <c r="I27" s="42"/>
      <c r="J27" s="34">
        <f t="shared" si="0"/>
        <v>23890.390833999998</v>
      </c>
      <c r="K27" s="34">
        <f t="shared" si="2"/>
        <v>23890.390833999998</v>
      </c>
      <c r="M27" s="21"/>
      <c r="N27" s="21"/>
      <c r="O27" s="49"/>
    </row>
    <row r="28" spans="2:15" s="14" customFormat="1" ht="12.75">
      <c r="B28" s="15" t="s">
        <v>42</v>
      </c>
      <c r="C28" s="44" t="s">
        <v>43</v>
      </c>
      <c r="D28" s="37"/>
      <c r="E28" s="28">
        <f>+'[2]EPS'!D21</f>
        <v>881.089</v>
      </c>
      <c r="F28" s="28">
        <f>+'[2]EPS'!E21</f>
        <v>44874</v>
      </c>
      <c r="G28" s="28">
        <f>+'[2]EPS'!F21</f>
        <v>4886.174</v>
      </c>
      <c r="H28" s="28">
        <f t="shared" si="1"/>
        <v>50641.263</v>
      </c>
      <c r="I28" s="29"/>
      <c r="J28" s="39">
        <f t="shared" si="0"/>
        <v>50641.263</v>
      </c>
      <c r="K28" s="39">
        <f t="shared" si="2"/>
        <v>50641.263</v>
      </c>
      <c r="L28" s="1"/>
      <c r="M28" s="48"/>
      <c r="N28" s="44"/>
      <c r="O28" s="44"/>
    </row>
    <row r="29" spans="2:15" s="54" customFormat="1" ht="12.75">
      <c r="B29" s="50" t="s">
        <v>44</v>
      </c>
      <c r="C29" s="40" t="s">
        <v>45</v>
      </c>
      <c r="D29" s="51"/>
      <c r="E29" s="52">
        <f>+'[2]EPS'!D22</f>
        <v>48636.0525770668</v>
      </c>
      <c r="F29" s="52">
        <f>+'[2]EPS'!E22</f>
        <v>332533.598</v>
      </c>
      <c r="G29" s="52">
        <f>+'[2]EPS'!F22</f>
        <v>51756</v>
      </c>
      <c r="H29" s="52">
        <f t="shared" si="1"/>
        <v>432925.6505770668</v>
      </c>
      <c r="I29" s="52">
        <f>+'[2]FOSYGA'!D29</f>
        <v>32393.84555901</v>
      </c>
      <c r="J29" s="53">
        <f t="shared" si="0"/>
        <v>465319.4961360768</v>
      </c>
      <c r="K29" s="53">
        <f t="shared" si="2"/>
        <v>465319.4961360768</v>
      </c>
      <c r="M29" s="50"/>
      <c r="N29" s="50"/>
      <c r="O29" s="55"/>
    </row>
    <row r="30" spans="2:15" s="64" customFormat="1" ht="12.75">
      <c r="B30" s="56"/>
      <c r="C30" s="57" t="s">
        <v>46</v>
      </c>
      <c r="D30" s="58"/>
      <c r="E30" s="59">
        <f>+SUM(E23:E29)</f>
        <v>2003663.8921169066</v>
      </c>
      <c r="F30" s="59">
        <f>+SUM(F23:F29)</f>
        <v>2126709.948634128</v>
      </c>
      <c r="G30" s="59">
        <f>+SUM(G23:G29)</f>
        <v>142175.55599999998</v>
      </c>
      <c r="H30" s="59">
        <f>+SUM(H23:H29)</f>
        <v>4272549.396751034</v>
      </c>
      <c r="I30" s="59">
        <f>+SUM(I23:I29)+I19</f>
        <v>4341372.30546193</v>
      </c>
      <c r="J30" s="60">
        <f t="shared" si="0"/>
        <v>8613921.702212963</v>
      </c>
      <c r="K30" s="61">
        <f>+SUM(K23:K29)+K19</f>
        <v>5146187.222683751</v>
      </c>
      <c r="L30" s="62"/>
      <c r="M30" s="56"/>
      <c r="N30" s="56"/>
      <c r="O30" s="63"/>
    </row>
    <row r="31" spans="2:15" ht="12.75">
      <c r="B31" s="21"/>
      <c r="C31" s="65"/>
      <c r="D31" s="66"/>
      <c r="E31" s="32"/>
      <c r="F31" s="32"/>
      <c r="G31" s="32"/>
      <c r="H31" s="32"/>
      <c r="I31" s="42"/>
      <c r="J31" s="34" t="s">
        <v>47</v>
      </c>
      <c r="K31" s="34" t="s">
        <v>47</v>
      </c>
      <c r="M31" s="21"/>
      <c r="N31" s="21"/>
      <c r="O31" s="49"/>
    </row>
    <row r="32" spans="2:15" s="14" customFormat="1" ht="12.75">
      <c r="B32" s="15"/>
      <c r="C32" s="48" t="s">
        <v>48</v>
      </c>
      <c r="D32" s="67"/>
      <c r="E32" s="68"/>
      <c r="F32" s="68"/>
      <c r="G32" s="69"/>
      <c r="H32" s="68"/>
      <c r="I32" s="29"/>
      <c r="J32" s="39" t="s">
        <v>47</v>
      </c>
      <c r="K32" s="39" t="s">
        <v>47</v>
      </c>
      <c r="L32" s="1"/>
      <c r="M32" s="15"/>
      <c r="N32" s="15"/>
      <c r="O32" s="44"/>
    </row>
    <row r="33" spans="2:15" ht="12.75">
      <c r="B33" s="21" t="s">
        <v>49</v>
      </c>
      <c r="C33" s="21" t="s">
        <v>50</v>
      </c>
      <c r="D33" s="31"/>
      <c r="E33" s="32"/>
      <c r="F33" s="70"/>
      <c r="G33" s="71"/>
      <c r="H33" s="70">
        <f>+SUM(E33:G33)</f>
        <v>0</v>
      </c>
      <c r="I33" s="33">
        <f>+'[2]FOSYGA'!D34</f>
        <v>324551.0250835725</v>
      </c>
      <c r="J33" s="34">
        <f aca="true" t="shared" si="3" ref="J33:J48">+I33+H33</f>
        <v>324551.0250835725</v>
      </c>
      <c r="K33" s="34">
        <f>+J33</f>
        <v>324551.0250835725</v>
      </c>
      <c r="M33" s="21"/>
      <c r="N33" s="21"/>
      <c r="O33" s="2"/>
    </row>
    <row r="34" spans="2:15" s="14" customFormat="1" ht="12.75">
      <c r="B34" s="15" t="s">
        <v>51</v>
      </c>
      <c r="C34" s="15" t="s">
        <v>52</v>
      </c>
      <c r="D34" s="30"/>
      <c r="E34" s="28"/>
      <c r="F34" s="68"/>
      <c r="G34" s="69"/>
      <c r="H34" s="72">
        <f>+SUM(E34:G34)</f>
        <v>0</v>
      </c>
      <c r="I34" s="38">
        <f>+'[2]FOSYGA'!D35</f>
        <v>162275.51254178624</v>
      </c>
      <c r="J34" s="39">
        <f t="shared" si="3"/>
        <v>162275.51254178624</v>
      </c>
      <c r="K34" s="39">
        <f>+J34</f>
        <v>162275.51254178624</v>
      </c>
      <c r="L34" s="1"/>
      <c r="M34" s="15"/>
      <c r="N34" s="15"/>
      <c r="O34" s="44"/>
    </row>
    <row r="35" spans="2:15" ht="12.75">
      <c r="B35" s="21" t="s">
        <v>53</v>
      </c>
      <c r="C35" s="21" t="s">
        <v>54</v>
      </c>
      <c r="D35" s="31"/>
      <c r="E35" s="42"/>
      <c r="F35" s="32"/>
      <c r="G35" s="32"/>
      <c r="H35" s="73"/>
      <c r="I35" s="33">
        <f>+'[2]FOSYGA'!D37</f>
        <v>139428.13444000002</v>
      </c>
      <c r="J35" s="34">
        <f t="shared" si="3"/>
        <v>139428.13444000002</v>
      </c>
      <c r="K35" s="34">
        <f>+J35</f>
        <v>139428.13444000002</v>
      </c>
      <c r="M35" s="21"/>
      <c r="N35" s="21"/>
      <c r="O35" s="2"/>
    </row>
    <row r="36" spans="2:15" s="14" customFormat="1" ht="12.75">
      <c r="B36" s="15" t="s">
        <v>55</v>
      </c>
      <c r="C36" s="15" t="s">
        <v>56</v>
      </c>
      <c r="D36" s="30"/>
      <c r="E36" s="28"/>
      <c r="F36" s="68"/>
      <c r="G36" s="69"/>
      <c r="H36" s="72">
        <f>+SUM(E36:G36)</f>
        <v>0</v>
      </c>
      <c r="I36" s="38">
        <f>+'[2]FOSYGA'!D39</f>
        <v>3467734.4795292136</v>
      </c>
      <c r="J36" s="39">
        <f t="shared" si="3"/>
        <v>3467734.4795292136</v>
      </c>
      <c r="K36" s="39">
        <v>0</v>
      </c>
      <c r="L36" s="1"/>
      <c r="M36" s="15"/>
      <c r="N36" s="15"/>
      <c r="O36" s="44"/>
    </row>
    <row r="37" spans="2:15" ht="12.75">
      <c r="B37" s="21" t="s">
        <v>57</v>
      </c>
      <c r="C37" s="21" t="s">
        <v>58</v>
      </c>
      <c r="D37" s="31"/>
      <c r="E37" s="32"/>
      <c r="F37" s="70"/>
      <c r="G37" s="71"/>
      <c r="H37" s="73"/>
      <c r="I37" s="33">
        <f>+'[2]FOSYGA'!D43</f>
        <v>0</v>
      </c>
      <c r="J37" s="34">
        <f t="shared" si="3"/>
        <v>0</v>
      </c>
      <c r="K37" s="34">
        <f aca="true" t="shared" si="4" ref="K37:K48">+J37</f>
        <v>0</v>
      </c>
      <c r="M37" s="21"/>
      <c r="N37" s="21"/>
      <c r="O37" s="2"/>
    </row>
    <row r="38" spans="2:15" s="14" customFormat="1" ht="12.75">
      <c r="B38" s="15" t="s">
        <v>59</v>
      </c>
      <c r="C38" s="74" t="s">
        <v>60</v>
      </c>
      <c r="D38" s="75"/>
      <c r="E38" s="76">
        <f>+SUM(E39:E40)</f>
        <v>1413973.9237544</v>
      </c>
      <c r="F38" s="76">
        <f>+SUM(F39:F40)</f>
        <v>1346950.0743373241</v>
      </c>
      <c r="G38" s="76">
        <f>+SUM(G39:G40)</f>
        <v>142214.635</v>
      </c>
      <c r="H38" s="72">
        <f aca="true" t="shared" si="5" ref="H38:H48">+SUM(E38:G38)</f>
        <v>2903138.6330917245</v>
      </c>
      <c r="I38" s="29"/>
      <c r="J38" s="39">
        <f t="shared" si="3"/>
        <v>2903138.6330917245</v>
      </c>
      <c r="K38" s="39">
        <f t="shared" si="4"/>
        <v>2903138.6330917245</v>
      </c>
      <c r="L38" s="1"/>
      <c r="M38" s="15"/>
      <c r="N38" s="15"/>
      <c r="O38" s="44"/>
    </row>
    <row r="39" spans="2:15" ht="12.75">
      <c r="B39" s="21"/>
      <c r="C39" s="2" t="s">
        <v>61</v>
      </c>
      <c r="D39" s="46" t="s">
        <v>62</v>
      </c>
      <c r="E39" s="77">
        <f>+'[2]EPS'!D27</f>
        <v>1441843.9237544</v>
      </c>
      <c r="F39" s="77">
        <f>+'[2]EPS'!E27</f>
        <v>1414493.007771658</v>
      </c>
      <c r="G39" s="77">
        <f>+'[2]EPS'!F27</f>
        <v>142538.635</v>
      </c>
      <c r="H39" s="73">
        <f t="shared" si="5"/>
        <v>2998875.566526058</v>
      </c>
      <c r="I39" s="42"/>
      <c r="J39" s="34">
        <f t="shared" si="3"/>
        <v>2998875.566526058</v>
      </c>
      <c r="K39" s="34">
        <f t="shared" si="4"/>
        <v>2998875.566526058</v>
      </c>
      <c r="M39" s="21"/>
      <c r="N39" s="21"/>
      <c r="O39" s="49"/>
    </row>
    <row r="40" spans="2:15" s="14" customFormat="1" ht="12.75">
      <c r="B40" s="15"/>
      <c r="C40" s="44" t="s">
        <v>63</v>
      </c>
      <c r="D40" s="74" t="s">
        <v>64</v>
      </c>
      <c r="E40" s="76">
        <f>+'[2]EPS'!D28</f>
        <v>-27870</v>
      </c>
      <c r="F40" s="76">
        <f>+'[2]EPS'!E28</f>
        <v>-67542.93343433389</v>
      </c>
      <c r="G40" s="76">
        <f>+'[2]EPS'!F28</f>
        <v>-324</v>
      </c>
      <c r="H40" s="72">
        <f t="shared" si="5"/>
        <v>-95736.93343433389</v>
      </c>
      <c r="I40" s="29"/>
      <c r="J40" s="39">
        <f t="shared" si="3"/>
        <v>-95736.93343433389</v>
      </c>
      <c r="K40" s="39">
        <f t="shared" si="4"/>
        <v>-95736.93343433389</v>
      </c>
      <c r="L40" s="1"/>
      <c r="M40" s="15"/>
      <c r="N40" s="15"/>
      <c r="O40" s="44"/>
    </row>
    <row r="41" spans="1:15" ht="12.75">
      <c r="A41" s="78"/>
      <c r="B41" s="2" t="s">
        <v>65</v>
      </c>
      <c r="C41" s="46" t="s">
        <v>66</v>
      </c>
      <c r="D41" s="47"/>
      <c r="E41" s="77">
        <f>+'[2]EPS'!D29</f>
        <v>111094.52791976</v>
      </c>
      <c r="F41" s="77">
        <f>+'[2]EPS'!E29</f>
        <v>115236.41055027422</v>
      </c>
      <c r="G41" s="77">
        <f>+'[2]EPS'!F29</f>
        <v>5701.545400000001</v>
      </c>
      <c r="H41" s="73">
        <f t="shared" si="5"/>
        <v>232032.48387003422</v>
      </c>
      <c r="I41" s="32"/>
      <c r="J41" s="41">
        <f t="shared" si="3"/>
        <v>232032.48387003422</v>
      </c>
      <c r="K41" s="41">
        <f t="shared" si="4"/>
        <v>232032.48387003422</v>
      </c>
      <c r="M41" s="79"/>
      <c r="N41" s="79"/>
      <c r="O41" s="80"/>
    </row>
    <row r="42" spans="1:15" s="14" customFormat="1" ht="12.75">
      <c r="A42" s="81"/>
      <c r="B42" s="44" t="s">
        <v>67</v>
      </c>
      <c r="C42" s="44" t="s">
        <v>68</v>
      </c>
      <c r="D42" s="74"/>
      <c r="E42" s="76">
        <f>+'[2]EPS'!D30</f>
        <v>24373</v>
      </c>
      <c r="F42" s="76">
        <f>+'[2]EPS'!E30</f>
        <v>180</v>
      </c>
      <c r="G42" s="76">
        <f>+'[2]EPS'!F30</f>
        <v>0</v>
      </c>
      <c r="H42" s="72">
        <f t="shared" si="5"/>
        <v>24553</v>
      </c>
      <c r="I42" s="28"/>
      <c r="J42" s="37">
        <f t="shared" si="3"/>
        <v>24553</v>
      </c>
      <c r="K42" s="37">
        <f t="shared" si="4"/>
        <v>24553</v>
      </c>
      <c r="L42" s="1"/>
      <c r="M42" s="15"/>
      <c r="N42" s="15"/>
      <c r="O42" s="45"/>
    </row>
    <row r="43" spans="1:15" ht="12.75">
      <c r="A43" s="78"/>
      <c r="B43" s="2" t="s">
        <v>69</v>
      </c>
      <c r="C43" s="46" t="s">
        <v>70</v>
      </c>
      <c r="D43" s="47"/>
      <c r="E43" s="77">
        <f>+SUM(E44:E46)</f>
        <v>318221</v>
      </c>
      <c r="F43" s="77">
        <f>+SUM(F44:F46)</f>
        <v>267290.6162583234</v>
      </c>
      <c r="G43" s="77">
        <f>+SUM(G44:G46)</f>
        <v>16832.5655</v>
      </c>
      <c r="H43" s="73">
        <f t="shared" si="5"/>
        <v>602344.1817583235</v>
      </c>
      <c r="I43" s="32">
        <f>+SUM(I44:I46)</f>
        <v>1423.097956</v>
      </c>
      <c r="J43" s="41">
        <f t="shared" si="3"/>
        <v>603767.2797143235</v>
      </c>
      <c r="K43" s="41">
        <f t="shared" si="4"/>
        <v>603767.2797143235</v>
      </c>
      <c r="M43" s="21"/>
      <c r="N43" s="21"/>
      <c r="O43" s="49"/>
    </row>
    <row r="44" spans="1:15" s="14" customFormat="1" ht="12.75">
      <c r="A44" s="81"/>
      <c r="B44" s="44"/>
      <c r="C44" s="44" t="s">
        <v>71</v>
      </c>
      <c r="D44" s="74" t="s">
        <v>72</v>
      </c>
      <c r="E44" s="76">
        <f>+'[2]EPS'!D32</f>
        <v>134569</v>
      </c>
      <c r="F44" s="76">
        <f>+'[2]EPS'!E32</f>
        <v>95232.8240107554</v>
      </c>
      <c r="G44" s="76">
        <f>+'[2]EPS'!F32</f>
        <v>6601.5655</v>
      </c>
      <c r="H44" s="72">
        <f t="shared" si="5"/>
        <v>236403.3895107554</v>
      </c>
      <c r="I44" s="28">
        <f>+'[2]FOSYGA'!D45</f>
        <v>1423.097956</v>
      </c>
      <c r="J44" s="37">
        <f t="shared" si="3"/>
        <v>237826.4874667554</v>
      </c>
      <c r="K44" s="37">
        <f t="shared" si="4"/>
        <v>237826.4874667554</v>
      </c>
      <c r="L44" s="1"/>
      <c r="M44" s="15"/>
      <c r="N44" s="15"/>
      <c r="O44" s="45"/>
    </row>
    <row r="45" spans="1:15" ht="12.75">
      <c r="A45" s="78"/>
      <c r="B45" s="2"/>
      <c r="C45" s="46" t="s">
        <v>73</v>
      </c>
      <c r="D45" s="47" t="s">
        <v>74</v>
      </c>
      <c r="E45" s="77">
        <f>+'[2]EPS'!D33</f>
        <v>172497</v>
      </c>
      <c r="F45" s="77">
        <f>+'[2]EPS'!E33</f>
        <v>166338</v>
      </c>
      <c r="G45" s="77">
        <f>+'[2]EPS'!F33</f>
        <v>9694</v>
      </c>
      <c r="H45" s="73">
        <f t="shared" si="5"/>
        <v>348529</v>
      </c>
      <c r="I45" s="32"/>
      <c r="J45" s="41">
        <f t="shared" si="3"/>
        <v>348529</v>
      </c>
      <c r="K45" s="41">
        <f t="shared" si="4"/>
        <v>348529</v>
      </c>
      <c r="M45" s="4"/>
      <c r="N45" s="21"/>
      <c r="O45" s="49"/>
    </row>
    <row r="46" spans="1:15" s="14" customFormat="1" ht="12.75">
      <c r="A46" s="81"/>
      <c r="B46" s="44"/>
      <c r="C46" s="44" t="s">
        <v>75</v>
      </c>
      <c r="D46" s="74" t="s">
        <v>76</v>
      </c>
      <c r="E46" s="76">
        <f>+'[2]EPS'!D34</f>
        <v>11155</v>
      </c>
      <c r="F46" s="76">
        <f>+'[2]EPS'!E34</f>
        <v>5719.792247568</v>
      </c>
      <c r="G46" s="76">
        <f>+'[2]EPS'!F34</f>
        <v>537</v>
      </c>
      <c r="H46" s="72">
        <f t="shared" si="5"/>
        <v>17411.792247568</v>
      </c>
      <c r="I46" s="28"/>
      <c r="J46" s="37">
        <f t="shared" si="3"/>
        <v>17411.792247568</v>
      </c>
      <c r="K46" s="37">
        <f t="shared" si="4"/>
        <v>17411.792247568</v>
      </c>
      <c r="L46" s="1"/>
      <c r="M46" s="15"/>
      <c r="N46" s="15"/>
      <c r="O46" s="45"/>
    </row>
    <row r="47" spans="1:15" ht="12.75">
      <c r="A47" s="78"/>
      <c r="B47" s="2" t="s">
        <v>77</v>
      </c>
      <c r="C47" s="46" t="s">
        <v>78</v>
      </c>
      <c r="D47" s="47"/>
      <c r="E47" s="77">
        <f>+'[2]EPS'!D35</f>
        <v>0</v>
      </c>
      <c r="F47" s="77">
        <f>+'[2]EPS'!E35</f>
        <v>0</v>
      </c>
      <c r="G47" s="77">
        <f>+'[2]EPS'!F35</f>
        <v>0</v>
      </c>
      <c r="H47" s="73">
        <f t="shared" si="5"/>
        <v>0</v>
      </c>
      <c r="I47" s="32"/>
      <c r="J47" s="41">
        <f t="shared" si="3"/>
        <v>0</v>
      </c>
      <c r="K47" s="41">
        <f t="shared" si="4"/>
        <v>0</v>
      </c>
      <c r="M47" s="21"/>
      <c r="N47" s="21"/>
      <c r="O47" s="49"/>
    </row>
    <row r="48" spans="1:15" s="14" customFormat="1" ht="12.75">
      <c r="A48" s="81"/>
      <c r="B48" s="44" t="s">
        <v>79</v>
      </c>
      <c r="C48" s="44" t="s">
        <v>80</v>
      </c>
      <c r="D48" s="74"/>
      <c r="E48" s="76">
        <f>+'[2]EPS'!D36</f>
        <v>91051.1026352908</v>
      </c>
      <c r="F48" s="76">
        <f>+'[2]EPS'!E36</f>
        <v>171614.44629272702</v>
      </c>
      <c r="G48" s="76">
        <f>+'[2]EPS'!F36</f>
        <v>25709</v>
      </c>
      <c r="H48" s="72">
        <f t="shared" si="5"/>
        <v>288374.54892801784</v>
      </c>
      <c r="I48" s="28">
        <f>+'[2]FOSYGA'!D46</f>
        <v>38.386224989999995</v>
      </c>
      <c r="J48" s="37">
        <f t="shared" si="3"/>
        <v>288412.93515300786</v>
      </c>
      <c r="K48" s="37">
        <f t="shared" si="4"/>
        <v>288412.93515300786</v>
      </c>
      <c r="L48" s="1"/>
      <c r="M48" s="15"/>
      <c r="N48" s="15"/>
      <c r="O48" s="45"/>
    </row>
    <row r="49" spans="1:15" ht="12.75">
      <c r="A49" s="78"/>
      <c r="B49" s="2"/>
      <c r="C49" s="46"/>
      <c r="D49" s="47"/>
      <c r="E49" s="77"/>
      <c r="F49" s="77"/>
      <c r="G49" s="77"/>
      <c r="H49" s="73"/>
      <c r="I49" s="32"/>
      <c r="J49" s="41"/>
      <c r="K49" s="41"/>
      <c r="M49" s="21"/>
      <c r="N49" s="21"/>
      <c r="O49" s="49"/>
    </row>
    <row r="50" spans="1:15" s="64" customFormat="1" ht="12.75">
      <c r="A50" s="82"/>
      <c r="B50" s="63"/>
      <c r="C50" s="63"/>
      <c r="D50" s="61" t="s">
        <v>81</v>
      </c>
      <c r="E50" s="59">
        <f aca="true" t="shared" si="6" ref="E50:K50">+SUM(E33:E38)+E41+E42+E43+E47+E48</f>
        <v>1958713.5543094508</v>
      </c>
      <c r="F50" s="59">
        <f t="shared" si="6"/>
        <v>1901271.5474386488</v>
      </c>
      <c r="G50" s="59">
        <f t="shared" si="6"/>
        <v>190457.7459</v>
      </c>
      <c r="H50" s="83">
        <f t="shared" si="6"/>
        <v>4050442.8476481</v>
      </c>
      <c r="I50" s="84">
        <f t="shared" si="6"/>
        <v>4095450.635775562</v>
      </c>
      <c r="J50" s="85">
        <f t="shared" si="6"/>
        <v>8145893.483423662</v>
      </c>
      <c r="K50" s="85">
        <f t="shared" si="6"/>
        <v>4678159.003894448</v>
      </c>
      <c r="L50" s="62"/>
      <c r="M50" s="56"/>
      <c r="N50" s="56"/>
      <c r="O50" s="86"/>
    </row>
    <row r="51" spans="2:15" ht="12.75">
      <c r="B51" s="21"/>
      <c r="C51" s="87" t="s">
        <v>82</v>
      </c>
      <c r="D51" s="87"/>
      <c r="E51" s="88"/>
      <c r="F51" s="88"/>
      <c r="G51" s="88"/>
      <c r="H51" s="88"/>
      <c r="I51" s="88"/>
      <c r="J51" s="89"/>
      <c r="K51" s="89"/>
      <c r="M51" s="21"/>
      <c r="N51" s="21"/>
      <c r="O51" s="49"/>
    </row>
    <row r="52" spans="2:15" ht="12.75">
      <c r="B52" s="21"/>
      <c r="C52" s="87"/>
      <c r="D52" s="87"/>
      <c r="E52" s="90">
        <f aca="true" t="shared" si="7" ref="E52:K52">+E30-E50</f>
        <v>44950.3378074558</v>
      </c>
      <c r="F52" s="90">
        <f t="shared" si="7"/>
        <v>225438.40119547932</v>
      </c>
      <c r="G52" s="90">
        <f t="shared" si="7"/>
        <v>-48282.18990000003</v>
      </c>
      <c r="H52" s="90">
        <f t="shared" si="7"/>
        <v>222106.54910293408</v>
      </c>
      <c r="I52" s="90">
        <f t="shared" si="7"/>
        <v>245921.6696863682</v>
      </c>
      <c r="J52" s="91">
        <f t="shared" si="7"/>
        <v>468028.2187893009</v>
      </c>
      <c r="K52" s="92">
        <f t="shared" si="7"/>
        <v>468028.21878930274</v>
      </c>
      <c r="M52" s="21"/>
      <c r="N52" s="21"/>
      <c r="O52" s="49"/>
    </row>
    <row r="53" spans="1:15" ht="12.75">
      <c r="A53" s="93"/>
      <c r="B53" s="93"/>
      <c r="C53" s="94"/>
      <c r="D53" s="94"/>
      <c r="E53" s="95"/>
      <c r="F53" s="95"/>
      <c r="G53" s="95"/>
      <c r="H53" s="95"/>
      <c r="I53" s="95"/>
      <c r="J53" s="96"/>
      <c r="K53" s="97"/>
      <c r="M53" s="21"/>
      <c r="N53" s="21"/>
      <c r="O53" s="49"/>
    </row>
    <row r="54" spans="1:13" ht="12.75">
      <c r="A54" s="2" t="s">
        <v>83</v>
      </c>
      <c r="B54" s="2" t="s">
        <v>84</v>
      </c>
      <c r="C54" s="98"/>
      <c r="D54" s="98"/>
      <c r="E54" s="98"/>
      <c r="F54" s="98"/>
      <c r="G54" s="1"/>
      <c r="H54" s="43"/>
      <c r="K54" s="21"/>
      <c r="L54" s="21"/>
      <c r="M54" s="49"/>
    </row>
    <row r="55" spans="1:13" ht="12.75">
      <c r="A55" s="2" t="s">
        <v>85</v>
      </c>
      <c r="B55" s="2"/>
      <c r="G55" s="1"/>
      <c r="H55" s="43"/>
      <c r="K55" s="21"/>
      <c r="L55" s="21"/>
      <c r="M55" s="49"/>
    </row>
    <row r="56" spans="1:13" ht="12.75">
      <c r="A56" s="2" t="s">
        <v>86</v>
      </c>
      <c r="B56" s="2"/>
      <c r="G56" s="1"/>
      <c r="H56" s="1"/>
      <c r="K56" s="21"/>
      <c r="L56" s="21"/>
      <c r="M56" s="49"/>
    </row>
    <row r="57" spans="1:13" ht="12.75">
      <c r="A57" s="2" t="s">
        <v>87</v>
      </c>
      <c r="B57" s="2"/>
      <c r="G57" s="1"/>
      <c r="H57" s="1"/>
      <c r="K57" s="21"/>
      <c r="L57" s="21"/>
      <c r="M57" s="49"/>
    </row>
    <row r="58" spans="1:13" ht="12.75">
      <c r="A58" s="2" t="s">
        <v>88</v>
      </c>
      <c r="B58" s="2"/>
      <c r="G58" s="1"/>
      <c r="H58" s="1"/>
      <c r="K58" s="21"/>
      <c r="L58" s="21"/>
      <c r="M58" s="49"/>
    </row>
    <row r="59" spans="13:15" ht="12.75">
      <c r="M59" s="21"/>
      <c r="N59" s="21"/>
      <c r="O59" s="49"/>
    </row>
    <row r="60" spans="13:15" ht="12.75" hidden="1">
      <c r="M60" s="21"/>
      <c r="N60" s="21"/>
      <c r="O60" s="49"/>
    </row>
    <row r="61" ht="12.75" hidden="1"/>
    <row r="62" ht="12.75" hidden="1"/>
    <row r="63" ht="12.75" hidden="1"/>
    <row r="64" spans="13:15" ht="12.75" hidden="1">
      <c r="M64" s="21"/>
      <c r="N64" s="21"/>
      <c r="O64" s="49"/>
    </row>
    <row r="65" spans="13:15" ht="12.75" hidden="1">
      <c r="M65" s="99"/>
      <c r="N65" s="99"/>
      <c r="O65" s="100"/>
    </row>
    <row r="66" spans="13:15" ht="12.75" hidden="1">
      <c r="M66" s="101"/>
      <c r="N66" s="102"/>
      <c r="O66" s="103"/>
    </row>
    <row r="67" spans="13:15" ht="12.75" hidden="1">
      <c r="M67" s="21"/>
      <c r="N67" s="21"/>
      <c r="O67" s="21"/>
    </row>
    <row r="68" spans="13:15" ht="12.75" hidden="1">
      <c r="M68" s="104"/>
      <c r="N68" s="104"/>
      <c r="O68" s="105"/>
    </row>
    <row r="69" spans="13:15" ht="12.75" hidden="1">
      <c r="M69" s="104"/>
      <c r="N69" s="104"/>
      <c r="O69" s="105"/>
    </row>
    <row r="70" spans="13:15" ht="12.75" hidden="1">
      <c r="M70" s="106"/>
      <c r="N70" s="106"/>
      <c r="O70" s="107"/>
    </row>
  </sheetData>
  <mergeCells count="17">
    <mergeCell ref="F52:F53"/>
    <mergeCell ref="M66:N66"/>
    <mergeCell ref="M68:N70"/>
    <mergeCell ref="O68:O70"/>
    <mergeCell ref="I52:I53"/>
    <mergeCell ref="J52:J53"/>
    <mergeCell ref="K52:K53"/>
    <mergeCell ref="M41:N41"/>
    <mergeCell ref="C51:D53"/>
    <mergeCell ref="C15:D15"/>
    <mergeCell ref="C30:D30"/>
    <mergeCell ref="C31:D31"/>
    <mergeCell ref="E15:J15"/>
    <mergeCell ref="K15:K16"/>
    <mergeCell ref="G52:G53"/>
    <mergeCell ref="H52:H53"/>
    <mergeCell ref="E52:E53"/>
  </mergeCells>
  <printOptions/>
  <pageMargins left="0.75" right="0.75" top="1" bottom="1" header="0" footer="0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2008-06-12T21:36:54Z</dcterms:created>
  <dcterms:modified xsi:type="dcterms:W3CDTF">2008-06-12T21:41:35Z</dcterms:modified>
  <cp:category/>
  <cp:version/>
  <cp:contentType/>
  <cp:contentStatus/>
</cp:coreProperties>
</file>