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FSuarezL\Coordinacion Regulacion\Economia Naranja\"/>
    </mc:Choice>
  </mc:AlternateContent>
  <xr:revisionPtr revIDLastSave="0" documentId="13_ncr:1_{7D746BD3-526F-4929-B329-A3635DF0D87A}" xr6:coauthVersionLast="41" xr6:coauthVersionMax="41" xr10:uidLastSave="{00000000-0000-0000-0000-000000000000}"/>
  <bookViews>
    <workbookView xWindow="-120" yWindow="-120" windowWidth="29040" windowHeight="15840" tabRatio="1000" xr2:uid="{00000000-000D-0000-FFFF-FFFF00000000}"/>
  </bookViews>
  <sheets>
    <sheet name="Lista de indicadores" sheetId="22" r:id="rId1"/>
    <sheet name="Cuadro 1" sheetId="1" r:id="rId2"/>
    <sheet name="Cuadro 2" sheetId="2" r:id="rId3"/>
    <sheet name="Cuadro 3" sheetId="3" r:id="rId4"/>
    <sheet name="Cuadro 4" sheetId="4" r:id="rId5"/>
    <sheet name="Cuadro 5" sheetId="5" r:id="rId6"/>
    <sheet name="Cuadro 6" sheetId="6" r:id="rId7"/>
    <sheet name="Cuadro 7" sheetId="7" r:id="rId8"/>
    <sheet name="Cuadro 8" sheetId="8" r:id="rId9"/>
    <sheet name="Cuadro 9" sheetId="9" r:id="rId10"/>
    <sheet name="Cuadro 10" sheetId="10" r:id="rId11"/>
    <sheet name="Cuadro 11" sheetId="11" r:id="rId12"/>
    <sheet name="Cuadro 12" sheetId="12" r:id="rId13"/>
    <sheet name="Cuadro 13" sheetId="13" r:id="rId14"/>
    <sheet name="Cuadro 14" sheetId="14" r:id="rId15"/>
    <sheet name="Cuadro 15" sheetId="15" r:id="rId16"/>
    <sheet name="Cuadro 16" sheetId="16" r:id="rId17"/>
    <sheet name="Cuadro 17" sheetId="17" r:id="rId18"/>
    <sheet name="Cuadro 18" sheetId="18" r:id="rId19"/>
    <sheet name="Cuadro 19" sheetId="19" r:id="rId20"/>
    <sheet name="Cuadro 20" sheetId="20" r:id="rId21"/>
    <sheet name="Cuadro 21" sheetId="21" r:id="rId22"/>
    <sheet name="Cuadro 22" sheetId="24" r:id="rId23"/>
    <sheet name="Cuadro 23" sheetId="25" r:id="rId24"/>
    <sheet name="Cuadro 24" sheetId="26" r:id="rId25"/>
    <sheet name="Cuadro 25" sheetId="27" r:id="rId26"/>
    <sheet name="Cuadro 26" sheetId="28" r:id="rId27"/>
    <sheet name="Cuadro 27" sheetId="29" r:id="rId28"/>
    <sheet name="Cuadro 28" sheetId="30" r:id="rId29"/>
    <sheet name="Cuadro 29" sheetId="31" r:id="rId30"/>
    <sheet name="Cuadro 30" sheetId="32" r:id="rId31"/>
    <sheet name="Cuadro 31" sheetId="33" r:id="rId32"/>
    <sheet name="Cuadro 32" sheetId="34" r:id="rId33"/>
    <sheet name="Cuadro 33" sheetId="35" r:id="rId34"/>
    <sheet name="Cuadro 34" sheetId="36" r:id="rId35"/>
    <sheet name="Cuadro 35" sheetId="37" r:id="rId36"/>
    <sheet name="Cuadro 36" sheetId="38" r:id="rId37"/>
    <sheet name="Cuadro 37" sheetId="39" r:id="rId38"/>
    <sheet name="Cuadro 38" sheetId="40" r:id="rId39"/>
    <sheet name="Cuadro 39" sheetId="41" r:id="rId40"/>
    <sheet name="Cuadro 40" sheetId="42" r:id="rId41"/>
    <sheet name="Cuadro 41" sheetId="43" r:id="rId42"/>
    <sheet name="Cuadro 42" sheetId="44" r:id="rId43"/>
    <sheet name="Cuadro 43" sheetId="45" r:id="rId44"/>
    <sheet name="Cuadro 44" sheetId="46" r:id="rId45"/>
    <sheet name="Cuadro 45" sheetId="47" r:id="rId46"/>
    <sheet name="Cuadro 46" sheetId="48" r:id="rId47"/>
    <sheet name="Cuadro 47" sheetId="49" r:id="rId48"/>
    <sheet name="Cuadro 48" sheetId="50" r:id="rId49"/>
    <sheet name="Cuadro 49" sheetId="51" r:id="rId50"/>
    <sheet name="Cuadro 50" sheetId="52" r:id="rId51"/>
    <sheet name="Cuadro 51" sheetId="53" r:id="rId52"/>
    <sheet name="Cuadro 52" sheetId="54" r:id="rId53"/>
    <sheet name="Cuadro 53" sheetId="55" r:id="rId54"/>
    <sheet name="Cuadro 54" sheetId="56" r:id="rId55"/>
    <sheet name="Cuadro 55" sheetId="57" r:id="rId56"/>
    <sheet name="Cuadro 56" sheetId="58" r:id="rId57"/>
    <sheet name="Cuadro 57" sheetId="59" r:id="rId5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57" l="1"/>
  <c r="E20" i="56"/>
  <c r="D20" i="56"/>
  <c r="C20" i="56"/>
  <c r="B20" i="56"/>
  <c r="B14" i="54"/>
  <c r="W13" i="53"/>
  <c r="T13" i="53"/>
  <c r="Q13" i="53"/>
  <c r="N13" i="53"/>
  <c r="K13" i="53"/>
  <c r="H13" i="53"/>
  <c r="E13" i="53"/>
  <c r="B13" i="53"/>
  <c r="H46" i="52"/>
  <c r="F46" i="52" s="1"/>
  <c r="H45" i="52"/>
  <c r="F45" i="52" s="1"/>
  <c r="H44" i="52"/>
  <c r="F44" i="52" s="1"/>
  <c r="H43" i="52"/>
  <c r="F43" i="52" s="1"/>
  <c r="H42" i="52"/>
  <c r="F42" i="52" s="1"/>
  <c r="H41" i="52"/>
  <c r="F41" i="52" s="1"/>
  <c r="H40" i="52"/>
  <c r="F40" i="52" s="1"/>
  <c r="H39" i="52"/>
  <c r="F39" i="52" s="1"/>
  <c r="H38" i="52"/>
  <c r="F38" i="52" s="1"/>
  <c r="H37" i="52"/>
  <c r="F37" i="52" s="1"/>
  <c r="H36" i="52"/>
  <c r="F36" i="52" s="1"/>
  <c r="H35" i="52"/>
  <c r="F35" i="52" s="1"/>
  <c r="H34" i="52"/>
  <c r="F34" i="52" s="1"/>
  <c r="H33" i="52"/>
  <c r="F33" i="52" s="1"/>
  <c r="H32" i="52"/>
  <c r="F32" i="52" s="1"/>
  <c r="H31" i="52"/>
  <c r="F31" i="52" s="1"/>
  <c r="H30" i="52"/>
  <c r="F30" i="52" s="1"/>
  <c r="H29" i="52"/>
  <c r="F29" i="52" s="1"/>
  <c r="H28" i="52"/>
  <c r="F28" i="52" s="1"/>
  <c r="H27" i="52"/>
  <c r="F27" i="52" s="1"/>
  <c r="H26" i="52"/>
  <c r="F26" i="52" s="1"/>
  <c r="H25" i="52"/>
  <c r="F25" i="52" s="1"/>
  <c r="H24" i="52"/>
  <c r="F24" i="52" s="1"/>
  <c r="H23" i="52"/>
  <c r="F23" i="52" s="1"/>
  <c r="H22" i="52"/>
  <c r="F22" i="52" s="1"/>
  <c r="H21" i="52"/>
  <c r="F21" i="52" s="1"/>
  <c r="H20" i="52"/>
  <c r="F20" i="52" s="1"/>
  <c r="H19" i="52"/>
  <c r="F19" i="52" s="1"/>
  <c r="H18" i="52"/>
  <c r="F18" i="52" s="1"/>
  <c r="H17" i="52"/>
  <c r="H16" i="52"/>
  <c r="C16" i="52" s="1"/>
  <c r="H15" i="52"/>
  <c r="F15" i="52"/>
  <c r="C15" i="52"/>
  <c r="E14" i="52"/>
  <c r="B14" i="52"/>
  <c r="AG46" i="51"/>
  <c r="AF46" i="51"/>
  <c r="AG45" i="51"/>
  <c r="AF45" i="51"/>
  <c r="AF44" i="51"/>
  <c r="AD44" i="51" s="1"/>
  <c r="I44" i="51"/>
  <c r="AF43" i="51"/>
  <c r="AD43" i="51" s="1"/>
  <c r="L43" i="51"/>
  <c r="I43" i="51"/>
  <c r="AF42" i="51"/>
  <c r="AD42" i="51" s="1"/>
  <c r="U42" i="51"/>
  <c r="L42" i="51"/>
  <c r="I42" i="51"/>
  <c r="AF41" i="51"/>
  <c r="AD41" i="51" s="1"/>
  <c r="X41" i="51"/>
  <c r="U41" i="51"/>
  <c r="L41" i="51"/>
  <c r="I41" i="51"/>
  <c r="AF40" i="51"/>
  <c r="AD40" i="51" s="1"/>
  <c r="AF39" i="51"/>
  <c r="AD39" i="51" s="1"/>
  <c r="L39" i="51"/>
  <c r="I39" i="51"/>
  <c r="AF38" i="51"/>
  <c r="AD38" i="51" s="1"/>
  <c r="U38" i="51"/>
  <c r="L38" i="51"/>
  <c r="I38" i="51"/>
  <c r="AF37" i="51"/>
  <c r="AD37" i="51" s="1"/>
  <c r="X37" i="51"/>
  <c r="U37" i="51"/>
  <c r="L37" i="51"/>
  <c r="I37" i="51"/>
  <c r="AF36" i="51"/>
  <c r="X36" i="51" s="1"/>
  <c r="AF35" i="51"/>
  <c r="X35" i="51" s="1"/>
  <c r="AF34" i="51"/>
  <c r="X34" i="51" s="1"/>
  <c r="AF33" i="51"/>
  <c r="X33" i="51" s="1"/>
  <c r="AF32" i="51"/>
  <c r="X32" i="51" s="1"/>
  <c r="AF31" i="51"/>
  <c r="X31" i="51" s="1"/>
  <c r="AF30" i="51"/>
  <c r="X30" i="51" s="1"/>
  <c r="U30" i="51"/>
  <c r="L30" i="51"/>
  <c r="I30" i="51"/>
  <c r="AF29" i="51"/>
  <c r="AF28" i="51"/>
  <c r="X28" i="51" s="1"/>
  <c r="AF27" i="51"/>
  <c r="X27" i="51" s="1"/>
  <c r="L27" i="51"/>
  <c r="I27" i="51"/>
  <c r="AF26" i="51"/>
  <c r="X26" i="51" s="1"/>
  <c r="U26" i="51"/>
  <c r="I26" i="51"/>
  <c r="AF25" i="51"/>
  <c r="L25" i="51" s="1"/>
  <c r="AG24" i="51"/>
  <c r="AF24" i="51"/>
  <c r="AF23" i="51"/>
  <c r="X23" i="51" s="1"/>
  <c r="AA23" i="51"/>
  <c r="R23" i="51"/>
  <c r="O23" i="51"/>
  <c r="I23" i="51"/>
  <c r="F23" i="51"/>
  <c r="C23" i="51"/>
  <c r="AF22" i="51"/>
  <c r="X22" i="51" s="1"/>
  <c r="AD22" i="51"/>
  <c r="AA22" i="51"/>
  <c r="R22" i="51"/>
  <c r="O22" i="51"/>
  <c r="I22" i="51"/>
  <c r="F22" i="51"/>
  <c r="C22" i="51"/>
  <c r="AF21" i="51"/>
  <c r="X21" i="51" s="1"/>
  <c r="AF20" i="51"/>
  <c r="X20" i="51" s="1"/>
  <c r="U20" i="51"/>
  <c r="R20" i="51"/>
  <c r="F20" i="51"/>
  <c r="C20" i="51"/>
  <c r="AF19" i="51"/>
  <c r="X19" i="51" s="1"/>
  <c r="AA19" i="51"/>
  <c r="U19" i="51"/>
  <c r="R19" i="51"/>
  <c r="I19" i="51"/>
  <c r="F19" i="51"/>
  <c r="C19" i="51"/>
  <c r="AF18" i="51"/>
  <c r="X18" i="51" s="1"/>
  <c r="AD18" i="51"/>
  <c r="AA18" i="51"/>
  <c r="U18" i="51"/>
  <c r="R18" i="51"/>
  <c r="O18" i="51"/>
  <c r="I18" i="51"/>
  <c r="F18" i="51"/>
  <c r="C18" i="51"/>
  <c r="AG17" i="51"/>
  <c r="AF17" i="51"/>
  <c r="AF16" i="51"/>
  <c r="L16" i="51" s="1"/>
  <c r="I16" i="51"/>
  <c r="AF15" i="51"/>
  <c r="X15" i="51" s="1"/>
  <c r="I15" i="51"/>
  <c r="AC14" i="51"/>
  <c r="Z14" i="51"/>
  <c r="W14" i="51"/>
  <c r="T14" i="51"/>
  <c r="Q14" i="51"/>
  <c r="N14" i="51"/>
  <c r="K14" i="51"/>
  <c r="H14" i="51"/>
  <c r="E14" i="51"/>
  <c r="B14" i="51"/>
  <c r="H46" i="49"/>
  <c r="H45" i="49"/>
  <c r="H44" i="49"/>
  <c r="F44" i="49"/>
  <c r="C44" i="49"/>
  <c r="H43" i="49"/>
  <c r="F43" i="49" s="1"/>
  <c r="H42" i="49"/>
  <c r="C42" i="49" s="1"/>
  <c r="F42" i="49"/>
  <c r="H41" i="49"/>
  <c r="F41" i="49"/>
  <c r="C41" i="49"/>
  <c r="H40" i="49"/>
  <c r="F40" i="49"/>
  <c r="C40" i="49"/>
  <c r="H39" i="49"/>
  <c r="F39" i="49" s="1"/>
  <c r="H38" i="49"/>
  <c r="C38" i="49" s="1"/>
  <c r="F38" i="49"/>
  <c r="H37" i="49"/>
  <c r="F37" i="49"/>
  <c r="C37" i="49"/>
  <c r="H36" i="49"/>
  <c r="F36" i="49"/>
  <c r="C36" i="49"/>
  <c r="H35" i="49"/>
  <c r="F35" i="49" s="1"/>
  <c r="H34" i="49"/>
  <c r="C34" i="49" s="1"/>
  <c r="F34" i="49"/>
  <c r="H33" i="49"/>
  <c r="F33" i="49"/>
  <c r="C33" i="49"/>
  <c r="H32" i="49"/>
  <c r="F32" i="49"/>
  <c r="C32" i="49"/>
  <c r="H31" i="49"/>
  <c r="F31" i="49" s="1"/>
  <c r="H30" i="49"/>
  <c r="C30" i="49" s="1"/>
  <c r="F30" i="49"/>
  <c r="H29" i="49"/>
  <c r="F29" i="49"/>
  <c r="C29" i="49"/>
  <c r="H28" i="49"/>
  <c r="F28" i="49"/>
  <c r="C28" i="49"/>
  <c r="H27" i="49"/>
  <c r="F27" i="49" s="1"/>
  <c r="H26" i="49"/>
  <c r="C26" i="49" s="1"/>
  <c r="F26" i="49"/>
  <c r="H25" i="49"/>
  <c r="F25" i="49"/>
  <c r="C25" i="49"/>
  <c r="H24" i="49"/>
  <c r="H23" i="49"/>
  <c r="F23" i="49"/>
  <c r="H22" i="49"/>
  <c r="F22" i="49" s="1"/>
  <c r="H21" i="49"/>
  <c r="F21" i="49"/>
  <c r="H20" i="49"/>
  <c r="F20" i="49" s="1"/>
  <c r="H19" i="49"/>
  <c r="F19" i="49"/>
  <c r="H18" i="49"/>
  <c r="F18" i="49" s="1"/>
  <c r="H17" i="49"/>
  <c r="H16" i="49"/>
  <c r="C16" i="49" s="1"/>
  <c r="F16" i="49"/>
  <c r="H15" i="49"/>
  <c r="F15" i="49"/>
  <c r="C15" i="49"/>
  <c r="H46" i="48"/>
  <c r="F46" i="48" s="1"/>
  <c r="C46" i="48"/>
  <c r="H45" i="48"/>
  <c r="F45" i="48" s="1"/>
  <c r="H44" i="48"/>
  <c r="C44" i="48" s="1"/>
  <c r="F44" i="48"/>
  <c r="H43" i="48"/>
  <c r="F43" i="48"/>
  <c r="C43" i="48"/>
  <c r="H42" i="48"/>
  <c r="F42" i="48" s="1"/>
  <c r="C42" i="48"/>
  <c r="H41" i="48"/>
  <c r="F41" i="48" s="1"/>
  <c r="H40" i="48"/>
  <c r="C40" i="48" s="1"/>
  <c r="F40" i="48"/>
  <c r="H39" i="48"/>
  <c r="F39" i="48"/>
  <c r="C39" i="48"/>
  <c r="H38" i="48"/>
  <c r="F38" i="48" s="1"/>
  <c r="C38" i="48"/>
  <c r="H37" i="48"/>
  <c r="F37" i="48" s="1"/>
  <c r="H36" i="48"/>
  <c r="C36" i="48" s="1"/>
  <c r="F36" i="48"/>
  <c r="H35" i="48"/>
  <c r="F35" i="48"/>
  <c r="C35" i="48"/>
  <c r="H34" i="48"/>
  <c r="F34" i="48" s="1"/>
  <c r="H33" i="48"/>
  <c r="C33" i="48" s="1"/>
  <c r="F33" i="48"/>
  <c r="H32" i="48"/>
  <c r="F32" i="48"/>
  <c r="C32" i="48"/>
  <c r="H31" i="48"/>
  <c r="F31" i="48" s="1"/>
  <c r="H30" i="48"/>
  <c r="F30" i="48" s="1"/>
  <c r="C30" i="48"/>
  <c r="H29" i="48"/>
  <c r="F29" i="48" s="1"/>
  <c r="H28" i="48"/>
  <c r="F28" i="48" s="1"/>
  <c r="H27" i="48"/>
  <c r="F27" i="48" s="1"/>
  <c r="H26" i="48"/>
  <c r="F26" i="48" s="1"/>
  <c r="H25" i="48"/>
  <c r="F25" i="48" s="1"/>
  <c r="H24" i="48"/>
  <c r="F24" i="48" s="1"/>
  <c r="H23" i="48"/>
  <c r="F23" i="48" s="1"/>
  <c r="C23" i="48"/>
  <c r="H22" i="48"/>
  <c r="F22" i="48" s="1"/>
  <c r="H21" i="48"/>
  <c r="F21" i="48" s="1"/>
  <c r="C21" i="48"/>
  <c r="H20" i="48"/>
  <c r="F20" i="48" s="1"/>
  <c r="C20" i="48"/>
  <c r="H19" i="48"/>
  <c r="F19" i="48" s="1"/>
  <c r="C19" i="48"/>
  <c r="H18" i="48"/>
  <c r="F18" i="48" s="1"/>
  <c r="H17" i="48"/>
  <c r="H16" i="48"/>
  <c r="F16" i="48" s="1"/>
  <c r="H15" i="48"/>
  <c r="F15" i="48"/>
  <c r="H14" i="48"/>
  <c r="I30" i="48" s="1"/>
  <c r="E14" i="48"/>
  <c r="F14" i="48" s="1"/>
  <c r="B14" i="48"/>
  <c r="L45" i="46"/>
  <c r="L44" i="46"/>
  <c r="L43" i="46"/>
  <c r="L42" i="46"/>
  <c r="L41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L13" i="46" s="1"/>
  <c r="L14" i="46"/>
  <c r="H46" i="45"/>
  <c r="F46" i="45" s="1"/>
  <c r="C46" i="45"/>
  <c r="H45" i="45"/>
  <c r="F45" i="45" s="1"/>
  <c r="H44" i="45"/>
  <c r="C44" i="45" s="1"/>
  <c r="F44" i="45"/>
  <c r="H43" i="45"/>
  <c r="F43" i="45"/>
  <c r="C43" i="45"/>
  <c r="H42" i="45"/>
  <c r="F42" i="45" s="1"/>
  <c r="C42" i="45"/>
  <c r="H41" i="45"/>
  <c r="C41" i="45" s="1"/>
  <c r="H40" i="45"/>
  <c r="C40" i="45" s="1"/>
  <c r="F40" i="45"/>
  <c r="H39" i="45"/>
  <c r="F39" i="45"/>
  <c r="C39" i="45"/>
  <c r="H38" i="45"/>
  <c r="F38" i="45" s="1"/>
  <c r="C38" i="45"/>
  <c r="H37" i="45"/>
  <c r="C37" i="45" s="1"/>
  <c r="H36" i="45"/>
  <c r="C36" i="45" s="1"/>
  <c r="F36" i="45"/>
  <c r="H35" i="45"/>
  <c r="F35" i="45"/>
  <c r="C35" i="45"/>
  <c r="H34" i="45"/>
  <c r="F34" i="45" s="1"/>
  <c r="C34" i="45"/>
  <c r="H33" i="45"/>
  <c r="C33" i="45" s="1"/>
  <c r="H32" i="45"/>
  <c r="C32" i="45" s="1"/>
  <c r="F32" i="45"/>
  <c r="H31" i="45"/>
  <c r="F31" i="45"/>
  <c r="C31" i="45"/>
  <c r="H30" i="45"/>
  <c r="F30" i="45" s="1"/>
  <c r="C30" i="45"/>
  <c r="H29" i="45"/>
  <c r="F29" i="45" s="1"/>
  <c r="H28" i="45"/>
  <c r="C28" i="45" s="1"/>
  <c r="F28" i="45"/>
  <c r="H27" i="45"/>
  <c r="F27" i="45"/>
  <c r="C27" i="45"/>
  <c r="H26" i="45"/>
  <c r="F26" i="45" s="1"/>
  <c r="C26" i="45"/>
  <c r="H25" i="45"/>
  <c r="C25" i="45" s="1"/>
  <c r="H23" i="45"/>
  <c r="F23" i="45"/>
  <c r="H22" i="45"/>
  <c r="F22" i="45" s="1"/>
  <c r="H21" i="45"/>
  <c r="F21" i="45"/>
  <c r="H20" i="45"/>
  <c r="F20" i="45" s="1"/>
  <c r="H19" i="45"/>
  <c r="F19" i="45" s="1"/>
  <c r="H18" i="45"/>
  <c r="F18" i="45" s="1"/>
  <c r="H17" i="45"/>
  <c r="H16" i="45"/>
  <c r="F16" i="45" s="1"/>
  <c r="C16" i="45"/>
  <c r="H15" i="45"/>
  <c r="F15" i="45" s="1"/>
  <c r="E14" i="45"/>
  <c r="B14" i="45"/>
  <c r="H14" i="45" s="1"/>
  <c r="I16" i="45" s="1"/>
  <c r="I46" i="44"/>
  <c r="F46" i="44"/>
  <c r="C46" i="44"/>
  <c r="I45" i="44"/>
  <c r="F45" i="44"/>
  <c r="C45" i="44"/>
  <c r="I44" i="44"/>
  <c r="F44" i="44"/>
  <c r="C44" i="44"/>
  <c r="I43" i="44"/>
  <c r="F43" i="44"/>
  <c r="C43" i="44"/>
  <c r="I42" i="44"/>
  <c r="F42" i="44"/>
  <c r="C42" i="44"/>
  <c r="I41" i="44"/>
  <c r="F41" i="44"/>
  <c r="C41" i="44"/>
  <c r="I40" i="44"/>
  <c r="F40" i="44"/>
  <c r="C40" i="44"/>
  <c r="I39" i="44"/>
  <c r="F39" i="44"/>
  <c r="C39" i="44"/>
  <c r="I38" i="44"/>
  <c r="F38" i="44"/>
  <c r="C38" i="44"/>
  <c r="I37" i="44"/>
  <c r="F37" i="44"/>
  <c r="C37" i="44"/>
  <c r="I36" i="44"/>
  <c r="F36" i="44"/>
  <c r="C36" i="44"/>
  <c r="I35" i="44"/>
  <c r="F35" i="44"/>
  <c r="C35" i="44"/>
  <c r="I34" i="44"/>
  <c r="F34" i="44"/>
  <c r="C34" i="44"/>
  <c r="I33" i="44"/>
  <c r="F33" i="44"/>
  <c r="C33" i="44"/>
  <c r="I32" i="44"/>
  <c r="F32" i="44"/>
  <c r="C32" i="44"/>
  <c r="I31" i="44"/>
  <c r="F31" i="44"/>
  <c r="C31" i="44"/>
  <c r="I30" i="44"/>
  <c r="F30" i="44"/>
  <c r="C30" i="44"/>
  <c r="I29" i="44"/>
  <c r="F29" i="44"/>
  <c r="C29" i="44"/>
  <c r="I28" i="44"/>
  <c r="F28" i="44"/>
  <c r="C28" i="44"/>
  <c r="I27" i="44"/>
  <c r="F27" i="44"/>
  <c r="C27" i="44"/>
  <c r="I26" i="44"/>
  <c r="F26" i="44"/>
  <c r="C26" i="44"/>
  <c r="I25" i="44"/>
  <c r="F25" i="44"/>
  <c r="C25" i="44"/>
  <c r="I23" i="44"/>
  <c r="F23" i="44"/>
  <c r="C23" i="44"/>
  <c r="I22" i="44"/>
  <c r="F22" i="44"/>
  <c r="C22" i="44"/>
  <c r="I21" i="44"/>
  <c r="F21" i="44"/>
  <c r="C21" i="44"/>
  <c r="I20" i="44"/>
  <c r="F20" i="44"/>
  <c r="C20" i="44"/>
  <c r="I19" i="44"/>
  <c r="F19" i="44"/>
  <c r="C19" i="44"/>
  <c r="I18" i="44"/>
  <c r="F18" i="44"/>
  <c r="C18" i="44"/>
  <c r="I16" i="44"/>
  <c r="F16" i="44"/>
  <c r="C16" i="44"/>
  <c r="I15" i="44"/>
  <c r="F15" i="44"/>
  <c r="C15" i="44"/>
  <c r="H14" i="44"/>
  <c r="E14" i="44"/>
  <c r="B14" i="44"/>
  <c r="K14" i="44" s="1"/>
  <c r="F46" i="43"/>
  <c r="C46" i="43"/>
  <c r="F45" i="43"/>
  <c r="C45" i="43"/>
  <c r="F44" i="43"/>
  <c r="C44" i="43"/>
  <c r="F43" i="43"/>
  <c r="C43" i="43"/>
  <c r="F42" i="43"/>
  <c r="C42" i="43"/>
  <c r="F41" i="43"/>
  <c r="C41" i="43"/>
  <c r="F40" i="43"/>
  <c r="C40" i="43"/>
  <c r="F39" i="43"/>
  <c r="C39" i="43"/>
  <c r="F38" i="43"/>
  <c r="C38" i="43"/>
  <c r="F37" i="43"/>
  <c r="C37" i="43"/>
  <c r="F36" i="43"/>
  <c r="C36" i="43"/>
  <c r="F35" i="43"/>
  <c r="C35" i="43"/>
  <c r="F34" i="43"/>
  <c r="C34" i="43"/>
  <c r="F33" i="43"/>
  <c r="C33" i="43"/>
  <c r="F32" i="43"/>
  <c r="C32" i="43"/>
  <c r="F31" i="43"/>
  <c r="C31" i="43"/>
  <c r="F30" i="43"/>
  <c r="C30" i="43"/>
  <c r="F29" i="43"/>
  <c r="C29" i="43"/>
  <c r="F28" i="43"/>
  <c r="C28" i="43"/>
  <c r="F27" i="43"/>
  <c r="C27" i="43"/>
  <c r="F26" i="43"/>
  <c r="C26" i="43"/>
  <c r="F25" i="43"/>
  <c r="C25" i="43"/>
  <c r="F24" i="43"/>
  <c r="C24" i="43"/>
  <c r="F23" i="43"/>
  <c r="C23" i="43"/>
  <c r="F22" i="43"/>
  <c r="C22" i="43"/>
  <c r="F21" i="43"/>
  <c r="C21" i="43"/>
  <c r="F20" i="43"/>
  <c r="C20" i="43"/>
  <c r="F19" i="43"/>
  <c r="C19" i="43"/>
  <c r="F18" i="43"/>
  <c r="C18" i="43"/>
  <c r="F16" i="43"/>
  <c r="C16" i="43"/>
  <c r="F15" i="43"/>
  <c r="C15" i="43"/>
  <c r="E14" i="43"/>
  <c r="B14" i="43"/>
  <c r="H14" i="43" s="1"/>
  <c r="W14" i="42"/>
  <c r="T14" i="42"/>
  <c r="Q14" i="42"/>
  <c r="N14" i="42"/>
  <c r="K14" i="42"/>
  <c r="H14" i="42"/>
  <c r="E14" i="42"/>
  <c r="B14" i="42"/>
  <c r="H46" i="41"/>
  <c r="F46" i="41" s="1"/>
  <c r="H45" i="41"/>
  <c r="F45" i="41" s="1"/>
  <c r="H44" i="41"/>
  <c r="F44" i="41"/>
  <c r="C44" i="41"/>
  <c r="H43" i="41"/>
  <c r="F43" i="41"/>
  <c r="C43" i="41"/>
  <c r="H42" i="41"/>
  <c r="F42" i="41" s="1"/>
  <c r="H41" i="41"/>
  <c r="C41" i="41" s="1"/>
  <c r="F41" i="41"/>
  <c r="H40" i="41"/>
  <c r="F40" i="41"/>
  <c r="C40" i="41"/>
  <c r="H39" i="41"/>
  <c r="F39" i="41"/>
  <c r="C39" i="41"/>
  <c r="H38" i="41"/>
  <c r="F38" i="41" s="1"/>
  <c r="H37" i="41"/>
  <c r="C37" i="41" s="1"/>
  <c r="F37" i="41"/>
  <c r="H36" i="41"/>
  <c r="F36" i="41"/>
  <c r="C36" i="41"/>
  <c r="H35" i="41"/>
  <c r="F35" i="41"/>
  <c r="C35" i="41"/>
  <c r="H34" i="41"/>
  <c r="F34" i="41" s="1"/>
  <c r="H33" i="41"/>
  <c r="C33" i="41" s="1"/>
  <c r="F33" i="41"/>
  <c r="H32" i="41"/>
  <c r="F32" i="41"/>
  <c r="C32" i="41"/>
  <c r="H31" i="41"/>
  <c r="F31" i="41"/>
  <c r="C31" i="41"/>
  <c r="H30" i="41"/>
  <c r="F30" i="41" s="1"/>
  <c r="H29" i="41"/>
  <c r="F29" i="41" s="1"/>
  <c r="H28" i="41"/>
  <c r="F28" i="41"/>
  <c r="C28" i="41"/>
  <c r="H27" i="41"/>
  <c r="F27" i="41"/>
  <c r="C27" i="41"/>
  <c r="H26" i="41"/>
  <c r="F26" i="41" s="1"/>
  <c r="H25" i="41"/>
  <c r="F25" i="41" s="1"/>
  <c r="H24" i="41"/>
  <c r="F24" i="41"/>
  <c r="C24" i="41"/>
  <c r="H23" i="41"/>
  <c r="F23" i="41"/>
  <c r="C23" i="41"/>
  <c r="H22" i="41"/>
  <c r="F22" i="41" s="1"/>
  <c r="H21" i="41"/>
  <c r="F21" i="41" s="1"/>
  <c r="H20" i="41"/>
  <c r="F20" i="41"/>
  <c r="C20" i="41"/>
  <c r="H19" i="41"/>
  <c r="F19" i="41"/>
  <c r="C19" i="41"/>
  <c r="H18" i="41"/>
  <c r="F18" i="41" s="1"/>
  <c r="H17" i="41"/>
  <c r="H16" i="41"/>
  <c r="C16" i="41" s="1"/>
  <c r="H15" i="41"/>
  <c r="C15" i="41" s="1"/>
  <c r="E14" i="41"/>
  <c r="B14" i="41"/>
  <c r="H14" i="41" s="1"/>
  <c r="Z14" i="40"/>
  <c r="W14" i="40"/>
  <c r="T14" i="40"/>
  <c r="Q14" i="40"/>
  <c r="N14" i="40"/>
  <c r="K14" i="40"/>
  <c r="H14" i="40"/>
  <c r="E14" i="40"/>
  <c r="B14" i="40"/>
  <c r="U46" i="39"/>
  <c r="R46" i="39"/>
  <c r="O46" i="39"/>
  <c r="L46" i="39"/>
  <c r="I46" i="39"/>
  <c r="F46" i="39"/>
  <c r="C46" i="39"/>
  <c r="U45" i="39"/>
  <c r="R45" i="39"/>
  <c r="O45" i="39"/>
  <c r="L45" i="39"/>
  <c r="I45" i="39"/>
  <c r="F45" i="39"/>
  <c r="C45" i="39"/>
  <c r="U44" i="39"/>
  <c r="R44" i="39"/>
  <c r="O44" i="39"/>
  <c r="L44" i="39"/>
  <c r="I44" i="39"/>
  <c r="F44" i="39"/>
  <c r="C44" i="39"/>
  <c r="U43" i="39"/>
  <c r="X43" i="39" s="1"/>
  <c r="R43" i="39"/>
  <c r="O43" i="39"/>
  <c r="L43" i="39"/>
  <c r="I43" i="39"/>
  <c r="F43" i="39"/>
  <c r="C43" i="39"/>
  <c r="U42" i="39"/>
  <c r="R42" i="39"/>
  <c r="O42" i="39"/>
  <c r="L42" i="39"/>
  <c r="I42" i="39"/>
  <c r="F42" i="39"/>
  <c r="C42" i="39"/>
  <c r="U41" i="39"/>
  <c r="R41" i="39"/>
  <c r="O41" i="39"/>
  <c r="L41" i="39"/>
  <c r="I41" i="39"/>
  <c r="F41" i="39"/>
  <c r="C41" i="39"/>
  <c r="U40" i="39"/>
  <c r="R40" i="39"/>
  <c r="O40" i="39"/>
  <c r="L40" i="39"/>
  <c r="I40" i="39"/>
  <c r="F40" i="39"/>
  <c r="C40" i="39"/>
  <c r="U39" i="39"/>
  <c r="R39" i="39"/>
  <c r="O39" i="39"/>
  <c r="L39" i="39"/>
  <c r="I39" i="39"/>
  <c r="F39" i="39"/>
  <c r="C39" i="39"/>
  <c r="U38" i="39"/>
  <c r="R38" i="39"/>
  <c r="O38" i="39"/>
  <c r="L38" i="39"/>
  <c r="I38" i="39"/>
  <c r="F38" i="39"/>
  <c r="C38" i="39"/>
  <c r="U37" i="39"/>
  <c r="R37" i="39"/>
  <c r="O37" i="39"/>
  <c r="L37" i="39"/>
  <c r="I37" i="39"/>
  <c r="F37" i="39"/>
  <c r="C37" i="39"/>
  <c r="U36" i="39"/>
  <c r="R36" i="39"/>
  <c r="O36" i="39"/>
  <c r="L36" i="39"/>
  <c r="I36" i="39"/>
  <c r="F36" i="39"/>
  <c r="C36" i="39"/>
  <c r="U35" i="39"/>
  <c r="X35" i="39" s="1"/>
  <c r="R35" i="39"/>
  <c r="O35" i="39"/>
  <c r="L35" i="39"/>
  <c r="I35" i="39"/>
  <c r="F35" i="39"/>
  <c r="C35" i="39"/>
  <c r="U34" i="39"/>
  <c r="R34" i="39"/>
  <c r="O34" i="39"/>
  <c r="L34" i="39"/>
  <c r="I34" i="39"/>
  <c r="F34" i="39"/>
  <c r="C34" i="39"/>
  <c r="U33" i="39"/>
  <c r="R33" i="39"/>
  <c r="O33" i="39"/>
  <c r="L33" i="39"/>
  <c r="I33" i="39"/>
  <c r="F33" i="39"/>
  <c r="C33" i="39"/>
  <c r="U32" i="39"/>
  <c r="R32" i="39"/>
  <c r="O32" i="39"/>
  <c r="L32" i="39"/>
  <c r="I32" i="39"/>
  <c r="F32" i="39"/>
  <c r="C32" i="39"/>
  <c r="U31" i="39"/>
  <c r="X31" i="39" s="1"/>
  <c r="R31" i="39"/>
  <c r="O31" i="39"/>
  <c r="L31" i="39"/>
  <c r="I31" i="39"/>
  <c r="F31" i="39"/>
  <c r="C31" i="39"/>
  <c r="U30" i="39"/>
  <c r="R30" i="39"/>
  <c r="O30" i="39"/>
  <c r="L30" i="39"/>
  <c r="I30" i="39"/>
  <c r="F30" i="39"/>
  <c r="C30" i="39"/>
  <c r="U29" i="39"/>
  <c r="R29" i="39"/>
  <c r="O29" i="39"/>
  <c r="L29" i="39"/>
  <c r="I29" i="39"/>
  <c r="F29" i="39"/>
  <c r="C29" i="39"/>
  <c r="U28" i="39"/>
  <c r="R28" i="39"/>
  <c r="O28" i="39"/>
  <c r="L28" i="39"/>
  <c r="I28" i="39"/>
  <c r="F28" i="39"/>
  <c r="C28" i="39"/>
  <c r="U27" i="39"/>
  <c r="R27" i="39"/>
  <c r="O27" i="39"/>
  <c r="L27" i="39"/>
  <c r="I27" i="39"/>
  <c r="F27" i="39"/>
  <c r="C27" i="39"/>
  <c r="U26" i="39"/>
  <c r="R26" i="39"/>
  <c r="O26" i="39"/>
  <c r="L26" i="39"/>
  <c r="I26" i="39"/>
  <c r="F26" i="39"/>
  <c r="C26" i="39"/>
  <c r="U25" i="39"/>
  <c r="R25" i="39"/>
  <c r="O25" i="39"/>
  <c r="L25" i="39"/>
  <c r="I25" i="39"/>
  <c r="F25" i="39"/>
  <c r="C25" i="39"/>
  <c r="U24" i="39"/>
  <c r="R24" i="39"/>
  <c r="O24" i="39"/>
  <c r="L24" i="39"/>
  <c r="I24" i="39"/>
  <c r="F24" i="39"/>
  <c r="C24" i="39"/>
  <c r="U23" i="39"/>
  <c r="X23" i="39" s="1"/>
  <c r="R23" i="39"/>
  <c r="O23" i="39"/>
  <c r="L23" i="39"/>
  <c r="I23" i="39"/>
  <c r="F23" i="39"/>
  <c r="C23" i="39"/>
  <c r="U22" i="39"/>
  <c r="R22" i="39"/>
  <c r="O22" i="39"/>
  <c r="L22" i="39"/>
  <c r="I22" i="39"/>
  <c r="F22" i="39"/>
  <c r="C22" i="39"/>
  <c r="U21" i="39"/>
  <c r="R21" i="39"/>
  <c r="O21" i="39"/>
  <c r="L21" i="39"/>
  <c r="I21" i="39"/>
  <c r="F21" i="39"/>
  <c r="C21" i="39"/>
  <c r="U20" i="39"/>
  <c r="R20" i="39"/>
  <c r="O20" i="39"/>
  <c r="L20" i="39"/>
  <c r="I20" i="39"/>
  <c r="F20" i="39"/>
  <c r="C20" i="39"/>
  <c r="U19" i="39"/>
  <c r="R19" i="39"/>
  <c r="O19" i="39"/>
  <c r="L19" i="39"/>
  <c r="I19" i="39"/>
  <c r="F19" i="39"/>
  <c r="C19" i="39"/>
  <c r="U18" i="39"/>
  <c r="R18" i="39"/>
  <c r="O18" i="39"/>
  <c r="L18" i="39"/>
  <c r="I18" i="39"/>
  <c r="F18" i="39"/>
  <c r="C18" i="39"/>
  <c r="X17" i="39"/>
  <c r="U16" i="39"/>
  <c r="R16" i="39"/>
  <c r="O16" i="39"/>
  <c r="L16" i="39"/>
  <c r="I16" i="39"/>
  <c r="F16" i="39"/>
  <c r="C16" i="39"/>
  <c r="U15" i="39"/>
  <c r="R15" i="39"/>
  <c r="O15" i="39"/>
  <c r="L15" i="39"/>
  <c r="I15" i="39"/>
  <c r="F15" i="39"/>
  <c r="C15" i="39"/>
  <c r="W14" i="39"/>
  <c r="T14" i="39"/>
  <c r="U14" i="39" s="1"/>
  <c r="R14" i="39"/>
  <c r="Q14" i="39"/>
  <c r="N14" i="39"/>
  <c r="O14" i="39" s="1"/>
  <c r="L14" i="39"/>
  <c r="K14" i="39"/>
  <c r="H14" i="39"/>
  <c r="I14" i="39" s="1"/>
  <c r="F14" i="39"/>
  <c r="E14" i="39"/>
  <c r="B14" i="39"/>
  <c r="C14" i="39" s="1"/>
  <c r="C46" i="38"/>
  <c r="O45" i="38"/>
  <c r="L45" i="38"/>
  <c r="I45" i="38"/>
  <c r="F45" i="38"/>
  <c r="C45" i="38"/>
  <c r="O44" i="38"/>
  <c r="L44" i="38"/>
  <c r="I44" i="38"/>
  <c r="F44" i="38"/>
  <c r="C44" i="38"/>
  <c r="O43" i="38"/>
  <c r="L43" i="38"/>
  <c r="I43" i="38"/>
  <c r="F43" i="38"/>
  <c r="C43" i="38"/>
  <c r="O42" i="38"/>
  <c r="L42" i="38"/>
  <c r="I42" i="38"/>
  <c r="F42" i="38"/>
  <c r="C42" i="38"/>
  <c r="O41" i="38"/>
  <c r="L41" i="38"/>
  <c r="I41" i="38"/>
  <c r="F41" i="38"/>
  <c r="C41" i="38"/>
  <c r="O40" i="38"/>
  <c r="L40" i="38"/>
  <c r="I40" i="38"/>
  <c r="F40" i="38"/>
  <c r="C40" i="38"/>
  <c r="O39" i="38"/>
  <c r="L39" i="38"/>
  <c r="I39" i="38"/>
  <c r="F39" i="38"/>
  <c r="C39" i="38"/>
  <c r="O38" i="38"/>
  <c r="L38" i="38"/>
  <c r="I38" i="38"/>
  <c r="F38" i="38"/>
  <c r="C38" i="38"/>
  <c r="O37" i="38"/>
  <c r="L37" i="38"/>
  <c r="I37" i="38"/>
  <c r="F37" i="38"/>
  <c r="C37" i="38"/>
  <c r="O36" i="38"/>
  <c r="L36" i="38"/>
  <c r="I36" i="38"/>
  <c r="F36" i="38"/>
  <c r="C36" i="38"/>
  <c r="O35" i="38"/>
  <c r="L35" i="38"/>
  <c r="I35" i="38"/>
  <c r="F35" i="38"/>
  <c r="C35" i="38"/>
  <c r="O34" i="38"/>
  <c r="L34" i="38"/>
  <c r="I34" i="38"/>
  <c r="F34" i="38"/>
  <c r="C34" i="38"/>
  <c r="O33" i="38"/>
  <c r="L33" i="38"/>
  <c r="I33" i="38"/>
  <c r="F33" i="38"/>
  <c r="C33" i="38"/>
  <c r="O32" i="38"/>
  <c r="L32" i="38"/>
  <c r="I32" i="38"/>
  <c r="F32" i="38"/>
  <c r="C32" i="38"/>
  <c r="O31" i="38"/>
  <c r="L31" i="38"/>
  <c r="I31" i="38"/>
  <c r="F31" i="38"/>
  <c r="C31" i="38"/>
  <c r="O30" i="38"/>
  <c r="L30" i="38"/>
  <c r="I30" i="38"/>
  <c r="F30" i="38"/>
  <c r="C30" i="38"/>
  <c r="O29" i="38"/>
  <c r="L29" i="38"/>
  <c r="I29" i="38"/>
  <c r="F29" i="38"/>
  <c r="C29" i="38"/>
  <c r="O28" i="38"/>
  <c r="L28" i="38"/>
  <c r="I28" i="38"/>
  <c r="F28" i="38"/>
  <c r="C28" i="38"/>
  <c r="O27" i="38"/>
  <c r="L27" i="38"/>
  <c r="I27" i="38"/>
  <c r="F27" i="38"/>
  <c r="C27" i="38"/>
  <c r="O26" i="38"/>
  <c r="L26" i="38"/>
  <c r="I26" i="38"/>
  <c r="F26" i="38"/>
  <c r="C26" i="38"/>
  <c r="O25" i="38"/>
  <c r="L25" i="38"/>
  <c r="I25" i="38"/>
  <c r="F25" i="38"/>
  <c r="C25" i="38"/>
  <c r="O24" i="38"/>
  <c r="L24" i="38"/>
  <c r="I24" i="38"/>
  <c r="F24" i="38"/>
  <c r="C24" i="38"/>
  <c r="O23" i="38"/>
  <c r="L23" i="38"/>
  <c r="I23" i="38"/>
  <c r="F23" i="38"/>
  <c r="C23" i="38"/>
  <c r="O22" i="38"/>
  <c r="L22" i="38"/>
  <c r="I22" i="38"/>
  <c r="F22" i="38"/>
  <c r="C22" i="38"/>
  <c r="O21" i="38"/>
  <c r="L21" i="38"/>
  <c r="I21" i="38"/>
  <c r="F21" i="38"/>
  <c r="C21" i="38"/>
  <c r="O20" i="38"/>
  <c r="L20" i="38"/>
  <c r="I20" i="38"/>
  <c r="F20" i="38"/>
  <c r="C20" i="38"/>
  <c r="O19" i="38"/>
  <c r="L19" i="38"/>
  <c r="I19" i="38"/>
  <c r="F19" i="38"/>
  <c r="C19" i="38"/>
  <c r="O18" i="38"/>
  <c r="L18" i="38"/>
  <c r="I18" i="38"/>
  <c r="F18" i="38"/>
  <c r="C18" i="38"/>
  <c r="O16" i="38"/>
  <c r="L16" i="38"/>
  <c r="I16" i="38"/>
  <c r="F16" i="38"/>
  <c r="C16" i="38"/>
  <c r="R15" i="38"/>
  <c r="O15" i="38"/>
  <c r="L15" i="38"/>
  <c r="I15" i="38"/>
  <c r="F15" i="38"/>
  <c r="C15" i="38"/>
  <c r="Q14" i="38"/>
  <c r="R44" i="38" s="1"/>
  <c r="N14" i="38"/>
  <c r="O14" i="38" s="1"/>
  <c r="L14" i="38"/>
  <c r="K14" i="38"/>
  <c r="H14" i="38"/>
  <c r="I14" i="38" s="1"/>
  <c r="F14" i="38"/>
  <c r="E14" i="38"/>
  <c r="B14" i="38"/>
  <c r="C14" i="38" s="1"/>
  <c r="F46" i="37"/>
  <c r="C46" i="37"/>
  <c r="F45" i="37"/>
  <c r="C45" i="37"/>
  <c r="F44" i="37"/>
  <c r="C44" i="37"/>
  <c r="F43" i="37"/>
  <c r="C43" i="37"/>
  <c r="F42" i="37"/>
  <c r="C42" i="37"/>
  <c r="F41" i="37"/>
  <c r="C41" i="37"/>
  <c r="F40" i="37"/>
  <c r="C40" i="37"/>
  <c r="F39" i="37"/>
  <c r="C39" i="37"/>
  <c r="F38" i="37"/>
  <c r="C38" i="37"/>
  <c r="F37" i="37"/>
  <c r="C37" i="37"/>
  <c r="F36" i="37"/>
  <c r="C36" i="37"/>
  <c r="F35" i="37"/>
  <c r="C35" i="37"/>
  <c r="F34" i="37"/>
  <c r="C34" i="37"/>
  <c r="F33" i="37"/>
  <c r="C33" i="37"/>
  <c r="F32" i="37"/>
  <c r="C32" i="37"/>
  <c r="F31" i="37"/>
  <c r="C31" i="37"/>
  <c r="F30" i="37"/>
  <c r="C30" i="37"/>
  <c r="F29" i="37"/>
  <c r="C29" i="37"/>
  <c r="F28" i="37"/>
  <c r="C28" i="37"/>
  <c r="F27" i="37"/>
  <c r="C27" i="37"/>
  <c r="F26" i="37"/>
  <c r="C26" i="37"/>
  <c r="F25" i="37"/>
  <c r="C25" i="37"/>
  <c r="F24" i="37"/>
  <c r="C24" i="37"/>
  <c r="F23" i="37"/>
  <c r="C23" i="37"/>
  <c r="F22" i="37"/>
  <c r="C22" i="37"/>
  <c r="F21" i="37"/>
  <c r="C21" i="37"/>
  <c r="F20" i="37"/>
  <c r="C20" i="37"/>
  <c r="F19" i="37"/>
  <c r="C19" i="37"/>
  <c r="F18" i="37"/>
  <c r="C18" i="37"/>
  <c r="F16" i="37"/>
  <c r="C16" i="37"/>
  <c r="F15" i="37"/>
  <c r="C15" i="37"/>
  <c r="E14" i="37"/>
  <c r="B14" i="37"/>
  <c r="H14" i="37" s="1"/>
  <c r="AL14" i="36"/>
  <c r="AI14" i="36"/>
  <c r="AF14" i="36"/>
  <c r="AC14" i="36"/>
  <c r="Z14" i="36"/>
  <c r="W14" i="36"/>
  <c r="T14" i="36"/>
  <c r="Q14" i="36"/>
  <c r="N14" i="36"/>
  <c r="K14" i="36"/>
  <c r="H14" i="36"/>
  <c r="E14" i="36"/>
  <c r="B14" i="36"/>
  <c r="K14" i="35"/>
  <c r="H14" i="35"/>
  <c r="E14" i="35"/>
  <c r="B14" i="35"/>
  <c r="Q14" i="34"/>
  <c r="N14" i="34"/>
  <c r="K14" i="34"/>
  <c r="H14" i="34"/>
  <c r="E14" i="34"/>
  <c r="B14" i="34"/>
  <c r="X46" i="33"/>
  <c r="U46" i="33"/>
  <c r="R46" i="33"/>
  <c r="O46" i="33"/>
  <c r="L46" i="33"/>
  <c r="I46" i="33"/>
  <c r="F46" i="33"/>
  <c r="C46" i="33"/>
  <c r="X45" i="33"/>
  <c r="U45" i="33"/>
  <c r="R45" i="33"/>
  <c r="O45" i="33"/>
  <c r="L45" i="33"/>
  <c r="I45" i="33"/>
  <c r="F45" i="33"/>
  <c r="C45" i="33"/>
  <c r="X44" i="33"/>
  <c r="U44" i="33"/>
  <c r="R44" i="33"/>
  <c r="O44" i="33"/>
  <c r="L44" i="33"/>
  <c r="I44" i="33"/>
  <c r="F44" i="33"/>
  <c r="C44" i="33"/>
  <c r="X43" i="33"/>
  <c r="U43" i="33"/>
  <c r="R43" i="33"/>
  <c r="O43" i="33"/>
  <c r="L43" i="33"/>
  <c r="I43" i="33"/>
  <c r="F43" i="33"/>
  <c r="C43" i="33"/>
  <c r="X42" i="33"/>
  <c r="U42" i="33"/>
  <c r="R42" i="33"/>
  <c r="O42" i="33"/>
  <c r="L42" i="33"/>
  <c r="I42" i="33"/>
  <c r="F42" i="33"/>
  <c r="C42" i="33"/>
  <c r="X41" i="33"/>
  <c r="U41" i="33"/>
  <c r="R41" i="33"/>
  <c r="O41" i="33"/>
  <c r="L41" i="33"/>
  <c r="I41" i="33"/>
  <c r="F41" i="33"/>
  <c r="C41" i="33"/>
  <c r="X40" i="33"/>
  <c r="U40" i="33"/>
  <c r="R40" i="33"/>
  <c r="O40" i="33"/>
  <c r="L40" i="33"/>
  <c r="I40" i="33"/>
  <c r="F40" i="33"/>
  <c r="C40" i="33"/>
  <c r="X39" i="33"/>
  <c r="U39" i="33"/>
  <c r="R39" i="33"/>
  <c r="O39" i="33"/>
  <c r="L39" i="33"/>
  <c r="I39" i="33"/>
  <c r="F39" i="33"/>
  <c r="C39" i="33"/>
  <c r="X38" i="33"/>
  <c r="U38" i="33"/>
  <c r="R38" i="33"/>
  <c r="O38" i="33"/>
  <c r="L38" i="33"/>
  <c r="I38" i="33"/>
  <c r="F38" i="33"/>
  <c r="C38" i="33"/>
  <c r="X37" i="33"/>
  <c r="U37" i="33"/>
  <c r="R37" i="33"/>
  <c r="O37" i="33"/>
  <c r="L37" i="33"/>
  <c r="I37" i="33"/>
  <c r="F37" i="33"/>
  <c r="C37" i="33"/>
  <c r="X36" i="33"/>
  <c r="U36" i="33"/>
  <c r="R36" i="33"/>
  <c r="O36" i="33"/>
  <c r="L36" i="33"/>
  <c r="I36" i="33"/>
  <c r="F36" i="33"/>
  <c r="C36" i="33"/>
  <c r="X35" i="33"/>
  <c r="U35" i="33"/>
  <c r="R35" i="33"/>
  <c r="O35" i="33"/>
  <c r="L35" i="33"/>
  <c r="I35" i="33"/>
  <c r="F35" i="33"/>
  <c r="C35" i="33"/>
  <c r="X34" i="33"/>
  <c r="U34" i="33"/>
  <c r="R34" i="33"/>
  <c r="O34" i="33"/>
  <c r="L34" i="33"/>
  <c r="I34" i="33"/>
  <c r="F34" i="33"/>
  <c r="C34" i="33"/>
  <c r="X33" i="33"/>
  <c r="U33" i="33"/>
  <c r="R33" i="33"/>
  <c r="O33" i="33"/>
  <c r="L33" i="33"/>
  <c r="I33" i="33"/>
  <c r="F33" i="33"/>
  <c r="C33" i="33"/>
  <c r="X32" i="33"/>
  <c r="U32" i="33"/>
  <c r="R32" i="33"/>
  <c r="O32" i="33"/>
  <c r="L32" i="33"/>
  <c r="I32" i="33"/>
  <c r="F32" i="33"/>
  <c r="C32" i="33"/>
  <c r="X31" i="33"/>
  <c r="U31" i="33"/>
  <c r="R31" i="33"/>
  <c r="O31" i="33"/>
  <c r="L31" i="33"/>
  <c r="I31" i="33"/>
  <c r="F31" i="33"/>
  <c r="C31" i="33"/>
  <c r="X30" i="33"/>
  <c r="U30" i="33"/>
  <c r="R30" i="33"/>
  <c r="O30" i="33"/>
  <c r="L30" i="33"/>
  <c r="I30" i="33"/>
  <c r="F30" i="33"/>
  <c r="C30" i="33"/>
  <c r="X29" i="33"/>
  <c r="U29" i="33"/>
  <c r="R29" i="33"/>
  <c r="O29" i="33"/>
  <c r="L29" i="33"/>
  <c r="I29" i="33"/>
  <c r="F29" i="33"/>
  <c r="C29" i="33"/>
  <c r="X28" i="33"/>
  <c r="U28" i="33"/>
  <c r="R28" i="33"/>
  <c r="O28" i="33"/>
  <c r="L28" i="33"/>
  <c r="I28" i="33"/>
  <c r="F28" i="33"/>
  <c r="C28" i="33"/>
  <c r="X27" i="33"/>
  <c r="U27" i="33"/>
  <c r="R27" i="33"/>
  <c r="O27" i="33"/>
  <c r="L27" i="33"/>
  <c r="I27" i="33"/>
  <c r="F27" i="33"/>
  <c r="C27" i="33"/>
  <c r="X26" i="33"/>
  <c r="U26" i="33"/>
  <c r="R26" i="33"/>
  <c r="O26" i="33"/>
  <c r="L26" i="33"/>
  <c r="I26" i="33"/>
  <c r="F26" i="33"/>
  <c r="C26" i="33"/>
  <c r="X25" i="33"/>
  <c r="U25" i="33"/>
  <c r="R25" i="33"/>
  <c r="O25" i="33"/>
  <c r="L25" i="33"/>
  <c r="I25" i="33"/>
  <c r="F25" i="33"/>
  <c r="C25" i="33"/>
  <c r="X24" i="33"/>
  <c r="U24" i="33"/>
  <c r="R24" i="33"/>
  <c r="O24" i="33"/>
  <c r="L24" i="33"/>
  <c r="I24" i="33"/>
  <c r="F24" i="33"/>
  <c r="C24" i="33"/>
  <c r="X23" i="33"/>
  <c r="U23" i="33"/>
  <c r="R23" i="33"/>
  <c r="O23" i="33"/>
  <c r="L23" i="33"/>
  <c r="I23" i="33"/>
  <c r="F23" i="33"/>
  <c r="C23" i="33"/>
  <c r="X22" i="33"/>
  <c r="U22" i="33"/>
  <c r="R22" i="33"/>
  <c r="O22" i="33"/>
  <c r="L22" i="33"/>
  <c r="I22" i="33"/>
  <c r="F22" i="33"/>
  <c r="C22" i="33"/>
  <c r="X21" i="33"/>
  <c r="U21" i="33"/>
  <c r="R21" i="33"/>
  <c r="O21" i="33"/>
  <c r="L21" i="33"/>
  <c r="I21" i="33"/>
  <c r="F21" i="33"/>
  <c r="C21" i="33"/>
  <c r="X20" i="33"/>
  <c r="U20" i="33"/>
  <c r="R20" i="33"/>
  <c r="O20" i="33"/>
  <c r="L20" i="33"/>
  <c r="I20" i="33"/>
  <c r="F20" i="33"/>
  <c r="C20" i="33"/>
  <c r="X19" i="33"/>
  <c r="U19" i="33"/>
  <c r="R19" i="33"/>
  <c r="O19" i="33"/>
  <c r="L19" i="33"/>
  <c r="I19" i="33"/>
  <c r="F19" i="33"/>
  <c r="C19" i="33"/>
  <c r="X18" i="33"/>
  <c r="U18" i="33"/>
  <c r="R18" i="33"/>
  <c r="O18" i="33"/>
  <c r="L18" i="33"/>
  <c r="I18" i="33"/>
  <c r="F18" i="33"/>
  <c r="C18" i="33"/>
  <c r="X16" i="33"/>
  <c r="U16" i="33"/>
  <c r="R16" i="33"/>
  <c r="O16" i="33"/>
  <c r="L16" i="33"/>
  <c r="I16" i="33"/>
  <c r="F16" i="33"/>
  <c r="C16" i="33"/>
  <c r="X15" i="33"/>
  <c r="U15" i="33"/>
  <c r="R15" i="33"/>
  <c r="O15" i="33"/>
  <c r="L15" i="33"/>
  <c r="I15" i="33"/>
  <c r="F15" i="33"/>
  <c r="C15" i="33"/>
  <c r="Z14" i="33"/>
  <c r="AA21" i="33" s="1"/>
  <c r="W14" i="33"/>
  <c r="T14" i="33"/>
  <c r="Q14" i="33"/>
  <c r="N14" i="33"/>
  <c r="O14" i="33" s="1"/>
  <c r="K14" i="33"/>
  <c r="H14" i="33"/>
  <c r="E14" i="33"/>
  <c r="B14" i="33"/>
  <c r="C14" i="33" s="1"/>
  <c r="AC46" i="32"/>
  <c r="AA46" i="32" s="1"/>
  <c r="X46" i="32"/>
  <c r="R46" i="32"/>
  <c r="O46" i="32"/>
  <c r="F46" i="32"/>
  <c r="C46" i="32"/>
  <c r="AC45" i="32"/>
  <c r="AA45" i="32" s="1"/>
  <c r="X45" i="32"/>
  <c r="U45" i="32"/>
  <c r="R45" i="32"/>
  <c r="L45" i="32"/>
  <c r="I45" i="32"/>
  <c r="F45" i="32"/>
  <c r="AC44" i="32"/>
  <c r="AA44" i="32" s="1"/>
  <c r="U44" i="32"/>
  <c r="F44" i="32"/>
  <c r="AC43" i="32"/>
  <c r="X43" i="32" s="1"/>
  <c r="F43" i="32"/>
  <c r="AC42" i="32"/>
  <c r="AA42" i="32" s="1"/>
  <c r="AC41" i="32"/>
  <c r="AA41" i="32"/>
  <c r="X41" i="32"/>
  <c r="U41" i="32"/>
  <c r="R41" i="32"/>
  <c r="O41" i="32"/>
  <c r="L41" i="32"/>
  <c r="I41" i="32"/>
  <c r="F41" i="32"/>
  <c r="C41" i="32"/>
  <c r="AC40" i="32"/>
  <c r="AA40" i="32" s="1"/>
  <c r="AC39" i="32"/>
  <c r="AC38" i="32"/>
  <c r="AA38" i="32" s="1"/>
  <c r="F38" i="32"/>
  <c r="AC37" i="32"/>
  <c r="AA37" i="32"/>
  <c r="X37" i="32"/>
  <c r="U37" i="32"/>
  <c r="R37" i="32"/>
  <c r="O37" i="32"/>
  <c r="L37" i="32"/>
  <c r="I37" i="32"/>
  <c r="F37" i="32"/>
  <c r="C37" i="32"/>
  <c r="AC36" i="32"/>
  <c r="AA36" i="32" s="1"/>
  <c r="AC35" i="32"/>
  <c r="R35" i="32" s="1"/>
  <c r="AC34" i="32"/>
  <c r="AA34" i="32" s="1"/>
  <c r="F34" i="32"/>
  <c r="AC33" i="32"/>
  <c r="AA33" i="32"/>
  <c r="X33" i="32"/>
  <c r="U33" i="32"/>
  <c r="R33" i="32"/>
  <c r="O33" i="32"/>
  <c r="L33" i="32"/>
  <c r="I33" i="32"/>
  <c r="F33" i="32"/>
  <c r="C33" i="32"/>
  <c r="AC32" i="32"/>
  <c r="AA32" i="32" s="1"/>
  <c r="AC31" i="32"/>
  <c r="F31" i="32" s="1"/>
  <c r="R31" i="32"/>
  <c r="AC30" i="32"/>
  <c r="O30" i="32" s="1"/>
  <c r="AA30" i="32"/>
  <c r="R30" i="32"/>
  <c r="F30" i="32"/>
  <c r="C30" i="32"/>
  <c r="AC29" i="32"/>
  <c r="AA29" i="32" s="1"/>
  <c r="AC28" i="32"/>
  <c r="AA28" i="32" s="1"/>
  <c r="X28" i="32"/>
  <c r="U28" i="32"/>
  <c r="L28" i="32"/>
  <c r="I28" i="32"/>
  <c r="F28" i="32"/>
  <c r="AC27" i="32"/>
  <c r="R27" i="32"/>
  <c r="F27" i="32"/>
  <c r="AC26" i="32"/>
  <c r="AA26" i="32" s="1"/>
  <c r="AC25" i="32"/>
  <c r="U25" i="32" s="1"/>
  <c r="AA25" i="32"/>
  <c r="X25" i="32"/>
  <c r="R25" i="32"/>
  <c r="O25" i="32"/>
  <c r="L25" i="32"/>
  <c r="F25" i="32"/>
  <c r="C25" i="32"/>
  <c r="AC24" i="32"/>
  <c r="AA24" i="32" s="1"/>
  <c r="AC23" i="32"/>
  <c r="AC22" i="32"/>
  <c r="AA22" i="32" s="1"/>
  <c r="F22" i="32"/>
  <c r="AC21" i="32"/>
  <c r="U21" i="32" s="1"/>
  <c r="AA21" i="32"/>
  <c r="X21" i="32"/>
  <c r="R21" i="32"/>
  <c r="O21" i="32"/>
  <c r="L21" i="32"/>
  <c r="F21" i="32"/>
  <c r="C21" i="32"/>
  <c r="AC20" i="32"/>
  <c r="AA20" i="32" s="1"/>
  <c r="AC19" i="32"/>
  <c r="R19" i="32" s="1"/>
  <c r="AC18" i="32"/>
  <c r="AA18" i="32" s="1"/>
  <c r="F18" i="32"/>
  <c r="AC17" i="32"/>
  <c r="AC16" i="32"/>
  <c r="R16" i="32" s="1"/>
  <c r="F16" i="32"/>
  <c r="AC15" i="32"/>
  <c r="AA15" i="32" s="1"/>
  <c r="R15" i="32"/>
  <c r="O15" i="32"/>
  <c r="F15" i="32"/>
  <c r="C15" i="32"/>
  <c r="Z14" i="32"/>
  <c r="W14" i="32"/>
  <c r="T14" i="32"/>
  <c r="Q14" i="32"/>
  <c r="N14" i="32"/>
  <c r="K14" i="32"/>
  <c r="H14" i="32"/>
  <c r="E14" i="32"/>
  <c r="B14" i="32"/>
  <c r="W45" i="31"/>
  <c r="U45" i="31" s="1"/>
  <c r="I45" i="31"/>
  <c r="W44" i="31"/>
  <c r="I44" i="31" s="1"/>
  <c r="U44" i="31"/>
  <c r="L44" i="31"/>
  <c r="W43" i="31"/>
  <c r="L43" i="31"/>
  <c r="W42" i="31"/>
  <c r="U42" i="31" s="1"/>
  <c r="L42" i="31"/>
  <c r="W41" i="31"/>
  <c r="U41" i="31" s="1"/>
  <c r="I41" i="31"/>
  <c r="W40" i="31"/>
  <c r="I40" i="31" s="1"/>
  <c r="U40" i="31"/>
  <c r="L40" i="31"/>
  <c r="W39" i="31"/>
  <c r="L39" i="31"/>
  <c r="W38" i="31"/>
  <c r="U38" i="31" s="1"/>
  <c r="L38" i="31"/>
  <c r="W37" i="31"/>
  <c r="U37" i="31" s="1"/>
  <c r="I37" i="31"/>
  <c r="W36" i="31"/>
  <c r="I36" i="31" s="1"/>
  <c r="U36" i="31"/>
  <c r="L36" i="31"/>
  <c r="W35" i="31"/>
  <c r="L35" i="31" s="1"/>
  <c r="W34" i="31"/>
  <c r="R34" i="31" s="1"/>
  <c r="U34" i="31"/>
  <c r="L34" i="31"/>
  <c r="I34" i="31"/>
  <c r="W33" i="31"/>
  <c r="R33" i="31" s="1"/>
  <c r="U33" i="31"/>
  <c r="I33" i="31"/>
  <c r="F33" i="31"/>
  <c r="W32" i="31"/>
  <c r="U32" i="31"/>
  <c r="L32" i="31"/>
  <c r="I32" i="31"/>
  <c r="W31" i="31"/>
  <c r="W30" i="31"/>
  <c r="O30" i="31" s="1"/>
  <c r="U30" i="31"/>
  <c r="R30" i="31"/>
  <c r="L30" i="31"/>
  <c r="I30" i="31"/>
  <c r="F30" i="31"/>
  <c r="W29" i="31"/>
  <c r="L29" i="31" s="1"/>
  <c r="U29" i="31"/>
  <c r="R29" i="31"/>
  <c r="I29" i="31"/>
  <c r="F29" i="31"/>
  <c r="W28" i="31"/>
  <c r="U28" i="31" s="1"/>
  <c r="W27" i="31"/>
  <c r="L27" i="31" s="1"/>
  <c r="W26" i="31"/>
  <c r="O26" i="31" s="1"/>
  <c r="U26" i="31"/>
  <c r="R26" i="31"/>
  <c r="L26" i="31"/>
  <c r="I26" i="31"/>
  <c r="F26" i="31"/>
  <c r="W25" i="31"/>
  <c r="L25" i="31" s="1"/>
  <c r="U25" i="31"/>
  <c r="R25" i="31"/>
  <c r="I25" i="31"/>
  <c r="F25" i="31"/>
  <c r="W24" i="31"/>
  <c r="U24" i="31" s="1"/>
  <c r="W23" i="31"/>
  <c r="L23" i="31" s="1"/>
  <c r="W22" i="31"/>
  <c r="O22" i="31" s="1"/>
  <c r="U22" i="31"/>
  <c r="R22" i="31"/>
  <c r="L22" i="31"/>
  <c r="I22" i="31"/>
  <c r="F22" i="31"/>
  <c r="W21" i="31"/>
  <c r="L21" i="31" s="1"/>
  <c r="U21" i="31"/>
  <c r="R21" i="31"/>
  <c r="I21" i="31"/>
  <c r="F21" i="31"/>
  <c r="W20" i="31"/>
  <c r="U20" i="31" s="1"/>
  <c r="W19" i="31"/>
  <c r="L19" i="31" s="1"/>
  <c r="W18" i="31"/>
  <c r="U18" i="31"/>
  <c r="R18" i="31"/>
  <c r="O18" i="31"/>
  <c r="L18" i="31"/>
  <c r="I18" i="31"/>
  <c r="F18" i="31"/>
  <c r="C18" i="31"/>
  <c r="W17" i="31"/>
  <c r="U17" i="31"/>
  <c r="R17" i="31"/>
  <c r="L17" i="31"/>
  <c r="I17" i="31"/>
  <c r="F17" i="31"/>
  <c r="W16" i="31"/>
  <c r="L16" i="31" s="1"/>
  <c r="U16" i="31"/>
  <c r="W15" i="31"/>
  <c r="W14" i="31"/>
  <c r="U14" i="31" s="1"/>
  <c r="L14" i="31"/>
  <c r="T13" i="31"/>
  <c r="Q13" i="31"/>
  <c r="N13" i="31"/>
  <c r="K13" i="31"/>
  <c r="H13" i="31"/>
  <c r="E13" i="31"/>
  <c r="B13" i="31"/>
  <c r="N46" i="30"/>
  <c r="L46" i="30" s="1"/>
  <c r="I46" i="30"/>
  <c r="N45" i="30"/>
  <c r="C45" i="30"/>
  <c r="N44" i="30"/>
  <c r="L44" i="30" s="1"/>
  <c r="N43" i="30"/>
  <c r="C43" i="30"/>
  <c r="N42" i="30"/>
  <c r="L42" i="30" s="1"/>
  <c r="I42" i="30"/>
  <c r="C42" i="30"/>
  <c r="N41" i="30"/>
  <c r="C41" i="30" s="1"/>
  <c r="N40" i="30"/>
  <c r="L40" i="30" s="1"/>
  <c r="C40" i="30"/>
  <c r="N39" i="30"/>
  <c r="N38" i="30"/>
  <c r="L38" i="30" s="1"/>
  <c r="C38" i="30"/>
  <c r="N37" i="30"/>
  <c r="C37" i="30" s="1"/>
  <c r="N36" i="30"/>
  <c r="L36" i="30" s="1"/>
  <c r="I36" i="30"/>
  <c r="C36" i="30"/>
  <c r="N35" i="30"/>
  <c r="C35" i="30" s="1"/>
  <c r="N34" i="30"/>
  <c r="L34" i="30" s="1"/>
  <c r="I34" i="30"/>
  <c r="N33" i="30"/>
  <c r="C33" i="30" s="1"/>
  <c r="N32" i="30"/>
  <c r="L32" i="30" s="1"/>
  <c r="I32" i="30"/>
  <c r="N31" i="30"/>
  <c r="N30" i="30"/>
  <c r="L30" i="30" s="1"/>
  <c r="I30" i="30"/>
  <c r="N29" i="30"/>
  <c r="C29" i="30"/>
  <c r="N28" i="30"/>
  <c r="L28" i="30" s="1"/>
  <c r="N27" i="30"/>
  <c r="C27" i="30"/>
  <c r="N26" i="30"/>
  <c r="L26" i="30" s="1"/>
  <c r="I26" i="30"/>
  <c r="C26" i="30"/>
  <c r="N25" i="30"/>
  <c r="C25" i="30" s="1"/>
  <c r="N24" i="30"/>
  <c r="L24" i="30" s="1"/>
  <c r="C24" i="30"/>
  <c r="N23" i="30"/>
  <c r="N22" i="30"/>
  <c r="L22" i="30" s="1"/>
  <c r="C22" i="30"/>
  <c r="N21" i="30"/>
  <c r="C21" i="30" s="1"/>
  <c r="N20" i="30"/>
  <c r="L20" i="30" s="1"/>
  <c r="I20" i="30"/>
  <c r="C20" i="30"/>
  <c r="N19" i="30"/>
  <c r="C19" i="30"/>
  <c r="N18" i="30"/>
  <c r="L18" i="30" s="1"/>
  <c r="I18" i="30"/>
  <c r="N17" i="30"/>
  <c r="N16" i="30"/>
  <c r="L16" i="30" s="1"/>
  <c r="N15" i="30"/>
  <c r="C15" i="30" s="1"/>
  <c r="K14" i="30"/>
  <c r="H14" i="30"/>
  <c r="E14" i="30"/>
  <c r="B14" i="30"/>
  <c r="AF14" i="29"/>
  <c r="AC14" i="29"/>
  <c r="Z14" i="29"/>
  <c r="W14" i="29"/>
  <c r="T14" i="29"/>
  <c r="Q14" i="29"/>
  <c r="N14" i="29"/>
  <c r="K14" i="29"/>
  <c r="H14" i="29"/>
  <c r="E14" i="29"/>
  <c r="B14" i="29"/>
  <c r="F46" i="28"/>
  <c r="C46" i="28"/>
  <c r="F45" i="28"/>
  <c r="C45" i="28"/>
  <c r="F44" i="28"/>
  <c r="C44" i="28"/>
  <c r="F43" i="28"/>
  <c r="C43" i="28"/>
  <c r="F42" i="28"/>
  <c r="C42" i="28"/>
  <c r="F41" i="28"/>
  <c r="C41" i="28"/>
  <c r="F40" i="28"/>
  <c r="C40" i="28"/>
  <c r="F39" i="28"/>
  <c r="C39" i="28"/>
  <c r="F38" i="28"/>
  <c r="C38" i="28"/>
  <c r="F37" i="28"/>
  <c r="C37" i="28"/>
  <c r="F36" i="28"/>
  <c r="C36" i="28"/>
  <c r="F35" i="28"/>
  <c r="C35" i="28"/>
  <c r="F34" i="28"/>
  <c r="C34" i="28"/>
  <c r="F33" i="28"/>
  <c r="C33" i="28"/>
  <c r="F32" i="28"/>
  <c r="C32" i="28"/>
  <c r="F31" i="28"/>
  <c r="C31" i="28"/>
  <c r="F30" i="28"/>
  <c r="C30" i="28"/>
  <c r="F29" i="28"/>
  <c r="C29" i="28"/>
  <c r="F28" i="28"/>
  <c r="C28" i="28"/>
  <c r="F27" i="28"/>
  <c r="C27" i="28"/>
  <c r="F26" i="28"/>
  <c r="C26" i="28"/>
  <c r="F25" i="28"/>
  <c r="C25" i="28"/>
  <c r="F24" i="28"/>
  <c r="C24" i="28"/>
  <c r="F23" i="28"/>
  <c r="C23" i="28"/>
  <c r="F22" i="28"/>
  <c r="C22" i="28"/>
  <c r="F21" i="28"/>
  <c r="C21" i="28"/>
  <c r="F20" i="28"/>
  <c r="C20" i="28"/>
  <c r="F19" i="28"/>
  <c r="C19" i="28"/>
  <c r="F18" i="28"/>
  <c r="C18" i="28"/>
  <c r="F17" i="28"/>
  <c r="C17" i="28"/>
  <c r="F16" i="28"/>
  <c r="C16" i="28"/>
  <c r="H15" i="28"/>
  <c r="F15" i="28"/>
  <c r="C15" i="28"/>
  <c r="E14" i="28"/>
  <c r="B14" i="28"/>
  <c r="T46" i="27"/>
  <c r="R46" i="27" s="1"/>
  <c r="T45" i="27"/>
  <c r="R45" i="27" s="1"/>
  <c r="L45" i="27"/>
  <c r="T44" i="27"/>
  <c r="R44" i="27" s="1"/>
  <c r="L44" i="27"/>
  <c r="I44" i="27"/>
  <c r="T43" i="27"/>
  <c r="R43" i="27" s="1"/>
  <c r="L43" i="27"/>
  <c r="I43" i="27"/>
  <c r="T42" i="27"/>
  <c r="R42" i="27" s="1"/>
  <c r="T41" i="27"/>
  <c r="R41" i="27" s="1"/>
  <c r="L41" i="27"/>
  <c r="T40" i="27"/>
  <c r="R40" i="27" s="1"/>
  <c r="L40" i="27"/>
  <c r="I40" i="27"/>
  <c r="T39" i="27"/>
  <c r="R39" i="27" s="1"/>
  <c r="L39" i="27"/>
  <c r="I39" i="27"/>
  <c r="T38" i="27"/>
  <c r="R38" i="27" s="1"/>
  <c r="T37" i="27"/>
  <c r="R37" i="27" s="1"/>
  <c r="L37" i="27"/>
  <c r="T36" i="27"/>
  <c r="R36" i="27" s="1"/>
  <c r="L36" i="27"/>
  <c r="I36" i="27"/>
  <c r="T35" i="27"/>
  <c r="R35" i="27" s="1"/>
  <c r="L35" i="27"/>
  <c r="I35" i="27"/>
  <c r="T34" i="27"/>
  <c r="R34" i="27" s="1"/>
  <c r="T33" i="27"/>
  <c r="R33" i="27" s="1"/>
  <c r="L33" i="27"/>
  <c r="T32" i="27"/>
  <c r="R32" i="27" s="1"/>
  <c r="L32" i="27"/>
  <c r="I32" i="27"/>
  <c r="T31" i="27"/>
  <c r="R31" i="27" s="1"/>
  <c r="L31" i="27"/>
  <c r="I31" i="27"/>
  <c r="T30" i="27"/>
  <c r="R30" i="27" s="1"/>
  <c r="T29" i="27"/>
  <c r="R29" i="27" s="1"/>
  <c r="L29" i="27"/>
  <c r="T28" i="27"/>
  <c r="R28" i="27" s="1"/>
  <c r="L28" i="27"/>
  <c r="I28" i="27"/>
  <c r="T27" i="27"/>
  <c r="R27" i="27" s="1"/>
  <c r="I27" i="27"/>
  <c r="T26" i="27"/>
  <c r="R26" i="27" s="1"/>
  <c r="T25" i="27"/>
  <c r="R25" i="27" s="1"/>
  <c r="L25" i="27"/>
  <c r="T24" i="27"/>
  <c r="R24" i="27" s="1"/>
  <c r="L24" i="27"/>
  <c r="I24" i="27"/>
  <c r="T23" i="27"/>
  <c r="R23" i="27" s="1"/>
  <c r="I23" i="27"/>
  <c r="T22" i="27"/>
  <c r="R22" i="27" s="1"/>
  <c r="T21" i="27"/>
  <c r="R21" i="27" s="1"/>
  <c r="L21" i="27"/>
  <c r="T20" i="27"/>
  <c r="R20" i="27" s="1"/>
  <c r="L20" i="27"/>
  <c r="I20" i="27"/>
  <c r="T19" i="27"/>
  <c r="R19" i="27" s="1"/>
  <c r="I19" i="27"/>
  <c r="T18" i="27"/>
  <c r="R18" i="27" s="1"/>
  <c r="T17" i="27"/>
  <c r="T16" i="27"/>
  <c r="R16" i="27" s="1"/>
  <c r="T15" i="27"/>
  <c r="I15" i="27" s="1"/>
  <c r="R15" i="27"/>
  <c r="O15" i="27"/>
  <c r="F15" i="27"/>
  <c r="C15" i="27"/>
  <c r="Q14" i="27"/>
  <c r="N14" i="27"/>
  <c r="K14" i="27"/>
  <c r="H14" i="27"/>
  <c r="E14" i="27"/>
  <c r="B14" i="27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E13" i="26"/>
  <c r="B13" i="26"/>
  <c r="H13" i="26" s="1"/>
  <c r="H45" i="25"/>
  <c r="F45" i="25" s="1"/>
  <c r="H44" i="25"/>
  <c r="F44" i="25" s="1"/>
  <c r="H43" i="25"/>
  <c r="C43" i="25" s="1"/>
  <c r="H42" i="25"/>
  <c r="F42" i="25"/>
  <c r="C42" i="25"/>
  <c r="H41" i="25"/>
  <c r="F41" i="25" s="1"/>
  <c r="H40" i="25"/>
  <c r="F40" i="25" s="1"/>
  <c r="H39" i="25"/>
  <c r="C39" i="25" s="1"/>
  <c r="H38" i="25"/>
  <c r="F38" i="25"/>
  <c r="C38" i="25"/>
  <c r="H37" i="25"/>
  <c r="F37" i="25" s="1"/>
  <c r="H36" i="25"/>
  <c r="F36" i="25" s="1"/>
  <c r="H35" i="25"/>
  <c r="C35" i="25" s="1"/>
  <c r="H34" i="25"/>
  <c r="F34" i="25"/>
  <c r="C34" i="25"/>
  <c r="H33" i="25"/>
  <c r="F33" i="25" s="1"/>
  <c r="H32" i="25"/>
  <c r="F32" i="25" s="1"/>
  <c r="H31" i="25"/>
  <c r="C31" i="25" s="1"/>
  <c r="H30" i="25"/>
  <c r="F30" i="25" s="1"/>
  <c r="H29" i="25"/>
  <c r="F29" i="25" s="1"/>
  <c r="C29" i="25"/>
  <c r="H28" i="25"/>
  <c r="F28" i="25" s="1"/>
  <c r="H27" i="25"/>
  <c r="C27" i="25" s="1"/>
  <c r="H26" i="25"/>
  <c r="C26" i="25" s="1"/>
  <c r="F26" i="25"/>
  <c r="H25" i="25"/>
  <c r="F25" i="25"/>
  <c r="C25" i="25"/>
  <c r="H24" i="25"/>
  <c r="F24" i="25" s="1"/>
  <c r="H23" i="25"/>
  <c r="C23" i="25" s="1"/>
  <c r="H22" i="25"/>
  <c r="C22" i="25" s="1"/>
  <c r="F22" i="25"/>
  <c r="H21" i="25"/>
  <c r="F21" i="25" s="1"/>
  <c r="C21" i="25"/>
  <c r="H20" i="25"/>
  <c r="F20" i="25" s="1"/>
  <c r="H19" i="25"/>
  <c r="C19" i="25" s="1"/>
  <c r="H18" i="25"/>
  <c r="F18" i="25"/>
  <c r="C18" i="25"/>
  <c r="H17" i="25"/>
  <c r="F17" i="25" s="1"/>
  <c r="C17" i="25"/>
  <c r="H16" i="25"/>
  <c r="H15" i="25"/>
  <c r="F15" i="25" s="1"/>
  <c r="H14" i="25"/>
  <c r="F14" i="25" s="1"/>
  <c r="E13" i="25"/>
  <c r="B13" i="25"/>
  <c r="B12" i="24"/>
  <c r="C43" i="24" s="1"/>
  <c r="C14" i="52" l="1"/>
  <c r="H14" i="52"/>
  <c r="I22" i="52"/>
  <c r="I30" i="52"/>
  <c r="I46" i="52"/>
  <c r="I20" i="52"/>
  <c r="I28" i="52"/>
  <c r="I44" i="52"/>
  <c r="I16" i="52"/>
  <c r="F16" i="52"/>
  <c r="C21" i="51"/>
  <c r="I32" i="51"/>
  <c r="U15" i="51"/>
  <c r="O19" i="51"/>
  <c r="AD19" i="51"/>
  <c r="I20" i="51"/>
  <c r="AA20" i="51"/>
  <c r="F21" i="51"/>
  <c r="U21" i="51"/>
  <c r="AD23" i="51"/>
  <c r="I25" i="51"/>
  <c r="L28" i="51"/>
  <c r="L32" i="51"/>
  <c r="I33" i="51"/>
  <c r="L34" i="51"/>
  <c r="I35" i="51"/>
  <c r="L36" i="51"/>
  <c r="X38" i="51"/>
  <c r="U39" i="51"/>
  <c r="L40" i="51"/>
  <c r="X42" i="51"/>
  <c r="U43" i="51"/>
  <c r="L44" i="51"/>
  <c r="R21" i="51"/>
  <c r="I28" i="51"/>
  <c r="I34" i="51"/>
  <c r="I36" i="51"/>
  <c r="I40" i="51"/>
  <c r="O20" i="51"/>
  <c r="AD20" i="51"/>
  <c r="I21" i="51"/>
  <c r="AA21" i="51"/>
  <c r="U22" i="51"/>
  <c r="U28" i="51"/>
  <c r="U32" i="51"/>
  <c r="U34" i="51"/>
  <c r="U36" i="51"/>
  <c r="X39" i="51"/>
  <c r="U40" i="51"/>
  <c r="X43" i="51"/>
  <c r="U44" i="51"/>
  <c r="O21" i="51"/>
  <c r="AD21" i="51"/>
  <c r="U23" i="51"/>
  <c r="X40" i="51"/>
  <c r="X44" i="51"/>
  <c r="C27" i="49"/>
  <c r="C31" i="49"/>
  <c r="C35" i="49"/>
  <c r="C39" i="49"/>
  <c r="C43" i="49"/>
  <c r="I26" i="48"/>
  <c r="C18" i="48"/>
  <c r="C25" i="48"/>
  <c r="C26" i="48"/>
  <c r="C27" i="48"/>
  <c r="C28" i="48"/>
  <c r="C29" i="48"/>
  <c r="C31" i="48"/>
  <c r="C34" i="48"/>
  <c r="C37" i="48"/>
  <c r="C41" i="48"/>
  <c r="C45" i="48"/>
  <c r="I20" i="48"/>
  <c r="I24" i="48"/>
  <c r="I25" i="48"/>
  <c r="I27" i="48"/>
  <c r="I28" i="48"/>
  <c r="C22" i="48"/>
  <c r="C24" i="48"/>
  <c r="C29" i="45"/>
  <c r="C45" i="45"/>
  <c r="I25" i="45"/>
  <c r="I33" i="45"/>
  <c r="I37" i="45"/>
  <c r="I41" i="45"/>
  <c r="C14" i="45"/>
  <c r="C15" i="45"/>
  <c r="F25" i="45"/>
  <c r="F33" i="45"/>
  <c r="F37" i="45"/>
  <c r="F41" i="45"/>
  <c r="C18" i="41"/>
  <c r="C22" i="41"/>
  <c r="C26" i="41"/>
  <c r="C30" i="41"/>
  <c r="C34" i="41"/>
  <c r="C38" i="41"/>
  <c r="C42" i="41"/>
  <c r="C46" i="41"/>
  <c r="I19" i="41"/>
  <c r="C21" i="41"/>
  <c r="I23" i="41"/>
  <c r="C25" i="41"/>
  <c r="I27" i="41"/>
  <c r="C29" i="41"/>
  <c r="I31" i="41"/>
  <c r="I35" i="41"/>
  <c r="I39" i="41"/>
  <c r="I43" i="41"/>
  <c r="C45" i="41"/>
  <c r="X14" i="39"/>
  <c r="X39" i="39"/>
  <c r="X26" i="39"/>
  <c r="X30" i="39"/>
  <c r="X34" i="39"/>
  <c r="X38" i="39"/>
  <c r="X16" i="39"/>
  <c r="X21" i="39"/>
  <c r="X25" i="39"/>
  <c r="X29" i="39"/>
  <c r="X33" i="39"/>
  <c r="X37" i="39"/>
  <c r="X41" i="39"/>
  <c r="X45" i="39"/>
  <c r="X19" i="39"/>
  <c r="X27" i="39"/>
  <c r="X15" i="39"/>
  <c r="X18" i="39"/>
  <c r="X22" i="39"/>
  <c r="X42" i="39"/>
  <c r="X46" i="39"/>
  <c r="X20" i="39"/>
  <c r="X24" i="39"/>
  <c r="X28" i="39"/>
  <c r="X32" i="39"/>
  <c r="X36" i="39"/>
  <c r="X40" i="39"/>
  <c r="X44" i="39"/>
  <c r="R16" i="38"/>
  <c r="AA25" i="33"/>
  <c r="I14" i="33"/>
  <c r="L14" i="33"/>
  <c r="X14" i="33"/>
  <c r="L20" i="32"/>
  <c r="L24" i="32"/>
  <c r="F26" i="32"/>
  <c r="L36" i="32"/>
  <c r="L40" i="32"/>
  <c r="F42" i="32"/>
  <c r="R24" i="32"/>
  <c r="U29" i="32"/>
  <c r="R32" i="32"/>
  <c r="O34" i="32"/>
  <c r="R36" i="32"/>
  <c r="O38" i="32"/>
  <c r="R40" i="32"/>
  <c r="O42" i="32"/>
  <c r="I44" i="32"/>
  <c r="R18" i="32"/>
  <c r="F20" i="32"/>
  <c r="U20" i="32"/>
  <c r="R22" i="32"/>
  <c r="F24" i="32"/>
  <c r="U24" i="32"/>
  <c r="R26" i="32"/>
  <c r="L29" i="32"/>
  <c r="X29" i="32"/>
  <c r="F32" i="32"/>
  <c r="U32" i="32"/>
  <c r="R34" i="32"/>
  <c r="F36" i="32"/>
  <c r="U36" i="32"/>
  <c r="R38" i="32"/>
  <c r="F40" i="32"/>
  <c r="U40" i="32"/>
  <c r="R42" i="32"/>
  <c r="R43" i="32"/>
  <c r="L44" i="32"/>
  <c r="C45" i="32"/>
  <c r="O45" i="32"/>
  <c r="L46" i="32"/>
  <c r="F29" i="32"/>
  <c r="R29" i="32"/>
  <c r="L32" i="32"/>
  <c r="O18" i="32"/>
  <c r="R20" i="32"/>
  <c r="O22" i="32"/>
  <c r="O26" i="32"/>
  <c r="I29" i="32"/>
  <c r="C18" i="32"/>
  <c r="I20" i="32"/>
  <c r="X20" i="32"/>
  <c r="I21" i="32"/>
  <c r="C22" i="32"/>
  <c r="I24" i="32"/>
  <c r="X24" i="32"/>
  <c r="I25" i="32"/>
  <c r="C26" i="32"/>
  <c r="R28" i="32"/>
  <c r="C29" i="32"/>
  <c r="O29" i="32"/>
  <c r="I32" i="32"/>
  <c r="X32" i="32"/>
  <c r="C34" i="32"/>
  <c r="I36" i="32"/>
  <c r="X36" i="32"/>
  <c r="C38" i="32"/>
  <c r="I40" i="32"/>
  <c r="X40" i="32"/>
  <c r="C42" i="32"/>
  <c r="R44" i="32"/>
  <c r="C14" i="31"/>
  <c r="O14" i="31"/>
  <c r="I20" i="31"/>
  <c r="I24" i="31"/>
  <c r="I28" i="31"/>
  <c r="L37" i="31"/>
  <c r="C38" i="31"/>
  <c r="O38" i="31"/>
  <c r="L41" i="31"/>
  <c r="C42" i="31"/>
  <c r="O42" i="31"/>
  <c r="L45" i="31"/>
  <c r="F14" i="31"/>
  <c r="R14" i="31"/>
  <c r="I16" i="31"/>
  <c r="L20" i="31"/>
  <c r="L24" i="31"/>
  <c r="L28" i="31"/>
  <c r="L33" i="31"/>
  <c r="C34" i="31"/>
  <c r="O34" i="31"/>
  <c r="R37" i="31"/>
  <c r="F38" i="31"/>
  <c r="R38" i="31"/>
  <c r="R41" i="31"/>
  <c r="F42" i="31"/>
  <c r="R42" i="31"/>
  <c r="R45" i="31"/>
  <c r="I14" i="31"/>
  <c r="C22" i="31"/>
  <c r="C26" i="31"/>
  <c r="C30" i="31"/>
  <c r="F34" i="31"/>
  <c r="F37" i="31"/>
  <c r="I38" i="31"/>
  <c r="F41" i="31"/>
  <c r="I42" i="31"/>
  <c r="F45" i="31"/>
  <c r="C16" i="30"/>
  <c r="F16" i="30"/>
  <c r="C18" i="30"/>
  <c r="I22" i="30"/>
  <c r="I24" i="30"/>
  <c r="C28" i="30"/>
  <c r="I38" i="30"/>
  <c r="I40" i="30"/>
  <c r="C44" i="30"/>
  <c r="I16" i="30"/>
  <c r="F18" i="30"/>
  <c r="I28" i="30"/>
  <c r="C30" i="30"/>
  <c r="C32" i="30"/>
  <c r="C34" i="30"/>
  <c r="I44" i="30"/>
  <c r="C46" i="30"/>
  <c r="I16" i="27"/>
  <c r="O16" i="27"/>
  <c r="I18" i="27"/>
  <c r="L19" i="27"/>
  <c r="I22" i="27"/>
  <c r="L23" i="27"/>
  <c r="I26" i="27"/>
  <c r="L27" i="27"/>
  <c r="I30" i="27"/>
  <c r="I34" i="27"/>
  <c r="I38" i="27"/>
  <c r="I42" i="27"/>
  <c r="I46" i="27"/>
  <c r="F16" i="27"/>
  <c r="T14" i="27"/>
  <c r="U39" i="27" s="1"/>
  <c r="C16" i="27"/>
  <c r="L18" i="27"/>
  <c r="I21" i="27"/>
  <c r="L22" i="27"/>
  <c r="I25" i="27"/>
  <c r="L26" i="27"/>
  <c r="I29" i="27"/>
  <c r="L30" i="27"/>
  <c r="I33" i="27"/>
  <c r="L34" i="27"/>
  <c r="I37" i="27"/>
  <c r="L38" i="27"/>
  <c r="I41" i="27"/>
  <c r="L42" i="27"/>
  <c r="I45" i="27"/>
  <c r="L46" i="27"/>
  <c r="C30" i="25"/>
  <c r="C37" i="25"/>
  <c r="C41" i="25"/>
  <c r="C45" i="25"/>
  <c r="C15" i="25"/>
  <c r="C33" i="25"/>
  <c r="C13" i="24"/>
  <c r="C21" i="24"/>
  <c r="C29" i="24"/>
  <c r="C37" i="24"/>
  <c r="C24" i="24"/>
  <c r="C32" i="24"/>
  <c r="C40" i="24"/>
  <c r="C16" i="24"/>
  <c r="C17" i="24"/>
  <c r="C25" i="24"/>
  <c r="C33" i="24"/>
  <c r="C41" i="24"/>
  <c r="C20" i="24"/>
  <c r="C28" i="24"/>
  <c r="C36" i="24"/>
  <c r="C44" i="24"/>
  <c r="U43" i="27"/>
  <c r="U41" i="27"/>
  <c r="U35" i="27"/>
  <c r="U33" i="27"/>
  <c r="U28" i="27"/>
  <c r="U25" i="27"/>
  <c r="U19" i="27"/>
  <c r="U17" i="27"/>
  <c r="U45" i="27"/>
  <c r="U42" i="27"/>
  <c r="U37" i="27"/>
  <c r="U34" i="27"/>
  <c r="U27" i="27"/>
  <c r="U26" i="27"/>
  <c r="U20" i="27"/>
  <c r="U18" i="27"/>
  <c r="U16" i="27"/>
  <c r="I14" i="27"/>
  <c r="F13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I27" i="26"/>
  <c r="I23" i="26"/>
  <c r="I20" i="26"/>
  <c r="I18" i="26"/>
  <c r="I15" i="26"/>
  <c r="C13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I28" i="26"/>
  <c r="I24" i="26"/>
  <c r="I21" i="26"/>
  <c r="I17" i="26"/>
  <c r="I14" i="26"/>
  <c r="I29" i="26"/>
  <c r="I26" i="26"/>
  <c r="I25" i="26"/>
  <c r="I22" i="26"/>
  <c r="I19" i="26"/>
  <c r="I16" i="26"/>
  <c r="C14" i="27"/>
  <c r="F19" i="25"/>
  <c r="F23" i="25"/>
  <c r="F27" i="25"/>
  <c r="F31" i="25"/>
  <c r="F35" i="25"/>
  <c r="F39" i="25"/>
  <c r="F43" i="25"/>
  <c r="I23" i="30"/>
  <c r="F23" i="30"/>
  <c r="L23" i="30"/>
  <c r="I31" i="30"/>
  <c r="F31" i="30"/>
  <c r="L31" i="30"/>
  <c r="I39" i="30"/>
  <c r="F39" i="30"/>
  <c r="L39" i="30"/>
  <c r="R13" i="31"/>
  <c r="R15" i="31"/>
  <c r="F15" i="31"/>
  <c r="W13" i="31"/>
  <c r="X15" i="31"/>
  <c r="O15" i="31"/>
  <c r="C15" i="31"/>
  <c r="U15" i="31"/>
  <c r="I15" i="31"/>
  <c r="X16" i="31"/>
  <c r="R31" i="31"/>
  <c r="F31" i="31"/>
  <c r="X31" i="31"/>
  <c r="O31" i="31"/>
  <c r="C31" i="31"/>
  <c r="U31" i="31"/>
  <c r="I31" i="31"/>
  <c r="X32" i="31"/>
  <c r="X41" i="31"/>
  <c r="X23" i="32"/>
  <c r="L23" i="32"/>
  <c r="U23" i="32"/>
  <c r="I23" i="32"/>
  <c r="AA23" i="32"/>
  <c r="O23" i="32"/>
  <c r="C23" i="32"/>
  <c r="X39" i="32"/>
  <c r="L39" i="32"/>
  <c r="U39" i="32"/>
  <c r="I39" i="32"/>
  <c r="AA39" i="32"/>
  <c r="O39" i="32"/>
  <c r="C39" i="32"/>
  <c r="I25" i="30"/>
  <c r="F25" i="30"/>
  <c r="L25" i="30"/>
  <c r="I33" i="30"/>
  <c r="F33" i="30"/>
  <c r="L33" i="30"/>
  <c r="I41" i="30"/>
  <c r="F41" i="30"/>
  <c r="L41" i="30"/>
  <c r="I13" i="31"/>
  <c r="U13" i="31"/>
  <c r="R19" i="31"/>
  <c r="F19" i="31"/>
  <c r="X19" i="31"/>
  <c r="O19" i="31"/>
  <c r="C19" i="31"/>
  <c r="U19" i="31"/>
  <c r="I19" i="31"/>
  <c r="X20" i="31"/>
  <c r="X29" i="31"/>
  <c r="R35" i="31"/>
  <c r="F35" i="31"/>
  <c r="X35" i="31"/>
  <c r="O35" i="31"/>
  <c r="C35" i="31"/>
  <c r="U35" i="31"/>
  <c r="I35" i="31"/>
  <c r="X36" i="31"/>
  <c r="X45" i="31"/>
  <c r="X19" i="32"/>
  <c r="L19" i="32"/>
  <c r="U19" i="32"/>
  <c r="I19" i="32"/>
  <c r="AA19" i="32"/>
  <c r="O19" i="32"/>
  <c r="C19" i="32"/>
  <c r="X35" i="32"/>
  <c r="L35" i="32"/>
  <c r="U35" i="32"/>
  <c r="I35" i="32"/>
  <c r="AA35" i="32"/>
  <c r="O35" i="32"/>
  <c r="C35" i="32"/>
  <c r="H13" i="25"/>
  <c r="F13" i="25" s="1"/>
  <c r="C14" i="24"/>
  <c r="C18" i="24"/>
  <c r="C22" i="24"/>
  <c r="C26" i="24"/>
  <c r="C30" i="24"/>
  <c r="C34" i="24"/>
  <c r="C38" i="24"/>
  <c r="C42" i="24"/>
  <c r="C14" i="25"/>
  <c r="C20" i="25"/>
  <c r="C24" i="25"/>
  <c r="C28" i="25"/>
  <c r="C32" i="25"/>
  <c r="C36" i="25"/>
  <c r="C40" i="25"/>
  <c r="C44" i="25"/>
  <c r="C18" i="27"/>
  <c r="O18" i="27"/>
  <c r="C19" i="27"/>
  <c r="O19" i="27"/>
  <c r="C20" i="27"/>
  <c r="O20" i="27"/>
  <c r="C21" i="27"/>
  <c r="O21" i="27"/>
  <c r="C22" i="27"/>
  <c r="O22" i="27"/>
  <c r="C23" i="27"/>
  <c r="O23" i="27"/>
  <c r="C24" i="27"/>
  <c r="O24" i="27"/>
  <c r="C25" i="27"/>
  <c r="O25" i="27"/>
  <c r="C26" i="27"/>
  <c r="O26" i="27"/>
  <c r="C27" i="27"/>
  <c r="O27" i="27"/>
  <c r="C28" i="27"/>
  <c r="O28" i="27"/>
  <c r="C29" i="27"/>
  <c r="O29" i="27"/>
  <c r="C30" i="27"/>
  <c r="O30" i="27"/>
  <c r="C31" i="27"/>
  <c r="O31" i="27"/>
  <c r="C32" i="27"/>
  <c r="O32" i="27"/>
  <c r="C33" i="27"/>
  <c r="O33" i="27"/>
  <c r="C34" i="27"/>
  <c r="O34" i="27"/>
  <c r="C35" i="27"/>
  <c r="O35" i="27"/>
  <c r="C36" i="27"/>
  <c r="O36" i="27"/>
  <c r="C37" i="27"/>
  <c r="O37" i="27"/>
  <c r="C38" i="27"/>
  <c r="O38" i="27"/>
  <c r="C39" i="27"/>
  <c r="O39" i="27"/>
  <c r="C40" i="27"/>
  <c r="O40" i="27"/>
  <c r="C41" i="27"/>
  <c r="O41" i="27"/>
  <c r="C42" i="27"/>
  <c r="O42" i="27"/>
  <c r="C43" i="27"/>
  <c r="O43" i="27"/>
  <c r="C44" i="27"/>
  <c r="O44" i="27"/>
  <c r="C45" i="27"/>
  <c r="O45" i="27"/>
  <c r="C46" i="27"/>
  <c r="O46" i="27"/>
  <c r="H14" i="28"/>
  <c r="C14" i="28" s="1"/>
  <c r="I19" i="30"/>
  <c r="F19" i="30"/>
  <c r="L19" i="30"/>
  <c r="I27" i="30"/>
  <c r="F27" i="30"/>
  <c r="L27" i="30"/>
  <c r="I35" i="30"/>
  <c r="F35" i="30"/>
  <c r="L35" i="30"/>
  <c r="I43" i="30"/>
  <c r="F43" i="30"/>
  <c r="L43" i="30"/>
  <c r="L13" i="31"/>
  <c r="X17" i="31"/>
  <c r="R23" i="31"/>
  <c r="F23" i="31"/>
  <c r="X23" i="31"/>
  <c r="O23" i="31"/>
  <c r="C23" i="31"/>
  <c r="U23" i="31"/>
  <c r="I23" i="31"/>
  <c r="X24" i="31"/>
  <c r="X33" i="31"/>
  <c r="R39" i="31"/>
  <c r="F39" i="31"/>
  <c r="X39" i="31"/>
  <c r="O39" i="31"/>
  <c r="C39" i="31"/>
  <c r="U39" i="31"/>
  <c r="I39" i="31"/>
  <c r="X40" i="31"/>
  <c r="F23" i="32"/>
  <c r="X31" i="32"/>
  <c r="L31" i="32"/>
  <c r="U31" i="32"/>
  <c r="I31" i="32"/>
  <c r="AA31" i="32"/>
  <c r="O31" i="32"/>
  <c r="C31" i="32"/>
  <c r="F39" i="32"/>
  <c r="C15" i="24"/>
  <c r="C19" i="24"/>
  <c r="C23" i="24"/>
  <c r="C27" i="24"/>
  <c r="C31" i="24"/>
  <c r="C35" i="24"/>
  <c r="C39" i="24"/>
  <c r="L15" i="27"/>
  <c r="L16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I15" i="30"/>
  <c r="N14" i="30"/>
  <c r="L14" i="30" s="1"/>
  <c r="F15" i="30"/>
  <c r="L15" i="30"/>
  <c r="I21" i="30"/>
  <c r="F21" i="30"/>
  <c r="L21" i="30"/>
  <c r="C23" i="30"/>
  <c r="I29" i="30"/>
  <c r="F29" i="30"/>
  <c r="L29" i="30"/>
  <c r="C31" i="30"/>
  <c r="I37" i="30"/>
  <c r="F37" i="30"/>
  <c r="L37" i="30"/>
  <c r="C39" i="30"/>
  <c r="I45" i="30"/>
  <c r="F45" i="30"/>
  <c r="L45" i="30"/>
  <c r="C13" i="31"/>
  <c r="O13" i="31"/>
  <c r="L15" i="31"/>
  <c r="X21" i="31"/>
  <c r="R27" i="31"/>
  <c r="F27" i="31"/>
  <c r="X27" i="31"/>
  <c r="O27" i="31"/>
  <c r="C27" i="31"/>
  <c r="U27" i="31"/>
  <c r="I27" i="31"/>
  <c r="X28" i="31"/>
  <c r="L31" i="31"/>
  <c r="X37" i="31"/>
  <c r="R43" i="31"/>
  <c r="F43" i="31"/>
  <c r="X43" i="31"/>
  <c r="O43" i="31"/>
  <c r="C43" i="31"/>
  <c r="U43" i="31"/>
  <c r="I43" i="31"/>
  <c r="X44" i="31"/>
  <c r="X16" i="32"/>
  <c r="L16" i="32"/>
  <c r="U16" i="32"/>
  <c r="I16" i="32"/>
  <c r="AA16" i="32"/>
  <c r="O16" i="32"/>
  <c r="C16" i="32"/>
  <c r="F19" i="32"/>
  <c r="R23" i="32"/>
  <c r="X27" i="32"/>
  <c r="L27" i="32"/>
  <c r="U27" i="32"/>
  <c r="I27" i="32"/>
  <c r="AA27" i="32"/>
  <c r="O27" i="32"/>
  <c r="C27" i="32"/>
  <c r="F35" i="32"/>
  <c r="R39" i="32"/>
  <c r="F20" i="30"/>
  <c r="F22" i="30"/>
  <c r="F24" i="30"/>
  <c r="F26" i="30"/>
  <c r="F28" i="30"/>
  <c r="F30" i="30"/>
  <c r="F32" i="30"/>
  <c r="F34" i="30"/>
  <c r="O34" i="30"/>
  <c r="F36" i="30"/>
  <c r="F38" i="30"/>
  <c r="F40" i="30"/>
  <c r="F42" i="30"/>
  <c r="F44" i="30"/>
  <c r="F46" i="30"/>
  <c r="F16" i="31"/>
  <c r="R16" i="31"/>
  <c r="C17" i="31"/>
  <c r="O17" i="31"/>
  <c r="F20" i="31"/>
  <c r="R20" i="31"/>
  <c r="C21" i="31"/>
  <c r="O21" i="31"/>
  <c r="F24" i="31"/>
  <c r="R24" i="31"/>
  <c r="C25" i="31"/>
  <c r="O25" i="31"/>
  <c r="F28" i="31"/>
  <c r="R28" i="31"/>
  <c r="C29" i="31"/>
  <c r="O29" i="31"/>
  <c r="F32" i="31"/>
  <c r="R32" i="31"/>
  <c r="C33" i="31"/>
  <c r="O33" i="31"/>
  <c r="F36" i="31"/>
  <c r="R36" i="31"/>
  <c r="C37" i="31"/>
  <c r="O37" i="31"/>
  <c r="F40" i="31"/>
  <c r="R40" i="31"/>
  <c r="C41" i="31"/>
  <c r="O41" i="31"/>
  <c r="F44" i="31"/>
  <c r="R44" i="31"/>
  <c r="C45" i="31"/>
  <c r="O45" i="31"/>
  <c r="L15" i="32"/>
  <c r="X15" i="32"/>
  <c r="L18" i="32"/>
  <c r="X18" i="32"/>
  <c r="L22" i="32"/>
  <c r="X22" i="32"/>
  <c r="L26" i="32"/>
  <c r="X26" i="32"/>
  <c r="L30" i="32"/>
  <c r="X30" i="32"/>
  <c r="L34" i="32"/>
  <c r="X34" i="32"/>
  <c r="L38" i="32"/>
  <c r="X38" i="32"/>
  <c r="L42" i="32"/>
  <c r="X42" i="32"/>
  <c r="C43" i="32"/>
  <c r="O43" i="32"/>
  <c r="AA43" i="32"/>
  <c r="AD46" i="32"/>
  <c r="U14" i="33"/>
  <c r="F14" i="41"/>
  <c r="I20" i="41"/>
  <c r="I24" i="41"/>
  <c r="I28" i="41"/>
  <c r="I32" i="41"/>
  <c r="I36" i="41"/>
  <c r="I40" i="41"/>
  <c r="I44" i="41"/>
  <c r="F14" i="44"/>
  <c r="I43" i="37"/>
  <c r="I39" i="37"/>
  <c r="I35" i="37"/>
  <c r="I31" i="37"/>
  <c r="I27" i="37"/>
  <c r="I23" i="37"/>
  <c r="I19" i="37"/>
  <c r="I44" i="37"/>
  <c r="I40" i="37"/>
  <c r="I36" i="37"/>
  <c r="I32" i="37"/>
  <c r="I28" i="37"/>
  <c r="I24" i="37"/>
  <c r="I20" i="37"/>
  <c r="C14" i="37"/>
  <c r="I45" i="37"/>
  <c r="I41" i="37"/>
  <c r="I37" i="37"/>
  <c r="I33" i="37"/>
  <c r="I29" i="37"/>
  <c r="I25" i="37"/>
  <c r="I21" i="37"/>
  <c r="I17" i="37"/>
  <c r="I15" i="37"/>
  <c r="I46" i="37"/>
  <c r="I42" i="37"/>
  <c r="I38" i="37"/>
  <c r="I34" i="37"/>
  <c r="I30" i="37"/>
  <c r="I26" i="37"/>
  <c r="I22" i="37"/>
  <c r="I18" i="37"/>
  <c r="I16" i="37"/>
  <c r="F14" i="37"/>
  <c r="I43" i="32"/>
  <c r="U43" i="32"/>
  <c r="X44" i="32"/>
  <c r="AA44" i="33"/>
  <c r="AA40" i="33"/>
  <c r="AA36" i="33"/>
  <c r="AA32" i="33"/>
  <c r="AA28" i="33"/>
  <c r="AA24" i="33"/>
  <c r="AA20" i="33"/>
  <c r="AA16" i="33"/>
  <c r="AA43" i="33"/>
  <c r="AA39" i="33"/>
  <c r="AA35" i="33"/>
  <c r="AA31" i="33"/>
  <c r="AA27" i="33"/>
  <c r="AA23" i="33"/>
  <c r="AA19" i="33"/>
  <c r="AA15" i="33"/>
  <c r="AA46" i="33"/>
  <c r="AA42" i="33"/>
  <c r="AA38" i="33"/>
  <c r="AA34" i="33"/>
  <c r="AA30" i="33"/>
  <c r="AA26" i="33"/>
  <c r="AA22" i="33"/>
  <c r="AA18" i="33"/>
  <c r="AA45" i="33"/>
  <c r="AA41" i="33"/>
  <c r="AA37" i="33"/>
  <c r="AA33" i="33"/>
  <c r="AA29" i="33"/>
  <c r="I18" i="41"/>
  <c r="I22" i="41"/>
  <c r="I26" i="41"/>
  <c r="I30" i="41"/>
  <c r="I34" i="41"/>
  <c r="I38" i="41"/>
  <c r="I42" i="41"/>
  <c r="I46" i="41"/>
  <c r="C16" i="31"/>
  <c r="O16" i="31"/>
  <c r="C20" i="31"/>
  <c r="O20" i="31"/>
  <c r="C24" i="31"/>
  <c r="O24" i="31"/>
  <c r="C28" i="31"/>
  <c r="O28" i="31"/>
  <c r="C32" i="31"/>
  <c r="O32" i="31"/>
  <c r="C36" i="31"/>
  <c r="O36" i="31"/>
  <c r="C40" i="31"/>
  <c r="O40" i="31"/>
  <c r="C44" i="31"/>
  <c r="O44" i="31"/>
  <c r="AC14" i="32"/>
  <c r="AD17" i="32" s="1"/>
  <c r="I15" i="32"/>
  <c r="U15" i="32"/>
  <c r="I18" i="32"/>
  <c r="U18" i="32"/>
  <c r="C20" i="32"/>
  <c r="O20" i="32"/>
  <c r="I22" i="32"/>
  <c r="U22" i="32"/>
  <c r="C24" i="32"/>
  <c r="O24" i="32"/>
  <c r="I26" i="32"/>
  <c r="U26" i="32"/>
  <c r="C28" i="32"/>
  <c r="O28" i="32"/>
  <c r="I30" i="32"/>
  <c r="U30" i="32"/>
  <c r="C32" i="32"/>
  <c r="O32" i="32"/>
  <c r="I34" i="32"/>
  <c r="U34" i="32"/>
  <c r="C36" i="32"/>
  <c r="O36" i="32"/>
  <c r="I38" i="32"/>
  <c r="U38" i="32"/>
  <c r="C40" i="32"/>
  <c r="O40" i="32"/>
  <c r="I42" i="32"/>
  <c r="U42" i="32"/>
  <c r="L43" i="32"/>
  <c r="C44" i="32"/>
  <c r="O44" i="32"/>
  <c r="F14" i="33"/>
  <c r="R14" i="33"/>
  <c r="AA17" i="33"/>
  <c r="I16" i="41"/>
  <c r="I15" i="41"/>
  <c r="C14" i="41"/>
  <c r="I17" i="41"/>
  <c r="I21" i="41"/>
  <c r="I25" i="41"/>
  <c r="I29" i="41"/>
  <c r="I33" i="41"/>
  <c r="I37" i="41"/>
  <c r="I41" i="41"/>
  <c r="I45" i="41"/>
  <c r="I43" i="43"/>
  <c r="I39" i="43"/>
  <c r="I35" i="43"/>
  <c r="I31" i="43"/>
  <c r="I27" i="43"/>
  <c r="I23" i="43"/>
  <c r="I19" i="43"/>
  <c r="I44" i="43"/>
  <c r="I40" i="43"/>
  <c r="I36" i="43"/>
  <c r="I32" i="43"/>
  <c r="I28" i="43"/>
  <c r="I24" i="43"/>
  <c r="I20" i="43"/>
  <c r="C14" i="43"/>
  <c r="I45" i="43"/>
  <c r="I41" i="43"/>
  <c r="I37" i="43"/>
  <c r="I33" i="43"/>
  <c r="I29" i="43"/>
  <c r="I25" i="43"/>
  <c r="I21" i="43"/>
  <c r="I17" i="43"/>
  <c r="I15" i="43"/>
  <c r="I46" i="43"/>
  <c r="I42" i="43"/>
  <c r="I38" i="43"/>
  <c r="I34" i="43"/>
  <c r="I30" i="43"/>
  <c r="I26" i="43"/>
  <c r="I22" i="43"/>
  <c r="I18" i="43"/>
  <c r="I16" i="43"/>
  <c r="F14" i="43"/>
  <c r="L46" i="44"/>
  <c r="L45" i="44"/>
  <c r="L44" i="44"/>
  <c r="L43" i="44"/>
  <c r="L42" i="44"/>
  <c r="L41" i="44"/>
  <c r="L40" i="44"/>
  <c r="L39" i="44"/>
  <c r="L38" i="44"/>
  <c r="L37" i="44"/>
  <c r="L36" i="44"/>
  <c r="L35" i="44"/>
  <c r="L34" i="44"/>
  <c r="L33" i="44"/>
  <c r="L32" i="44"/>
  <c r="L31" i="44"/>
  <c r="L30" i="44"/>
  <c r="L29" i="44"/>
  <c r="L28" i="44"/>
  <c r="L27" i="44"/>
  <c r="L26" i="44"/>
  <c r="L25" i="44"/>
  <c r="L24" i="44"/>
  <c r="I14" i="44"/>
  <c r="C14" i="44"/>
  <c r="L23" i="44"/>
  <c r="L22" i="44"/>
  <c r="L21" i="44"/>
  <c r="L20" i="44"/>
  <c r="L19" i="44"/>
  <c r="L18" i="44"/>
  <c r="L17" i="44"/>
  <c r="L16" i="44"/>
  <c r="L15" i="44"/>
  <c r="F15" i="41"/>
  <c r="F16" i="41"/>
  <c r="I31" i="45"/>
  <c r="I35" i="45"/>
  <c r="I39" i="45"/>
  <c r="C15" i="48"/>
  <c r="I15" i="48"/>
  <c r="I17" i="48"/>
  <c r="I21" i="48"/>
  <c r="I29" i="48"/>
  <c r="H14" i="49"/>
  <c r="I19" i="49" s="1"/>
  <c r="I17" i="49"/>
  <c r="C19" i="49"/>
  <c r="C21" i="49"/>
  <c r="I21" i="49"/>
  <c r="C23" i="49"/>
  <c r="AD16" i="51"/>
  <c r="R16" i="51"/>
  <c r="F16" i="51"/>
  <c r="AA16" i="51"/>
  <c r="O16" i="51"/>
  <c r="C16" i="51"/>
  <c r="AD25" i="51"/>
  <c r="R25" i="51"/>
  <c r="F25" i="51"/>
  <c r="AA25" i="51"/>
  <c r="O25" i="51"/>
  <c r="C25" i="51"/>
  <c r="AD29" i="51"/>
  <c r="R29" i="51"/>
  <c r="F29" i="51"/>
  <c r="AA29" i="51"/>
  <c r="O29" i="51"/>
  <c r="C29" i="51"/>
  <c r="U29" i="51"/>
  <c r="L29" i="51"/>
  <c r="R17" i="38"/>
  <c r="R19" i="38"/>
  <c r="R21" i="38"/>
  <c r="R23" i="38"/>
  <c r="R25" i="38"/>
  <c r="R27" i="38"/>
  <c r="R29" i="38"/>
  <c r="R31" i="38"/>
  <c r="R33" i="38"/>
  <c r="R35" i="38"/>
  <c r="R37" i="38"/>
  <c r="R39" i="38"/>
  <c r="R41" i="38"/>
  <c r="R43" i="38"/>
  <c r="R45" i="38"/>
  <c r="I45" i="45"/>
  <c r="I44" i="45"/>
  <c r="I43" i="45"/>
  <c r="I42" i="45"/>
  <c r="I29" i="45"/>
  <c r="I28" i="45"/>
  <c r="I27" i="45"/>
  <c r="I24" i="45"/>
  <c r="C18" i="45"/>
  <c r="I18" i="45"/>
  <c r="C20" i="45"/>
  <c r="I20" i="45"/>
  <c r="C22" i="45"/>
  <c r="I22" i="45"/>
  <c r="I26" i="45"/>
  <c r="I30" i="45"/>
  <c r="I34" i="45"/>
  <c r="I38" i="45"/>
  <c r="I46" i="45"/>
  <c r="I34" i="48"/>
  <c r="I35" i="48"/>
  <c r="I36" i="48"/>
  <c r="I37" i="48"/>
  <c r="I38" i="48"/>
  <c r="I39" i="48"/>
  <c r="I40" i="48"/>
  <c r="I41" i="48"/>
  <c r="I42" i="48"/>
  <c r="I43" i="48"/>
  <c r="I44" i="48"/>
  <c r="I45" i="48"/>
  <c r="I46" i="48"/>
  <c r="AF14" i="51"/>
  <c r="I14" i="51" s="1"/>
  <c r="AD31" i="51"/>
  <c r="R31" i="51"/>
  <c r="F31" i="51"/>
  <c r="AA31" i="51"/>
  <c r="O31" i="51"/>
  <c r="C31" i="51"/>
  <c r="U31" i="51"/>
  <c r="L31" i="51"/>
  <c r="C16" i="48"/>
  <c r="I16" i="48"/>
  <c r="I19" i="48"/>
  <c r="I23" i="48"/>
  <c r="I31" i="48"/>
  <c r="I32" i="48"/>
  <c r="I33" i="48"/>
  <c r="C18" i="49"/>
  <c r="I18" i="49"/>
  <c r="C20" i="49"/>
  <c r="C22" i="49"/>
  <c r="I22" i="49"/>
  <c r="C14" i="51"/>
  <c r="AA14" i="51"/>
  <c r="AD15" i="51"/>
  <c r="R15" i="51"/>
  <c r="F15" i="51"/>
  <c r="AA15" i="51"/>
  <c r="O15" i="51"/>
  <c r="C15" i="51"/>
  <c r="U16" i="51"/>
  <c r="U25" i="51"/>
  <c r="AD26" i="51"/>
  <c r="R26" i="51"/>
  <c r="F26" i="51"/>
  <c r="AA26" i="51"/>
  <c r="O26" i="51"/>
  <c r="C26" i="51"/>
  <c r="I29" i="51"/>
  <c r="AD33" i="51"/>
  <c r="R33" i="51"/>
  <c r="F33" i="51"/>
  <c r="AA33" i="51"/>
  <c r="O33" i="51"/>
  <c r="C33" i="51"/>
  <c r="U33" i="51"/>
  <c r="L33" i="51"/>
  <c r="I46" i="32"/>
  <c r="U46" i="32"/>
  <c r="R18" i="38"/>
  <c r="R20" i="38"/>
  <c r="R22" i="38"/>
  <c r="R24" i="38"/>
  <c r="R26" i="38"/>
  <c r="R28" i="38"/>
  <c r="R30" i="38"/>
  <c r="R32" i="38"/>
  <c r="R34" i="38"/>
  <c r="R36" i="38"/>
  <c r="R38" i="38"/>
  <c r="R40" i="38"/>
  <c r="R42" i="38"/>
  <c r="F14" i="45"/>
  <c r="I15" i="45"/>
  <c r="I17" i="45"/>
  <c r="C19" i="45"/>
  <c r="I19" i="45"/>
  <c r="C21" i="45"/>
  <c r="I21" i="45"/>
  <c r="C23" i="45"/>
  <c r="I23" i="45"/>
  <c r="I32" i="45"/>
  <c r="I36" i="45"/>
  <c r="I40" i="45"/>
  <c r="C14" i="48"/>
  <c r="I18" i="48"/>
  <c r="I22" i="48"/>
  <c r="I45" i="49"/>
  <c r="U14" i="51"/>
  <c r="L15" i="51"/>
  <c r="X16" i="51"/>
  <c r="AG22" i="51"/>
  <c r="X25" i="51"/>
  <c r="L26" i="51"/>
  <c r="AD27" i="51"/>
  <c r="AA27" i="51"/>
  <c r="O27" i="51"/>
  <c r="U27" i="51"/>
  <c r="F27" i="51"/>
  <c r="R27" i="51"/>
  <c r="C27" i="51"/>
  <c r="X29" i="51"/>
  <c r="I31" i="51"/>
  <c r="AD35" i="51"/>
  <c r="R35" i="51"/>
  <c r="F35" i="51"/>
  <c r="AA35" i="51"/>
  <c r="O35" i="51"/>
  <c r="C35" i="51"/>
  <c r="L35" i="51"/>
  <c r="L18" i="51"/>
  <c r="AG18" i="51" s="1"/>
  <c r="L19" i="51"/>
  <c r="AG19" i="51" s="1"/>
  <c r="L20" i="51"/>
  <c r="L21" i="51"/>
  <c r="L22" i="51"/>
  <c r="L23" i="51"/>
  <c r="AG23" i="51" s="1"/>
  <c r="AD28" i="51"/>
  <c r="R28" i="51"/>
  <c r="F28" i="51"/>
  <c r="AA28" i="51"/>
  <c r="O28" i="51"/>
  <c r="C28" i="51"/>
  <c r="AD30" i="51"/>
  <c r="R30" i="51"/>
  <c r="F30" i="51"/>
  <c r="AA30" i="51"/>
  <c r="O30" i="51"/>
  <c r="C30" i="51"/>
  <c r="AD32" i="51"/>
  <c r="R32" i="51"/>
  <c r="F32" i="51"/>
  <c r="AA32" i="51"/>
  <c r="O32" i="51"/>
  <c r="C32" i="51"/>
  <c r="AD34" i="51"/>
  <c r="R34" i="51"/>
  <c r="F34" i="51"/>
  <c r="AA34" i="51"/>
  <c r="O34" i="51"/>
  <c r="C34" i="51"/>
  <c r="U35" i="51"/>
  <c r="AD36" i="51"/>
  <c r="R36" i="51"/>
  <c r="F36" i="51"/>
  <c r="AA36" i="51"/>
  <c r="O36" i="51"/>
  <c r="C36" i="51"/>
  <c r="F14" i="52"/>
  <c r="I17" i="52"/>
  <c r="I19" i="52"/>
  <c r="I21" i="52"/>
  <c r="I23" i="52"/>
  <c r="I25" i="52"/>
  <c r="I27" i="52"/>
  <c r="I29" i="52"/>
  <c r="I31" i="52"/>
  <c r="I33" i="52"/>
  <c r="I35" i="52"/>
  <c r="I37" i="52"/>
  <c r="I39" i="52"/>
  <c r="I41" i="52"/>
  <c r="I43" i="52"/>
  <c r="C37" i="51"/>
  <c r="O37" i="51"/>
  <c r="AG37" i="51" s="1"/>
  <c r="AA37" i="51"/>
  <c r="C38" i="51"/>
  <c r="O38" i="51"/>
  <c r="AA38" i="51"/>
  <c r="C39" i="51"/>
  <c r="O39" i="51"/>
  <c r="AA39" i="51"/>
  <c r="C40" i="51"/>
  <c r="O40" i="51"/>
  <c r="AA40" i="51"/>
  <c r="C41" i="51"/>
  <c r="O41" i="51"/>
  <c r="AA41" i="51"/>
  <c r="C42" i="51"/>
  <c r="O42" i="51"/>
  <c r="AA42" i="51"/>
  <c r="C43" i="51"/>
  <c r="O43" i="51"/>
  <c r="AA43" i="51"/>
  <c r="C44" i="51"/>
  <c r="O44" i="51"/>
  <c r="AA44" i="51"/>
  <c r="C18" i="52"/>
  <c r="C19" i="52"/>
  <c r="C20" i="52"/>
  <c r="C21" i="52"/>
  <c r="C22" i="52"/>
  <c r="C23" i="52"/>
  <c r="C24" i="52"/>
  <c r="C25" i="52"/>
  <c r="C26" i="52"/>
  <c r="C27" i="52"/>
  <c r="C28" i="52"/>
  <c r="C29" i="52"/>
  <c r="C30" i="52"/>
  <c r="C31" i="52"/>
  <c r="C32" i="52"/>
  <c r="C33" i="52"/>
  <c r="C34" i="52"/>
  <c r="C35" i="52"/>
  <c r="C36" i="52"/>
  <c r="C37" i="52"/>
  <c r="C38" i="52"/>
  <c r="C39" i="52"/>
  <c r="C40" i="52"/>
  <c r="C41" i="52"/>
  <c r="C42" i="52"/>
  <c r="C43" i="52"/>
  <c r="C44" i="52"/>
  <c r="C45" i="52"/>
  <c r="C46" i="52"/>
  <c r="F37" i="51"/>
  <c r="R37" i="51"/>
  <c r="F38" i="51"/>
  <c r="R38" i="51"/>
  <c r="F39" i="51"/>
  <c r="R39" i="51"/>
  <c r="F40" i="51"/>
  <c r="R40" i="51"/>
  <c r="F41" i="51"/>
  <c r="R41" i="51"/>
  <c r="F42" i="51"/>
  <c r="R42" i="51"/>
  <c r="F43" i="51"/>
  <c r="R43" i="51"/>
  <c r="F44" i="51"/>
  <c r="R44" i="51"/>
  <c r="I45" i="52" l="1"/>
  <c r="I42" i="52"/>
  <c r="I34" i="52"/>
  <c r="I26" i="52"/>
  <c r="I18" i="52"/>
  <c r="I40" i="52"/>
  <c r="I32" i="52"/>
  <c r="I24" i="52"/>
  <c r="I36" i="52"/>
  <c r="I38" i="52"/>
  <c r="I15" i="52"/>
  <c r="I14" i="52"/>
  <c r="AG43" i="51"/>
  <c r="AG39" i="51"/>
  <c r="AG21" i="51"/>
  <c r="AG31" i="51"/>
  <c r="AG41" i="51"/>
  <c r="AG20" i="51"/>
  <c r="AG15" i="51"/>
  <c r="I20" i="49"/>
  <c r="I23" i="49"/>
  <c r="AD27" i="32"/>
  <c r="AD21" i="32"/>
  <c r="AA14" i="32"/>
  <c r="O38" i="30"/>
  <c r="O22" i="30"/>
  <c r="O42" i="30"/>
  <c r="O26" i="30"/>
  <c r="O45" i="30"/>
  <c r="O46" i="30"/>
  <c r="O30" i="30"/>
  <c r="U15" i="27"/>
  <c r="L14" i="27"/>
  <c r="U22" i="27"/>
  <c r="U30" i="27"/>
  <c r="U38" i="27"/>
  <c r="U46" i="27"/>
  <c r="U21" i="27"/>
  <c r="U29" i="27"/>
  <c r="U36" i="27"/>
  <c r="U44" i="27"/>
  <c r="O14" i="27"/>
  <c r="R14" i="27"/>
  <c r="U23" i="27"/>
  <c r="U31" i="27"/>
  <c r="U40" i="27"/>
  <c r="F14" i="27"/>
  <c r="U24" i="27"/>
  <c r="U32" i="27"/>
  <c r="C13" i="25"/>
  <c r="C12" i="24"/>
  <c r="AG44" i="51"/>
  <c r="AG40" i="51"/>
  <c r="AG36" i="51"/>
  <c r="AG33" i="51"/>
  <c r="AG34" i="51"/>
  <c r="AG30" i="51"/>
  <c r="AG35" i="51"/>
  <c r="I14" i="45"/>
  <c r="AG26" i="51"/>
  <c r="AG29" i="51"/>
  <c r="AD16" i="32"/>
  <c r="F14" i="32"/>
  <c r="O21" i="30"/>
  <c r="O15" i="30"/>
  <c r="AD31" i="32"/>
  <c r="AD18" i="32"/>
  <c r="AD22" i="32"/>
  <c r="AD42" i="32"/>
  <c r="U14" i="32"/>
  <c r="U14" i="27"/>
  <c r="AA14" i="33"/>
  <c r="O18" i="30"/>
  <c r="O16" i="30"/>
  <c r="I14" i="30"/>
  <c r="C14" i="30"/>
  <c r="O43" i="30"/>
  <c r="O35" i="30"/>
  <c r="O27" i="30"/>
  <c r="O19" i="30"/>
  <c r="AD35" i="32"/>
  <c r="X14" i="32"/>
  <c r="O41" i="30"/>
  <c r="O33" i="30"/>
  <c r="O25" i="30"/>
  <c r="AD26" i="32"/>
  <c r="I14" i="32"/>
  <c r="O39" i="30"/>
  <c r="O31" i="30"/>
  <c r="O23" i="30"/>
  <c r="I13" i="26"/>
  <c r="AG28" i="51"/>
  <c r="AG27" i="51"/>
  <c r="AG25" i="51"/>
  <c r="AG16" i="51"/>
  <c r="L14" i="44"/>
  <c r="I14" i="43"/>
  <c r="AD43" i="32"/>
  <c r="O37" i="30"/>
  <c r="AD34" i="32"/>
  <c r="O14" i="32"/>
  <c r="AD19" i="32"/>
  <c r="L14" i="32"/>
  <c r="AD39" i="32"/>
  <c r="X34" i="31"/>
  <c r="X18" i="31"/>
  <c r="X30" i="31"/>
  <c r="X14" i="31"/>
  <c r="X42" i="31"/>
  <c r="X26" i="31"/>
  <c r="X38" i="31"/>
  <c r="X22" i="31"/>
  <c r="F13" i="31"/>
  <c r="I15" i="28"/>
  <c r="AG32" i="51"/>
  <c r="AG42" i="51"/>
  <c r="AG38" i="51"/>
  <c r="L14" i="51"/>
  <c r="R14" i="51"/>
  <c r="X14" i="51"/>
  <c r="AD14" i="51"/>
  <c r="F14" i="51"/>
  <c r="R14" i="38"/>
  <c r="O14" i="51"/>
  <c r="F14" i="49"/>
  <c r="I16" i="49"/>
  <c r="I15" i="49"/>
  <c r="I44" i="49"/>
  <c r="I43" i="49"/>
  <c r="I42" i="49"/>
  <c r="I41" i="49"/>
  <c r="I40" i="49"/>
  <c r="I39" i="49"/>
  <c r="I38" i="49"/>
  <c r="I37" i="49"/>
  <c r="I36" i="49"/>
  <c r="I35" i="49"/>
  <c r="I34" i="49"/>
  <c r="I33" i="49"/>
  <c r="I32" i="49"/>
  <c r="I31" i="49"/>
  <c r="I30" i="49"/>
  <c r="I29" i="49"/>
  <c r="I28" i="49"/>
  <c r="I27" i="49"/>
  <c r="I26" i="49"/>
  <c r="I25" i="49"/>
  <c r="I24" i="49"/>
  <c r="C14" i="49"/>
  <c r="I46" i="49"/>
  <c r="I14" i="48"/>
  <c r="I14" i="41"/>
  <c r="AD44" i="32"/>
  <c r="AD45" i="32"/>
  <c r="AD41" i="32"/>
  <c r="AD37" i="32"/>
  <c r="AD33" i="32"/>
  <c r="AD29" i="32"/>
  <c r="AD25" i="32"/>
  <c r="AD28" i="32"/>
  <c r="AD32" i="32"/>
  <c r="AD36" i="32"/>
  <c r="AD20" i="32"/>
  <c r="AD40" i="32"/>
  <c r="AD24" i="32"/>
  <c r="I14" i="37"/>
  <c r="O44" i="30"/>
  <c r="O40" i="30"/>
  <c r="O36" i="30"/>
  <c r="O32" i="30"/>
  <c r="O28" i="30"/>
  <c r="O24" i="30"/>
  <c r="O20" i="30"/>
  <c r="AD30" i="32"/>
  <c r="R14" i="32"/>
  <c r="O29" i="30"/>
  <c r="C14" i="32"/>
  <c r="I46" i="28"/>
  <c r="I42" i="28"/>
  <c r="I38" i="28"/>
  <c r="I34" i="28"/>
  <c r="I30" i="28"/>
  <c r="I43" i="28"/>
  <c r="I39" i="28"/>
  <c r="I35" i="28"/>
  <c r="I31" i="28"/>
  <c r="I41" i="28"/>
  <c r="I33" i="28"/>
  <c r="I27" i="28"/>
  <c r="I23" i="28"/>
  <c r="I19" i="28"/>
  <c r="I25" i="28"/>
  <c r="I17" i="28"/>
  <c r="F14" i="28"/>
  <c r="I44" i="28"/>
  <c r="I36" i="28"/>
  <c r="I28" i="28"/>
  <c r="I24" i="28"/>
  <c r="I20" i="28"/>
  <c r="I16" i="28"/>
  <c r="I29" i="28"/>
  <c r="I21" i="28"/>
  <c r="I45" i="28"/>
  <c r="I37" i="28"/>
  <c r="I40" i="28"/>
  <c r="I32" i="28"/>
  <c r="I26" i="28"/>
  <c r="I22" i="28"/>
  <c r="I18" i="28"/>
  <c r="AD38" i="32"/>
  <c r="F14" i="30"/>
  <c r="AD23" i="32"/>
  <c r="AD15" i="32"/>
  <c r="X25" i="31"/>
  <c r="O17" i="30"/>
  <c r="I14" i="49" l="1"/>
  <c r="I14" i="28"/>
  <c r="O14" i="30"/>
  <c r="AD14" i="32"/>
  <c r="X13" i="31"/>
  <c r="D32" i="13" l="1"/>
  <c r="D30" i="10"/>
  <c r="E33" i="4"/>
  <c r="D33" i="4"/>
  <c r="D37" i="2"/>
  <c r="D12" i="21" l="1"/>
  <c r="D15" i="21"/>
  <c r="D35" i="19"/>
  <c r="D15" i="18"/>
  <c r="C15" i="18"/>
  <c r="D13" i="18"/>
  <c r="D31" i="7"/>
  <c r="E29" i="7" s="1"/>
  <c r="E15" i="5"/>
  <c r="E23" i="14" l="1"/>
  <c r="E14" i="14"/>
  <c r="E12" i="14"/>
  <c r="E11" i="14"/>
  <c r="E27" i="20"/>
  <c r="E17" i="20"/>
  <c r="E11" i="20"/>
  <c r="E20" i="17"/>
  <c r="E17" i="17"/>
  <c r="E14" i="17"/>
  <c r="E11" i="17"/>
  <c r="E15" i="15"/>
  <c r="E11" i="15"/>
  <c r="E15" i="9"/>
  <c r="E13" i="9"/>
  <c r="E12" i="9"/>
  <c r="E13" i="6"/>
  <c r="E12" i="6"/>
  <c r="E11" i="5"/>
  <c r="E13" i="3"/>
  <c r="E12" i="3"/>
  <c r="E17" i="3" s="1"/>
  <c r="E27" i="1" l="1"/>
  <c r="E22" i="1"/>
  <c r="E18" i="1"/>
  <c r="E15" i="1"/>
  <c r="E13" i="1"/>
  <c r="D17" i="21"/>
  <c r="D11" i="21"/>
  <c r="E13" i="20"/>
  <c r="E30" i="19"/>
  <c r="D14" i="18"/>
  <c r="C22" i="17"/>
  <c r="C20" i="17"/>
  <c r="C17" i="17"/>
  <c r="C14" i="17"/>
  <c r="C11" i="17"/>
  <c r="C11" i="16"/>
  <c r="C14" i="16"/>
  <c r="C20" i="14"/>
  <c r="C18" i="14"/>
  <c r="C15" i="14"/>
  <c r="E23" i="13"/>
  <c r="E15" i="14" l="1"/>
  <c r="E26" i="14" s="1"/>
  <c r="F25" i="14" s="1"/>
  <c r="E27" i="17"/>
  <c r="E11" i="16"/>
  <c r="C18" i="21"/>
  <c r="D18" i="21"/>
  <c r="E11" i="21" s="1"/>
  <c r="E30" i="20"/>
  <c r="F27" i="20" s="1"/>
  <c r="E25" i="19"/>
  <c r="E22" i="19"/>
  <c r="E18" i="19"/>
  <c r="E29" i="19"/>
  <c r="E19" i="19"/>
  <c r="E15" i="19"/>
  <c r="E14" i="19"/>
  <c r="E26" i="19"/>
  <c r="E27" i="19"/>
  <c r="E16" i="19"/>
  <c r="E21" i="19"/>
  <c r="E12" i="19"/>
  <c r="E31" i="19"/>
  <c r="E23" i="19"/>
  <c r="E33" i="19"/>
  <c r="E11" i="19"/>
  <c r="E24" i="19"/>
  <c r="E34" i="19"/>
  <c r="E32" i="19"/>
  <c r="E20" i="19"/>
  <c r="E13" i="19"/>
  <c r="E28" i="19"/>
  <c r="E10" i="19"/>
  <c r="E17" i="19"/>
  <c r="D12" i="18"/>
  <c r="D10" i="18"/>
  <c r="D11" i="18"/>
  <c r="E19" i="15"/>
  <c r="E24" i="13"/>
  <c r="E15" i="13"/>
  <c r="E29" i="13"/>
  <c r="E20" i="13"/>
  <c r="E27" i="13"/>
  <c r="E18" i="13"/>
  <c r="E21" i="13"/>
  <c r="E26" i="13"/>
  <c r="E28" i="13"/>
  <c r="E25" i="13"/>
  <c r="E30" i="13"/>
  <c r="E14" i="13"/>
  <c r="E13" i="13"/>
  <c r="E16" i="13"/>
  <c r="E22" i="13"/>
  <c r="E31" i="13"/>
  <c r="E12" i="13"/>
  <c r="E11" i="13"/>
  <c r="E10" i="13"/>
  <c r="E19" i="13"/>
  <c r="E17" i="13"/>
  <c r="C14" i="12"/>
  <c r="C12" i="11"/>
  <c r="C15" i="11"/>
  <c r="E15" i="11" s="1"/>
  <c r="C18" i="11"/>
  <c r="C20" i="11"/>
  <c r="C11" i="8"/>
  <c r="C15" i="5"/>
  <c r="C13" i="5"/>
  <c r="C11" i="5"/>
  <c r="E18" i="10"/>
  <c r="D19" i="9"/>
  <c r="E20" i="7"/>
  <c r="D17" i="6"/>
  <c r="E28" i="4"/>
  <c r="D30" i="1"/>
  <c r="E12" i="21" l="1"/>
  <c r="E17" i="21"/>
  <c r="E35" i="19"/>
  <c r="E32" i="13"/>
  <c r="E29" i="10"/>
  <c r="E16" i="7"/>
  <c r="E18" i="7"/>
  <c r="E10" i="7"/>
  <c r="E17" i="7"/>
  <c r="E24" i="7"/>
  <c r="E11" i="7"/>
  <c r="E25" i="7"/>
  <c r="F11" i="17"/>
  <c r="F14" i="17"/>
  <c r="F20" i="17"/>
  <c r="F17" i="17"/>
  <c r="E15" i="7"/>
  <c r="E21" i="7"/>
  <c r="E13" i="7"/>
  <c r="F14" i="14"/>
  <c r="E15" i="21"/>
  <c r="F12" i="3"/>
  <c r="F13" i="3"/>
  <c r="E23" i="7"/>
  <c r="E14" i="7"/>
  <c r="E22" i="7"/>
  <c r="E26" i="10"/>
  <c r="F12" i="14"/>
  <c r="F15" i="14"/>
  <c r="F23" i="14"/>
  <c r="F11" i="14"/>
  <c r="F13" i="20"/>
  <c r="F11" i="20"/>
  <c r="F17" i="20"/>
  <c r="E20" i="16"/>
  <c r="F11" i="16" s="1"/>
  <c r="F20" i="16" s="1"/>
  <c r="F11" i="15"/>
  <c r="F15" i="15"/>
  <c r="F19" i="15" s="1"/>
  <c r="E18" i="11"/>
  <c r="E12" i="11"/>
  <c r="E11" i="8"/>
  <c r="F16" i="20"/>
  <c r="F29" i="20"/>
  <c r="D12" i="12"/>
  <c r="D10" i="12"/>
  <c r="D13" i="12"/>
  <c r="D11" i="12"/>
  <c r="E28" i="10"/>
  <c r="E25" i="10"/>
  <c r="E14" i="10"/>
  <c r="E21" i="10"/>
  <c r="E23" i="10"/>
  <c r="E19" i="10"/>
  <c r="E15" i="10"/>
  <c r="E24" i="10"/>
  <c r="E20" i="10"/>
  <c r="E27" i="10"/>
  <c r="E13" i="10"/>
  <c r="E17" i="10"/>
  <c r="E10" i="10"/>
  <c r="E12" i="10"/>
  <c r="E16" i="10"/>
  <c r="E22" i="10"/>
  <c r="E11" i="10"/>
  <c r="E19" i="9"/>
  <c r="E30" i="7"/>
  <c r="E19" i="7"/>
  <c r="E27" i="7"/>
  <c r="E26" i="7"/>
  <c r="E12" i="7"/>
  <c r="E28" i="7"/>
  <c r="E20" i="4"/>
  <c r="E30" i="4"/>
  <c r="E27" i="4"/>
  <c r="E32" i="4"/>
  <c r="E17" i="4"/>
  <c r="E15" i="4"/>
  <c r="E11" i="4"/>
  <c r="E25" i="4"/>
  <c r="E21" i="4"/>
  <c r="E14" i="4"/>
  <c r="E22" i="4"/>
  <c r="E12" i="4"/>
  <c r="E10" i="4"/>
  <c r="E26" i="4"/>
  <c r="E19" i="4"/>
  <c r="E29" i="4"/>
  <c r="E13" i="4"/>
  <c r="E23" i="4"/>
  <c r="E18" i="4"/>
  <c r="E16" i="4"/>
  <c r="E31" i="4"/>
  <c r="E24" i="4"/>
  <c r="E17" i="6"/>
  <c r="E20" i="5"/>
  <c r="E18" i="21" l="1"/>
  <c r="F27" i="17"/>
  <c r="D14" i="12"/>
  <c r="F17" i="3"/>
  <c r="F15" i="5"/>
  <c r="F11" i="5"/>
  <c r="F20" i="5" s="1"/>
  <c r="F26" i="14"/>
  <c r="F13" i="9"/>
  <c r="F15" i="9"/>
  <c r="F12" i="9"/>
  <c r="F13" i="6"/>
  <c r="F12" i="6"/>
  <c r="F30" i="20"/>
  <c r="E24" i="11"/>
  <c r="F18" i="11" s="1"/>
  <c r="E30" i="10"/>
  <c r="E14" i="8"/>
  <c r="F11" i="8" s="1"/>
  <c r="E31" i="7"/>
  <c r="E36" i="2"/>
  <c r="E34" i="2"/>
  <c r="E25" i="2"/>
  <c r="E10" i="2"/>
  <c r="E11" i="2"/>
  <c r="E32" i="2"/>
  <c r="E19" i="2"/>
  <c r="E30" i="2"/>
  <c r="E12" i="2"/>
  <c r="E21" i="2"/>
  <c r="E15" i="2"/>
  <c r="E33" i="2"/>
  <c r="E22" i="2"/>
  <c r="E13" i="2"/>
  <c r="E20" i="2"/>
  <c r="E17" i="2"/>
  <c r="E18" i="2"/>
  <c r="E27" i="2"/>
  <c r="E14" i="2"/>
  <c r="E26" i="2"/>
  <c r="E23" i="2"/>
  <c r="E35" i="2"/>
  <c r="E31" i="2"/>
  <c r="E24" i="2"/>
  <c r="E28" i="2"/>
  <c r="E29" i="2"/>
  <c r="E16" i="2"/>
  <c r="E30" i="1"/>
  <c r="E37" i="2" l="1"/>
  <c r="F22" i="1"/>
  <c r="F15" i="1"/>
  <c r="F13" i="1"/>
  <c r="F27" i="1"/>
  <c r="F18" i="1"/>
  <c r="F15" i="11"/>
  <c r="F12" i="11"/>
  <c r="F19" i="9"/>
  <c r="F17" i="6"/>
  <c r="F14" i="8"/>
  <c r="F17" i="1"/>
  <c r="F26" i="1"/>
  <c r="F25" i="1"/>
  <c r="F12" i="1"/>
  <c r="F24" i="11" l="1"/>
  <c r="F30" i="1"/>
</calcChain>
</file>

<file path=xl/sharedStrings.xml><?xml version="1.0" encoding="utf-8"?>
<sst xmlns="http://schemas.openxmlformats.org/spreadsheetml/2006/main" count="2616" uniqueCount="497">
  <si>
    <t>#</t>
  </si>
  <si>
    <t>%</t>
  </si>
  <si>
    <t>Categoría</t>
  </si>
  <si>
    <t xml:space="preserve">Consultoría en artes, arquitectura y diseño </t>
  </si>
  <si>
    <t xml:space="preserve">Diseño Industrial </t>
  </si>
  <si>
    <t>A</t>
  </si>
  <si>
    <t>B</t>
  </si>
  <si>
    <t>Empresas Creativas y Culturales*</t>
  </si>
  <si>
    <t>Eventos Artísticos*</t>
  </si>
  <si>
    <t xml:space="preserve">Obras o productos de arte, arquitectura y diseño </t>
  </si>
  <si>
    <t>A1</t>
  </si>
  <si>
    <t>C</t>
  </si>
  <si>
    <t>Proyectos de Investigación + Creación*</t>
  </si>
  <si>
    <t>Registros de acuerdos de licencia para la explotación de obras*</t>
  </si>
  <si>
    <t>Signos Distintivos*</t>
  </si>
  <si>
    <t>Talleres de Creación*</t>
  </si>
  <si>
    <t>TOTAL</t>
  </si>
  <si>
    <t>* Estas tipologías no fueron relacionadas con áreas ni disciplinas del conocimiento al momento de su registro, por lo tanto, no es posible relacionarlas con las categorías de las ICC.</t>
  </si>
  <si>
    <t>Fuente</t>
  </si>
  <si>
    <t>Vigencia</t>
  </si>
  <si>
    <t>Hasta el 5 de diciembre de 2019</t>
  </si>
  <si>
    <t>Observaciones</t>
  </si>
  <si>
    <t>La información obedece a los resultados de la convocatoria nacional para el reconocimiento y medición de Grupos de Investigación, Desarrollo Tecnológico o de Innovación y para el reconocimiento de Investigadores del Sistema Nacional de Ciencia, Tecnología e Innovación – SNCTeI, relacionados con la tipología Investigación + Creación. 
Convocatoria No. 781</t>
  </si>
  <si>
    <t xml:space="preserve">Antioquia </t>
  </si>
  <si>
    <t xml:space="preserve">Atlántico </t>
  </si>
  <si>
    <t xml:space="preserve">Bogotá D.C. </t>
  </si>
  <si>
    <t xml:space="preserve">Bolívar </t>
  </si>
  <si>
    <t xml:space="preserve">Boyacá </t>
  </si>
  <si>
    <t xml:space="preserve">Caldas </t>
  </si>
  <si>
    <t>Caquetá</t>
  </si>
  <si>
    <t>Casanare</t>
  </si>
  <si>
    <t xml:space="preserve">Cauca </t>
  </si>
  <si>
    <t xml:space="preserve">Cesar </t>
  </si>
  <si>
    <t xml:space="preserve">Córdoba </t>
  </si>
  <si>
    <t xml:space="preserve">Cundinamarca </t>
  </si>
  <si>
    <t xml:space="preserve">Huila </t>
  </si>
  <si>
    <t xml:space="preserve">La Guajira </t>
  </si>
  <si>
    <t>Magdalena</t>
  </si>
  <si>
    <t xml:space="preserve">Meta </t>
  </si>
  <si>
    <t>Nariño</t>
  </si>
  <si>
    <t xml:space="preserve">Norte de Santander </t>
  </si>
  <si>
    <t>Putumayo</t>
  </si>
  <si>
    <t xml:space="preserve">Quindío </t>
  </si>
  <si>
    <t xml:space="preserve">Risaralda </t>
  </si>
  <si>
    <t xml:space="preserve">Santander </t>
  </si>
  <si>
    <t>Sucre</t>
  </si>
  <si>
    <t xml:space="preserve">Tolima </t>
  </si>
  <si>
    <t xml:space="preserve">Valle del Cauca </t>
  </si>
  <si>
    <t>Vaupés</t>
  </si>
  <si>
    <t xml:space="preserve">No reportó </t>
  </si>
  <si>
    <t>CON_AAD</t>
  </si>
  <si>
    <t>TIPOLOGÍA</t>
  </si>
  <si>
    <t>Total</t>
  </si>
  <si>
    <t>TOTALES</t>
  </si>
  <si>
    <t>CATEGORÍA</t>
  </si>
  <si>
    <t>RESULTADOS POR:</t>
  </si>
  <si>
    <t>Córdoba</t>
  </si>
  <si>
    <t xml:space="preserve">Nariño </t>
  </si>
  <si>
    <t>Tolima</t>
  </si>
  <si>
    <t>Gran Área</t>
  </si>
  <si>
    <t>Área</t>
  </si>
  <si>
    <t>Disciplina</t>
  </si>
  <si>
    <t>Ciencias Sociales</t>
  </si>
  <si>
    <t>Ciencias de la Educación</t>
  </si>
  <si>
    <t>Educación General</t>
  </si>
  <si>
    <t>Geografía Social y Económica</t>
  </si>
  <si>
    <t>Estudios Urbanos (Planificación y Desarrollo)</t>
  </si>
  <si>
    <t>Humanidades</t>
  </si>
  <si>
    <t>Arte</t>
  </si>
  <si>
    <t>Artes plásticas y visuales</t>
  </si>
  <si>
    <t>Danza o Artes danzarias</t>
  </si>
  <si>
    <t>Teatro, dramaturgia o artes escénicas</t>
  </si>
  <si>
    <t>Otras artes</t>
  </si>
  <si>
    <t>Área /Disciplina</t>
  </si>
  <si>
    <t>TOTALES POR:</t>
  </si>
  <si>
    <t>DEPARTAMENTO</t>
  </si>
  <si>
    <t>Artes audiovisuales</t>
  </si>
  <si>
    <t>Música y musicología</t>
  </si>
  <si>
    <t>Periodismo y Comunicaciones</t>
  </si>
  <si>
    <t>Medios y Comunicación Social</t>
  </si>
  <si>
    <t>Ciencias de la Información (Aspectos Sociales)</t>
  </si>
  <si>
    <t>Arquitectura y Urbanismo</t>
  </si>
  <si>
    <t>Diseño</t>
  </si>
  <si>
    <t>Ingeniería y Tecnología</t>
  </si>
  <si>
    <t>Ingeniería de los Materiales</t>
  </si>
  <si>
    <t>Cerámicos</t>
  </si>
  <si>
    <t>Ingenierías Eléctrica, Electrónica e Informática</t>
  </si>
  <si>
    <t>Ingeniería de Sistemas y Comunicaciones</t>
  </si>
  <si>
    <t>Robótica y Control Automático</t>
  </si>
  <si>
    <t>Automatización y Sistemas de Control</t>
  </si>
  <si>
    <t>RESULTADOS GRAN ÁREA:</t>
  </si>
  <si>
    <t xml:space="preserve">Investigador Asociado </t>
  </si>
  <si>
    <t xml:space="preserve">Investigador Emérito </t>
  </si>
  <si>
    <t xml:space="preserve">Investigador Junior </t>
  </si>
  <si>
    <t xml:space="preserve">Investigador Senior </t>
  </si>
  <si>
    <t xml:space="preserve">Magdalena </t>
  </si>
  <si>
    <t xml:space="preserve">No reportó/relacionó </t>
  </si>
  <si>
    <t xml:space="preserve">Centros </t>
  </si>
  <si>
    <t xml:space="preserve">Centros de desarrollo tecnológico </t>
  </si>
  <si>
    <t>NIVELES:</t>
  </si>
  <si>
    <t xml:space="preserve">Grande </t>
  </si>
  <si>
    <t xml:space="preserve">Pequeña </t>
  </si>
  <si>
    <t>NIVELES  -  2/3</t>
  </si>
  <si>
    <t>Empresas</t>
  </si>
  <si>
    <t xml:space="preserve">Entidades de Gobierno </t>
  </si>
  <si>
    <t>Nacional</t>
  </si>
  <si>
    <t xml:space="preserve">IES </t>
  </si>
  <si>
    <t xml:space="preserve">Instituciones Tecnológicas </t>
  </si>
  <si>
    <t xml:space="preserve">Privado </t>
  </si>
  <si>
    <t xml:space="preserve">Público </t>
  </si>
  <si>
    <t xml:space="preserve">Instituciones Universitarias o Escuelas Tecnológicas </t>
  </si>
  <si>
    <t>Privado</t>
  </si>
  <si>
    <t xml:space="preserve">Universidades </t>
  </si>
  <si>
    <t xml:space="preserve">Otras </t>
  </si>
  <si>
    <t xml:space="preserve">Entidades sin ánimo de lucro </t>
  </si>
  <si>
    <t xml:space="preserve">Organizaciones no gubernamentales </t>
  </si>
  <si>
    <t>No reportó/relacionó</t>
  </si>
  <si>
    <t>RESULTADOS POR NIVEL 1:</t>
  </si>
  <si>
    <t>Nivel 1</t>
  </si>
  <si>
    <t>Educación General (Incluye Capacitación, Pedagogía)</t>
  </si>
  <si>
    <t xml:space="preserve">Ciencias Sociales </t>
  </si>
  <si>
    <t>Idiomas y Literatura</t>
  </si>
  <si>
    <t>Estudios Generales del Lenguaje</t>
  </si>
  <si>
    <t>Estudios Literarios</t>
  </si>
  <si>
    <t>Lingüística</t>
  </si>
  <si>
    <t>Literatura Específica</t>
  </si>
  <si>
    <t>Teoría Literaria</t>
  </si>
  <si>
    <t>Ciencias Naturales</t>
  </si>
  <si>
    <t>Computación y Ciencias de la Información</t>
  </si>
  <si>
    <t>Ciencias de la Computación</t>
  </si>
  <si>
    <t>Ciencias de la Información y Bioinformática</t>
  </si>
  <si>
    <t>Periodismo</t>
  </si>
  <si>
    <t xml:space="preserve">Humanidades </t>
  </si>
  <si>
    <t>Compuestos (Laminados, Plásticos Reforzados, Fibra Sintéticas y Naturales)</t>
  </si>
  <si>
    <t>Telecomunicaciones</t>
  </si>
  <si>
    <t xml:space="preserve">A </t>
  </si>
  <si>
    <t xml:space="preserve">A1 </t>
  </si>
  <si>
    <t xml:space="preserve">B </t>
  </si>
  <si>
    <t xml:space="preserve">C </t>
  </si>
  <si>
    <t xml:space="preserve">Reconocido </t>
  </si>
  <si>
    <t xml:space="preserve">Arauca </t>
  </si>
  <si>
    <t xml:space="preserve">Caquetá </t>
  </si>
  <si>
    <t xml:space="preserve">Vaupés </t>
  </si>
  <si>
    <t xml:space="preserve">Centros o institutos de investigación </t>
  </si>
  <si>
    <t>(todas son privadas)</t>
  </si>
  <si>
    <t xml:space="preserve">Instituciones Técnicas Profesionales </t>
  </si>
  <si>
    <t>Público</t>
  </si>
  <si>
    <t xml:space="preserve">Computación y Ciencias de la Información </t>
  </si>
  <si>
    <t xml:space="preserve">Ciencias de la Educación </t>
  </si>
  <si>
    <t xml:space="preserve">Geografía Social y Económica </t>
  </si>
  <si>
    <t xml:space="preserve">Periodismo y Comunicaciones </t>
  </si>
  <si>
    <t>Arte *</t>
  </si>
  <si>
    <t xml:space="preserve">Idiomas y Literatura </t>
  </si>
  <si>
    <t>* El área de Arte, está relacionada con las 3 categorías de las ICC. Los grupos de investigación no tenían habilitada una ventana para registrar las disciplinas relacionadas con las áreas del conocimiento, por lo tanto, no es posible desglosarla.</t>
  </si>
  <si>
    <t xml:space="preserve">Ingenierías Eléctrica, Electrónica e Informática </t>
  </si>
  <si>
    <t>TOTAL POR ÁREA</t>
  </si>
  <si>
    <t>Reporte Economía Naranja</t>
  </si>
  <si>
    <t xml:space="preserve">Indicadores Reporte Naranja </t>
  </si>
  <si>
    <t>Nombre del indicador</t>
  </si>
  <si>
    <t>Plataforma SCIENTI</t>
  </si>
  <si>
    <t>Productos resultado de Investigación + Creación para el área de Artes y Patriminio por tipología</t>
  </si>
  <si>
    <t>Productos resultado de Investigación + Creación para el área de Artes y Patrimonio por departamentos</t>
  </si>
  <si>
    <t>Productos resultado de Investigación + Creación para el área de Artes y Patrimonio por tipología</t>
  </si>
  <si>
    <t>Productos resultado de Investigación + Creación para el área de Artes y Patrimonio por área del conocimiento</t>
  </si>
  <si>
    <t>Productos resultado de Investigación + Creación para el área de Industrias Culturales por tipología</t>
  </si>
  <si>
    <t>Tipología de productos I+C</t>
  </si>
  <si>
    <t>Productos resultado de Investigación + Creación para el área de Industrias Culturales por departamento</t>
  </si>
  <si>
    <t>Productos resultado de Investigación + Creación para el área de Industrias Culturales por área del conocimiento</t>
  </si>
  <si>
    <t>Productos resultado de Investigación + Creación para el área de Artes y Patrimonio por departamento</t>
  </si>
  <si>
    <t>Productos resultado de Investigación + Creación para el área de Creaciones Funcionales, Nuevos Medios y Software de Contenidos por tipología</t>
  </si>
  <si>
    <t>Productos resultado de Investigación + Creación para el área de Creaciones Funcionales, Nuevos Medios y Software de Contenidos por departamento</t>
  </si>
  <si>
    <t>Productos resultado de Investigación + Creación para el área de Creaciones Funcionales, Nuevos Medios y Software de Contenidos por área del conocimiento</t>
  </si>
  <si>
    <t>Empresas (todas son privadas)</t>
  </si>
  <si>
    <t>Investigadores reconocidos autores de productos resultado de procesos de Investigación + Creación para el área de Artes y Patrimonio por área del conocimiento</t>
  </si>
  <si>
    <t>Investigadores reconocidos autores de productos resultado de procesos de Investigación + Creación para el área de Industrias Culturales por área del conocimiento</t>
  </si>
  <si>
    <t>Investigadores reconocidos autores de productos resultado de procesos de Investigación + Creación para el área de Creaciones Funcionales, Nuevos Medios y Software de Contenidos por área del conocimiento</t>
  </si>
  <si>
    <t xml:space="preserve">Categorías de Industrias Creativas y Culturales - ICC </t>
  </si>
  <si>
    <t>Artes y Patrimonio</t>
  </si>
  <si>
    <t>Industrias Culturales</t>
  </si>
  <si>
    <t>Creaciones funcionales, nuevos medios y software de contenidos</t>
  </si>
  <si>
    <t>Productos resultado de Investigación + Creación para el área de Artes y Patrimonio por área del conocimiento*</t>
  </si>
  <si>
    <t>* Entiéndase como área de conocimiento aquellas definidas por la OCDE</t>
  </si>
  <si>
    <t>Productos resultado de Investigación + Creación para el área de Industrias Culturales por área del conocimiento*</t>
  </si>
  <si>
    <t>Productos resultado de Investigación + Creación para el área de Creaciones Funcionales, Nuevos Medios y Software de Contenidos por área del conocimiento*</t>
  </si>
  <si>
    <t>Grupos de investigación reconocidos con producción resultado de procesos de Investigación + Creación para todas las áreas de la economía naranja por área del conocimiento</t>
  </si>
  <si>
    <t>Productos resultado de Investigación + Creación para todas las áreas de la economía naranja por tipología</t>
  </si>
  <si>
    <t>Productos resultado de Investigación + Creación para todas las áreas de la economía naranja por departamento</t>
  </si>
  <si>
    <t>Investigadores reconocidos autores de productos resultado de procesos de Investigación + Creación para todas las áreas de la economía naranja por categorización</t>
  </si>
  <si>
    <t>Investigadores reconocidos autores de productos resultado de procesos de Investigación + Creación para todas las áreas de la economía naranja por departamento</t>
  </si>
  <si>
    <t>Investigadores reconocidos autores de productos resultado de procesos de Investigación + Creación para todas las áreas de la economía naranja por vinculación a tipo de institución</t>
  </si>
  <si>
    <t>Grupos de investigación reconocidos con producción resultado de procesos de Investigación + Creación para todas las áreas de la economía naranja por categorización</t>
  </si>
  <si>
    <t>Grupos de investigación reconocidos con producción resultado de procesos de Investigación + Creación para todas las áreas de la economía naranja por departamento</t>
  </si>
  <si>
    <t>Grupos de investigación reconocidos con producción resultado de procesos de Investigación + Creación para todas las áreas de la economía naranja por vinculación a tipo de institución</t>
  </si>
  <si>
    <t>Investigadores reconocidos autores de productos resultado de procesos de Investigación + Creación para el área de Artes y Patrimonio por área del conocimiento*</t>
  </si>
  <si>
    <t>Investigadores reconocidos autores de productos resultado de procesos de Investigación + Creación para el área de Industrias Culturales por área del conocimiento*</t>
  </si>
  <si>
    <t>Investigadores reconocidos autores de productos resultado de procesos de Investigación + Creación para el área de Creaciones Funcionales, Nuevos Medios y Software de Contenidos por área del conocimiento*</t>
  </si>
  <si>
    <t>Grupos de investigación reconocidos con producción resultado de procesos de Investigación + Creación para todas las áreas de la economía naranja por área del conocimiento*</t>
  </si>
  <si>
    <t>Número de artesanos por departamento</t>
  </si>
  <si>
    <t>Artesanías de Colombia</t>
  </si>
  <si>
    <t>Distribución de artesanos por sexo</t>
  </si>
  <si>
    <t>Distribución de artesanos por sexo y edad</t>
  </si>
  <si>
    <t>Distribución artesanal por pertenencia étnica</t>
  </si>
  <si>
    <t>Autorreconocimiento como población vulnerable</t>
  </si>
  <si>
    <t>Grupos de población vulnerable - autorreconocimiento</t>
  </si>
  <si>
    <t>Régimen de Seguridad Social en Salud</t>
  </si>
  <si>
    <t>Zona de residencia</t>
  </si>
  <si>
    <t>Forma de aprendizaje de los oficios artesanales</t>
  </si>
  <si>
    <t>Lugar de producción artesanal</t>
  </si>
  <si>
    <t>Tipos de materias primas</t>
  </si>
  <si>
    <t>Tipos de herramientas</t>
  </si>
  <si>
    <t>Principales líneas de producto</t>
  </si>
  <si>
    <t>Artesanía como principal fuente de ingreso al hogar</t>
  </si>
  <si>
    <t>Ingreso promedio mensual del hogar por artesanías</t>
  </si>
  <si>
    <t>Rol laboral en la actividad artesanal</t>
  </si>
  <si>
    <t>Formas de comercialización</t>
  </si>
  <si>
    <t>Particpación en ferias aresanales</t>
  </si>
  <si>
    <t>Dificultades en la comercialización</t>
  </si>
  <si>
    <t>Tenencia de negocio o local para comercializar artesanías</t>
  </si>
  <si>
    <t>Rol en el negocio o local</t>
  </si>
  <si>
    <t>Salarios en el negocio o local</t>
  </si>
  <si>
    <t>Mensualmente, el ingreso o salario es</t>
  </si>
  <si>
    <t>Registros de los negocios</t>
  </si>
  <si>
    <t>Solicitud de créditos o préstamos para la actividad artesanal</t>
  </si>
  <si>
    <t>Aprobación de créditos o préstamos</t>
  </si>
  <si>
    <t>Razones para no aprobar préstamos o créditos</t>
  </si>
  <si>
    <t>Entidades que otorgan los créditos o préstamos</t>
  </si>
  <si>
    <t>Asociatividad</t>
  </si>
  <si>
    <t>Razones para no asociarse</t>
  </si>
  <si>
    <t>Ventas totales: Expoartesanías 2016-2018</t>
  </si>
  <si>
    <t>Número de visitantes: Expoartesanías 2016-2018</t>
  </si>
  <si>
    <t>Ventas por tipo de artesanías: Expoartesanías 2016-2018</t>
  </si>
  <si>
    <t>Ventas totales: Expoartesano 2016-2019</t>
  </si>
  <si>
    <t>Número de visitantes: Expoartesano 2016-2019</t>
  </si>
  <si>
    <t>Ventas por tipo de artesanías: Expoartesano 2016-2019</t>
  </si>
  <si>
    <t>Número de artesanos</t>
  </si>
  <si>
    <t xml:space="preserve"> </t>
  </si>
  <si>
    <t>Departamento de residencia</t>
  </si>
  <si>
    <t>No. Resgistros</t>
  </si>
  <si>
    <t>COLOMBIA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</si>
  <si>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</si>
  <si>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</si>
  <si>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</si>
  <si>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</si>
  <si>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</si>
  <si>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</si>
  <si>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</si>
  <si>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</si>
  <si>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</si>
  <si>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</si>
  <si>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</si>
  <si>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</si>
  <si>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</si>
  <si>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</si>
  <si>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</si>
  <si>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</si>
  <si>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</si>
  <si>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</si>
  <si>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</si>
  <si>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</si>
  <si>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</si>
  <si>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</si>
  <si>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</si>
  <si>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</si>
  <si>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</si>
  <si>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</si>
  <si>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SANTANDER</t>
  </si>
  <si>
    <t>SUCRE</t>
  </si>
  <si>
    <t>TOLIMA</t>
  </si>
  <si>
    <t>VALLE DEL CAUCA</t>
  </si>
  <si>
    <t>VAUPÉS</t>
  </si>
  <si>
    <t>VICHADA</t>
  </si>
  <si>
    <r>
      <t xml:space="preserve">Fuente: </t>
    </r>
    <r>
      <rPr>
        <sz val="12"/>
        <rFont val="Futura Std Light"/>
        <family val="2"/>
      </rPr>
      <t>Artesanías de Colombia - SIEAA, 2019</t>
    </r>
    <r>
      <rPr>
        <b/>
        <sz val="12"/>
        <rFont val="Futura Std Light"/>
        <family val="2"/>
      </rPr>
      <t>.</t>
    </r>
  </si>
  <si>
    <t>Sexo</t>
  </si>
  <si>
    <t>Mujer</t>
  </si>
  <si>
    <t>Hombre</t>
  </si>
  <si>
    <t xml:space="preserve">Total por departamento </t>
  </si>
  <si>
    <t>Distribución artesanal por sexo y edad</t>
  </si>
  <si>
    <t>Edad</t>
  </si>
  <si>
    <t xml:space="preserve">Total </t>
  </si>
  <si>
    <t>9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</si>
  <si>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</si>
  <si>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</si>
  <si>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</si>
  <si>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</si>
  <si>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</si>
  <si>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</si>
  <si>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</si>
  <si>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</si>
  <si>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</si>
  <si>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</si>
  <si>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</si>
  <si>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</si>
  <si>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</si>
  <si>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</si>
  <si>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Más de 85 años</t>
  </si>
  <si>
    <t>¿De cuál de los siguientes grupos étnicos se considera usted?</t>
  </si>
  <si>
    <t>Grupo étnico</t>
  </si>
  <si>
    <t>Indigena</t>
  </si>
  <si>
    <t>Gitano ROM</t>
  </si>
  <si>
    <t>Raizal (San Andrés, Providencia y Santa Catalina)</t>
  </si>
  <si>
    <t>Palenquero de San Basilio</t>
  </si>
  <si>
    <t>Afro</t>
  </si>
  <si>
    <t>Ninguno</t>
  </si>
  <si>
    <t>Total por departamento</t>
  </si>
  <si>
    <t>Pertenencia a población vulnerable</t>
  </si>
  <si>
    <t xml:space="preserve">¿Se reconoce como perteneciente a un grupo de población catalogado como vulnerable? </t>
  </si>
  <si>
    <t>Sí</t>
  </si>
  <si>
    <t>No</t>
  </si>
  <si>
    <t>Grupos de población vulnerable</t>
  </si>
  <si>
    <t>¿Se reconoce como perteneciente a un grupo de población catalogado como vulnerable? Indique cuál</t>
  </si>
  <si>
    <t>Madre cabeza de familia</t>
  </si>
  <si>
    <t>Desplazados</t>
  </si>
  <si>
    <t>Víctimas de violencia</t>
  </si>
  <si>
    <t>Jóvenes y adultos iletrados</t>
  </si>
  <si>
    <t>Habitantes de frontera</t>
  </si>
  <si>
    <t>Población indígena</t>
  </si>
  <si>
    <t>Población rural dispersa</t>
  </si>
  <si>
    <t>Adultos mayores en pobreza e indigencia</t>
  </si>
  <si>
    <t>Menores en riesgo social</t>
  </si>
  <si>
    <t>Persona en condición de discapacidad</t>
  </si>
  <si>
    <t>Otro</t>
  </si>
  <si>
    <t>¿A cuál de los siguientes regímenes de seguridad social en salud está afiliado(a)?</t>
  </si>
  <si>
    <t>Contributivo</t>
  </si>
  <si>
    <t>Subsidiado</t>
  </si>
  <si>
    <t>Especial o de excepción</t>
  </si>
  <si>
    <t>No informa</t>
  </si>
  <si>
    <t>Distribución artesanal por zona de residencia</t>
  </si>
  <si>
    <t>Urbana</t>
  </si>
  <si>
    <t>Rural</t>
  </si>
  <si>
    <t>Resguardo indígena</t>
  </si>
  <si>
    <t>Zona de reserva campesina</t>
  </si>
  <si>
    <t>Territorio comunitario</t>
  </si>
  <si>
    <t>Kumpanias y comunidad</t>
  </si>
  <si>
    <t>Palenque</t>
  </si>
  <si>
    <t>¿Cómo aprendió el oficio de mayor antigüedad?</t>
  </si>
  <si>
    <t>Formas de aprendizaje</t>
  </si>
  <si>
    <t>Autodidacta</t>
  </si>
  <si>
    <t>Le enseñó alguien de su familia</t>
  </si>
  <si>
    <t>Aprendió en otro taller</t>
  </si>
  <si>
    <t>Aprendió con otro(s) artesano(s)</t>
  </si>
  <si>
    <t>Capacitación en alguna institución</t>
  </si>
  <si>
    <t>A través de proyectos de promoción de la actividad artesanal</t>
  </si>
  <si>
    <t>A través de un programa o proyecto de política pública</t>
  </si>
  <si>
    <t>Profesional en carreras afines</t>
  </si>
  <si>
    <t>Otra opción</t>
  </si>
  <si>
    <t>¿En qué lugar realiza usualmente las actividades relacionadas con su oficio?</t>
  </si>
  <si>
    <t>Lugar de producción</t>
  </si>
  <si>
    <t>Local independiente</t>
  </si>
  <si>
    <t>Lugar exclusivo dentro de la vivienda</t>
  </si>
  <si>
    <t xml:space="preserve">En cualquier lugar de la vivienda </t>
  </si>
  <si>
    <t>Trabaja mientras desarrolla otras actividades</t>
  </si>
  <si>
    <t>Espacio comunitario fuera de la vivienda con
paredes y techo</t>
  </si>
  <si>
    <t>Parcela de producción de materia prima</t>
  </si>
  <si>
    <t xml:space="preserve"> Otro</t>
  </si>
  <si>
    <t>Espacio Público</t>
  </si>
  <si>
    <t xml:space="preserve">¿Qué tipo de materias primas utiliza en la elaboración de sus productos? </t>
  </si>
  <si>
    <t xml:space="preserve">De origen vegetal </t>
  </si>
  <si>
    <t>De origen animal</t>
  </si>
  <si>
    <t xml:space="preserve">De origen mineral </t>
  </si>
  <si>
    <t>Sintéticas</t>
  </si>
  <si>
    <t>Recicladas</t>
  </si>
  <si>
    <t>Otra</t>
  </si>
  <si>
    <t>La mayor parte del proceso que aplica para la elaboración de sus productos es:</t>
  </si>
  <si>
    <t>A mano</t>
  </si>
  <si>
    <t>Con herramientas manuales</t>
  </si>
  <si>
    <t xml:space="preserve"> Con apoyo de máquinas simples</t>
  </si>
  <si>
    <t>Con apoyo de maquinaría con motor</t>
  </si>
  <si>
    <t>¿En cuál de las siguientes líneas se clasifican sus productos?</t>
  </si>
  <si>
    <t>Líneas de producto</t>
  </si>
  <si>
    <t>Mobiliario</t>
  </si>
  <si>
    <t>Textiles y ropa</t>
  </si>
  <si>
    <t xml:space="preserve"> Artículos para el
hogar</t>
  </si>
  <si>
    <t>Decoración</t>
  </si>
  <si>
    <t xml:space="preserve">Bisutería </t>
  </si>
  <si>
    <t>Juguetería</t>
  </si>
  <si>
    <t>Accesorios</t>
  </si>
  <si>
    <t>Escultura</t>
  </si>
  <si>
    <t>Arte funcional</t>
  </si>
  <si>
    <t>Joyería</t>
  </si>
  <si>
    <t>Calzado</t>
  </si>
  <si>
    <t>Instrumentos musicales</t>
  </si>
  <si>
    <t>¿La principal fuente de ingreso mensual del hogar proviene de la artesanía?</t>
  </si>
  <si>
    <t>Ingreso promedio mensual al hogar por artesanía</t>
  </si>
  <si>
    <t>En promedio, su ingreso mensual generado únicamente por la actividad artesanal es de:</t>
  </si>
  <si>
    <t>Ingreso promedio mensual del hogar por artesanía</t>
  </si>
  <si>
    <t>Menos de 1 SMLV</t>
  </si>
  <si>
    <t xml:space="preserve"> Entre 1 y 2 SMLV</t>
  </si>
  <si>
    <t>Entre 2 y 4 SMLV</t>
  </si>
  <si>
    <t xml:space="preserve"> Entre 4 y 6 SMLV</t>
  </si>
  <si>
    <t>Más de 6 SMLV</t>
  </si>
  <si>
    <t>Actualmente en el desempeño de su oficio artesanal, usted es:</t>
  </si>
  <si>
    <t>Trabajador independiente</t>
  </si>
  <si>
    <t>Empleado formal</t>
  </si>
  <si>
    <t xml:space="preserve"> Empleado informal </t>
  </si>
  <si>
    <t>Trabajador familiar</t>
  </si>
  <si>
    <t xml:space="preserve">Miembro o socio de un taller u organización </t>
  </si>
  <si>
    <t xml:space="preserve"> Microempresario</t>
  </si>
  <si>
    <t xml:space="preserve">¿Cómo realiza habitualmente la venta de sus productos? </t>
  </si>
  <si>
    <t>Vende directamente al consumidor final</t>
  </si>
  <si>
    <t>A través de un intermediario</t>
  </si>
  <si>
    <t>Mediante una Organización de Artesanos</t>
  </si>
  <si>
    <t xml:space="preserve">A una empresa comercializadora </t>
  </si>
  <si>
    <t>En consignación</t>
  </si>
  <si>
    <t>Puntos de venta</t>
  </si>
  <si>
    <t>Otro tipo de organización</t>
  </si>
  <si>
    <t>No comercializa</t>
  </si>
  <si>
    <t>¿En los últimos tres años participó en ferias artesanales?</t>
  </si>
  <si>
    <t>Particpación en ferias</t>
  </si>
  <si>
    <t>¿Cuáles son los principales problemas que enfrenta en la comercialización de sus productos?</t>
  </si>
  <si>
    <t>Limitaciones en el transporte</t>
  </si>
  <si>
    <t xml:space="preserve">Bajo volumen de producción </t>
  </si>
  <si>
    <t>El desconocimiento de los mercados y preferencias de compradores</t>
  </si>
  <si>
    <t xml:space="preserve"> La competencia en el mercado</t>
  </si>
  <si>
    <t xml:space="preserve"> La distancia a los mercados</t>
  </si>
  <si>
    <t>Los precios del mercado</t>
  </si>
  <si>
    <t>Tiene negocio o local para comercializar artesanías</t>
  </si>
  <si>
    <t>¿Tiene un negocio o local para las ventas de sus productos artesanales?</t>
  </si>
  <si>
    <t>Tiene negocio o local para la venta de artesanías</t>
  </si>
  <si>
    <t>En el negocio que referencia, usted es:</t>
  </si>
  <si>
    <t>Rol en el negocio o local para las ventas</t>
  </si>
  <si>
    <t>Dueño</t>
  </si>
  <si>
    <t>Socio</t>
  </si>
  <si>
    <t>Beneficiario</t>
  </si>
  <si>
    <t>Recibe ingresos</t>
  </si>
  <si>
    <t xml:space="preserve">¿Dentro de los gastos del negocio, usted, sus socios o los familiares que trabajan con usted, están devengando un salario? </t>
  </si>
  <si>
    <t>Devenga salario en el local o negocio</t>
  </si>
  <si>
    <t>Mensualmente, el ingreso o salario es:</t>
  </si>
  <si>
    <t>El ingreso o salario:</t>
  </si>
  <si>
    <t>Una suma fija</t>
  </si>
  <si>
    <t>Depende de resultados</t>
  </si>
  <si>
    <t>Tiene un componente fijo y otro variable</t>
  </si>
  <si>
    <t xml:space="preserve">                   -</t>
  </si>
  <si>
    <t xml:space="preserve">                              -</t>
  </si>
  <si>
    <t xml:space="preserve"> ¿Su negocio tiene alguno de los siguientes registros?</t>
  </si>
  <si>
    <t>Registros de los locales o negocios</t>
  </si>
  <si>
    <t>NIT</t>
  </si>
  <si>
    <t>RUT</t>
  </si>
  <si>
    <t>Alcaldía municipal</t>
  </si>
  <si>
    <t>Supercooperativas</t>
  </si>
  <si>
    <t>No tiene</t>
  </si>
  <si>
    <t>Camara de Comercio</t>
  </si>
  <si>
    <t xml:space="preserve">                      -</t>
  </si>
  <si>
    <t>Solicitud de créditos</t>
  </si>
  <si>
    <t xml:space="preserve">¿En los últimos tres años ha solicitado crédito o préstamos para el desarrollo de su actividad artesanal?
</t>
  </si>
  <si>
    <t>Aprobación de créditos</t>
  </si>
  <si>
    <t>¿Le otorgaron el crédito o préstamo solicitado?</t>
  </si>
  <si>
    <t>Monto muy alto</t>
  </si>
  <si>
    <t xml:space="preserve"> Falta de avales y garantías</t>
  </si>
  <si>
    <t>Número de cuotas</t>
  </si>
  <si>
    <t xml:space="preserve"> Bajos ingresos</t>
  </si>
  <si>
    <t>¿Quién le otorgó el crédito o préstamo solicitado?</t>
  </si>
  <si>
    <t>Un banco o entidad financiera</t>
  </si>
  <si>
    <t xml:space="preserve"> Una cooperativa</t>
  </si>
  <si>
    <t>Una organización artesanal</t>
  </si>
  <si>
    <t xml:space="preserve">Una asociación comunitaria </t>
  </si>
  <si>
    <t>Un intermediario comprador</t>
  </si>
  <si>
    <t>Un proveedor</t>
  </si>
  <si>
    <t>Un cliente</t>
  </si>
  <si>
    <t>Un prestamista particular</t>
  </si>
  <si>
    <t xml:space="preserve">Un familiar o amigo </t>
  </si>
  <si>
    <t>¿Usted pertenece actualmente a una organización o asociación relacionada con la actividad artesanal?</t>
  </si>
  <si>
    <t>Pertenencia a una organización o asociación</t>
  </si>
  <si>
    <t>Los beneficios son para pocos</t>
  </si>
  <si>
    <t>No ayudan en la producción</t>
  </si>
  <si>
    <t>No ayudan en la comercialización</t>
  </si>
  <si>
    <t>No es útil</t>
  </si>
  <si>
    <t>Exigen demasiados documentos</t>
  </si>
  <si>
    <t>Falta de información</t>
  </si>
  <si>
    <t>No funcionó la organización</t>
  </si>
  <si>
    <t>Año</t>
  </si>
  <si>
    <t>Ventas totales</t>
  </si>
  <si>
    <t>VISITANTES</t>
  </si>
  <si>
    <t>Ventas por tipo de artesanía: Expoartesanías 2016-2018</t>
  </si>
  <si>
    <t>Tipo de artesanía</t>
  </si>
  <si>
    <t>Total 2016-2018</t>
  </si>
  <si>
    <t>Cocina de origen</t>
  </si>
  <si>
    <t>Artesanía tradicional y moda</t>
  </si>
  <si>
    <t>Artesanía étnica</t>
  </si>
  <si>
    <t>Decoración, instrumentos musicales e infantiles</t>
  </si>
  <si>
    <t>Internacional</t>
  </si>
  <si>
    <t>Joyería y bisutería</t>
  </si>
  <si>
    <t>Institucionales</t>
  </si>
  <si>
    <t>Productos de diseño</t>
  </si>
  <si>
    <t>Sin clasificar</t>
  </si>
  <si>
    <t>VENTAS TOTALES</t>
  </si>
  <si>
    <t>2017 (7 días)</t>
  </si>
  <si>
    <t>Visitantes</t>
  </si>
  <si>
    <t>Ventas por tipo de artesanía: Expoartesano 2016-2019</t>
  </si>
  <si>
    <t>TIPO DE ARTESANÍA</t>
  </si>
  <si>
    <t>Moda y joyería</t>
  </si>
  <si>
    <t>Artesanía tradicional</t>
  </si>
  <si>
    <t>Ministerio de Ciencia, Tecnología e Innovación (antes Colciencias)</t>
  </si>
  <si>
    <t>Ministerio de Ciencia, Tecnología e Innovación (antes Colciencias) - Plataforma SCIENTI - Colombia - (2017)</t>
  </si>
  <si>
    <t>Ministerio de Ciencia, Tecnología e Innovación (antes Colciencias) - Plataforma SCIENTI. Colombia, 2017.</t>
  </si>
  <si>
    <t>Sistema de Información Estadístico de la Actividad Artesanal –SIEAA</t>
  </si>
  <si>
    <t>Entidad</t>
  </si>
  <si>
    <t>Elaborado: diciembre 16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</si>
</sst>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0.0%"/>
    <numFmt numFmtId="165" formatCode="0.0"/>
    <numFmt numFmtId="166" formatCode="#,##0.0"/>
    <numFmt numFmtId="167" formatCode="_(* #,##0.000_);_(* \(#,##0.000\);_(* &quot;-&quot;??_);_(@_)"/>
    <numFmt numFmtId="168" formatCode="&quot;$&quot;\ #,##0;[Red]\-&quot;$&quot;\ #,##0"/>
    <numFmt numFmtId="169" formatCode="_-&quot;$&quot;\ * #,##0_-;\-&quot;$&quot;\ * #,##0_-;_-&quot;$&quot;\ * &quot;-&quot;_-;_-@_-"/>
  </numFmts>
  <fonts count="3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7F7F7F"/>
      <name val="Calibri"/>
      <family val="2"/>
    </font>
    <font>
      <b/>
      <sz val="11"/>
      <color rgb="FFB7B7B7"/>
      <name val="Calibri"/>
      <family val="2"/>
    </font>
    <font>
      <b/>
      <sz val="11"/>
      <color rgb="FF7F7F7F"/>
      <name val="Calibri"/>
      <family val="2"/>
    </font>
    <font>
      <b/>
      <u/>
      <sz val="11"/>
      <color theme="9" tint="-0.249977111117893"/>
      <name val="Calibri"/>
      <family val="2"/>
    </font>
    <font>
      <i/>
      <sz val="11"/>
      <color rgb="FF000000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b/>
      <sz val="14"/>
      <color theme="0"/>
      <name val="Segoe UI"/>
      <family val="2"/>
    </font>
    <font>
      <b/>
      <sz val="10"/>
      <color theme="1"/>
      <name val="Segoe U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Calibri"/>
      <family val="2"/>
    </font>
    <font>
      <sz val="9"/>
      <color rgb="FF0D0D0D"/>
      <name val="Segoe U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Segoe UI"/>
      <family val="2"/>
    </font>
    <font>
      <sz val="9"/>
      <name val="Segoe UI"/>
      <family val="2"/>
    </font>
    <font>
      <sz val="9"/>
      <color rgb="FF000000"/>
      <name val="Segoe UI"/>
      <family val="2"/>
    </font>
    <font>
      <sz val="11"/>
      <color rgb="FF000000"/>
      <name val="Futura Std Light"/>
      <family val="2"/>
    </font>
    <font>
      <sz val="11"/>
      <name val="Futura Std Light"/>
      <family val="2"/>
    </font>
    <font>
      <b/>
      <sz val="9"/>
      <name val="Segoe UI"/>
      <family val="2"/>
    </font>
    <font>
      <sz val="9"/>
      <color theme="1"/>
      <name val="Segoe UI"/>
      <family val="2"/>
    </font>
    <font>
      <b/>
      <sz val="12"/>
      <name val="Futura Std Light"/>
      <family val="2"/>
    </font>
    <font>
      <sz val="12"/>
      <name val="Futura Std Light"/>
      <family val="2"/>
    </font>
    <font>
      <b/>
      <sz val="9"/>
      <color rgb="FF000000"/>
      <name val="Segoe UI"/>
      <family val="2"/>
    </font>
    <font>
      <b/>
      <sz val="8"/>
      <name val="Segoe UI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b/>
      <sz val="16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D965"/>
        <bgColor rgb="FFFFD965"/>
      </patternFill>
    </fill>
    <fill>
      <patternFill patternType="solid">
        <fgColor rgb="FF9CC2E5"/>
        <bgColor rgb="FF9CC2E5"/>
      </patternFill>
    </fill>
    <fill>
      <patternFill patternType="solid">
        <fgColor rgb="FFA8D08D"/>
        <bgColor rgb="FFA8D08D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6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5" fillId="0" borderId="0"/>
    <xf numFmtId="0" fontId="21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444">
    <xf numFmtId="0" fontId="0" fillId="0" borderId="0" xfId="0"/>
    <xf numFmtId="164" fontId="4" fillId="0" borderId="0" xfId="0" applyNumberFormat="1" applyFont="1" applyAlignment="1"/>
    <xf numFmtId="3" fontId="4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64" fontId="5" fillId="0" borderId="0" xfId="0" applyNumberFormat="1" applyFont="1" applyAlignment="1"/>
    <xf numFmtId="0" fontId="4" fillId="0" borderId="21" xfId="0" applyFont="1" applyBorder="1" applyAlignment="1">
      <alignment vertical="top"/>
    </xf>
    <xf numFmtId="0" fontId="4" fillId="0" borderId="0" xfId="1" applyFont="1"/>
    <xf numFmtId="0" fontId="5" fillId="0" borderId="0" xfId="1" applyFont="1" applyAlignment="1"/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5" fillId="0" borderId="0" xfId="1" applyFont="1" applyAlignment="1">
      <alignment horizontal="left" vertical="center"/>
    </xf>
    <xf numFmtId="0" fontId="10" fillId="0" borderId="0" xfId="1" applyFont="1"/>
    <xf numFmtId="0" fontId="9" fillId="0" borderId="0" xfId="1" applyFont="1"/>
    <xf numFmtId="0" fontId="1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3" fontId="12" fillId="0" borderId="11" xfId="0" applyNumberFormat="1" applyFont="1" applyBorder="1" applyAlignment="1"/>
    <xf numFmtId="0" fontId="5" fillId="0" borderId="14" xfId="0" applyFont="1" applyBorder="1" applyAlignment="1">
      <alignment horizontal="center"/>
    </xf>
    <xf numFmtId="3" fontId="12" fillId="0" borderId="15" xfId="0" applyNumberFormat="1" applyFont="1" applyBorder="1" applyAlignment="1"/>
    <xf numFmtId="3" fontId="4" fillId="0" borderId="1" xfId="0" applyNumberFormat="1" applyFont="1" applyBorder="1" applyAlignment="1"/>
    <xf numFmtId="164" fontId="4" fillId="0" borderId="1" xfId="0" applyNumberFormat="1" applyFont="1" applyBorder="1" applyAlignment="1"/>
    <xf numFmtId="0" fontId="5" fillId="0" borderId="0" xfId="1" applyFont="1"/>
    <xf numFmtId="3" fontId="5" fillId="0" borderId="0" xfId="1" applyNumberFormat="1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3" fontId="13" fillId="0" borderId="14" xfId="1" applyNumberFormat="1" applyFont="1" applyBorder="1" applyAlignment="1"/>
    <xf numFmtId="3" fontId="13" fillId="0" borderId="10" xfId="1" applyNumberFormat="1" applyFont="1" applyBorder="1" applyAlignment="1"/>
    <xf numFmtId="3" fontId="5" fillId="0" borderId="7" xfId="1" applyNumberFormat="1" applyFont="1" applyBorder="1" applyAlignment="1"/>
    <xf numFmtId="3" fontId="5" fillId="0" borderId="14" xfId="1" applyNumberFormat="1" applyFont="1" applyBorder="1" applyAlignment="1"/>
    <xf numFmtId="3" fontId="5" fillId="0" borderId="10" xfId="1" applyNumberFormat="1" applyFont="1" applyBorder="1" applyAlignment="1"/>
    <xf numFmtId="0" fontId="5" fillId="0" borderId="28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164" fontId="5" fillId="0" borderId="0" xfId="1" applyNumberFormat="1" applyFont="1" applyAlignment="1"/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3" fontId="5" fillId="0" borderId="30" xfId="1" applyNumberFormat="1" applyFont="1" applyBorder="1" applyAlignment="1"/>
    <xf numFmtId="164" fontId="4" fillId="0" borderId="30" xfId="1" applyNumberFormat="1" applyFont="1" applyBorder="1" applyAlignment="1"/>
    <xf numFmtId="3" fontId="5" fillId="0" borderId="9" xfId="1" applyNumberFormat="1" applyFont="1" applyBorder="1" applyAlignment="1"/>
    <xf numFmtId="0" fontId="5" fillId="0" borderId="10" xfId="1" applyFont="1" applyBorder="1" applyAlignment="1">
      <alignment horizontal="left" indent="1"/>
    </xf>
    <xf numFmtId="3" fontId="5" fillId="0" borderId="12" xfId="1" applyNumberFormat="1" applyFont="1" applyBorder="1" applyAlignment="1"/>
    <xf numFmtId="0" fontId="5" fillId="0" borderId="14" xfId="1" applyFont="1" applyBorder="1" applyAlignment="1">
      <alignment horizontal="left" indent="1"/>
    </xf>
    <xf numFmtId="3" fontId="5" fillId="0" borderId="16" xfId="1" applyNumberFormat="1" applyFont="1" applyBorder="1" applyAlignment="1"/>
    <xf numFmtId="0" fontId="6" fillId="0" borderId="18" xfId="1" applyFont="1" applyBorder="1" applyAlignment="1"/>
    <xf numFmtId="3" fontId="5" fillId="0" borderId="20" xfId="1" applyNumberFormat="1" applyFont="1" applyBorder="1" applyAlignment="1"/>
    <xf numFmtId="0" fontId="6" fillId="0" borderId="10" xfId="1" applyFont="1" applyBorder="1" applyAlignment="1">
      <alignment horizontal="left" indent="1"/>
    </xf>
    <xf numFmtId="0" fontId="5" fillId="0" borderId="18" xfId="1" applyFont="1" applyBorder="1" applyAlignment="1"/>
    <xf numFmtId="0" fontId="4" fillId="0" borderId="7" xfId="1" applyFont="1" applyBorder="1" applyAlignment="1"/>
    <xf numFmtId="164" fontId="4" fillId="0" borderId="20" xfId="1" applyNumberFormat="1" applyFont="1" applyBorder="1" applyAlignment="1"/>
    <xf numFmtId="0" fontId="4" fillId="0" borderId="18" xfId="1" applyFont="1" applyBorder="1" applyAlignment="1"/>
    <xf numFmtId="0" fontId="14" fillId="0" borderId="18" xfId="1" applyFont="1" applyBorder="1" applyAlignment="1"/>
    <xf numFmtId="0" fontId="4" fillId="0" borderId="10" xfId="1" applyFont="1" applyBorder="1" applyAlignment="1"/>
    <xf numFmtId="3" fontId="4" fillId="0" borderId="20" xfId="1" applyNumberFormat="1" applyFont="1" applyBorder="1" applyAlignment="1"/>
    <xf numFmtId="3" fontId="4" fillId="0" borderId="7" xfId="1" applyNumberFormat="1" applyFont="1" applyBorder="1" applyAlignment="1"/>
    <xf numFmtId="3" fontId="5" fillId="0" borderId="18" xfId="1" applyNumberFormat="1" applyFont="1" applyBorder="1" applyAlignment="1"/>
    <xf numFmtId="3" fontId="4" fillId="0" borderId="13" xfId="1" applyNumberFormat="1" applyFont="1" applyBorder="1" applyAlignment="1"/>
    <xf numFmtId="3" fontId="4" fillId="0" borderId="18" xfId="1" applyNumberFormat="1" applyFont="1" applyBorder="1" applyAlignment="1"/>
    <xf numFmtId="0" fontId="7" fillId="0" borderId="1" xfId="1" applyFont="1" applyBorder="1" applyAlignment="1">
      <alignment horizontal="center"/>
    </xf>
    <xf numFmtId="3" fontId="5" fillId="0" borderId="1" xfId="1" applyNumberFormat="1" applyFont="1" applyBorder="1" applyAlignment="1"/>
    <xf numFmtId="0" fontId="4" fillId="0" borderId="1" xfId="1" applyFont="1" applyBorder="1" applyAlignment="1">
      <alignment horizontal="right" vertical="center"/>
    </xf>
    <xf numFmtId="3" fontId="4" fillId="0" borderId="1" xfId="1" applyNumberFormat="1" applyFont="1" applyBorder="1"/>
    <xf numFmtId="164" fontId="4" fillId="0" borderId="1" xfId="1" applyNumberFormat="1" applyFont="1" applyBorder="1" applyAlignment="1">
      <alignment horizontal="center"/>
    </xf>
    <xf numFmtId="0" fontId="5" fillId="0" borderId="10" xfId="1" applyFont="1" applyBorder="1" applyAlignment="1">
      <alignment horizontal="left" vertical="center"/>
    </xf>
    <xf numFmtId="164" fontId="5" fillId="0" borderId="10" xfId="1" applyNumberFormat="1" applyFont="1" applyBorder="1" applyAlignment="1">
      <alignment horizontal="center"/>
    </xf>
    <xf numFmtId="0" fontId="5" fillId="0" borderId="18" xfId="1" applyFont="1" applyBorder="1" applyAlignment="1">
      <alignment horizontal="left" vertical="center"/>
    </xf>
    <xf numFmtId="164" fontId="5" fillId="0" borderId="18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31" xfId="1" applyFont="1" applyBorder="1" applyAlignment="1">
      <alignment horizontal="left" vertical="center"/>
    </xf>
    <xf numFmtId="3" fontId="5" fillId="0" borderId="31" xfId="1" applyNumberFormat="1" applyFont="1" applyBorder="1" applyAlignment="1"/>
    <xf numFmtId="164" fontId="5" fillId="0" borderId="31" xfId="1" applyNumberFormat="1" applyFont="1" applyBorder="1" applyAlignment="1">
      <alignment horizontal="center"/>
    </xf>
    <xf numFmtId="164" fontId="5" fillId="0" borderId="18" xfId="1" applyNumberFormat="1" applyFont="1" applyBorder="1"/>
    <xf numFmtId="164" fontId="4" fillId="0" borderId="1" xfId="1" applyNumberFormat="1" applyFont="1" applyBorder="1"/>
    <xf numFmtId="3" fontId="5" fillId="0" borderId="10" xfId="1" applyNumberFormat="1" applyFont="1" applyBorder="1" applyAlignment="1">
      <alignment horizontal="left" vertical="center"/>
    </xf>
    <xf numFmtId="3" fontId="5" fillId="0" borderId="18" xfId="1" applyNumberFormat="1" applyFont="1" applyBorder="1" applyAlignment="1">
      <alignment horizontal="left" vertical="center"/>
    </xf>
    <xf numFmtId="3" fontId="4" fillId="0" borderId="13" xfId="1" applyNumberFormat="1" applyFont="1" applyBorder="1" applyAlignment="1">
      <alignment horizontal="right" vertical="center"/>
    </xf>
    <xf numFmtId="3" fontId="4" fillId="0" borderId="13" xfId="1" applyNumberFormat="1" applyFont="1" applyBorder="1"/>
    <xf numFmtId="164" fontId="4" fillId="0" borderId="13" xfId="1" applyNumberFormat="1" applyFont="1" applyBorder="1"/>
    <xf numFmtId="3" fontId="5" fillId="0" borderId="14" xfId="1" applyNumberFormat="1" applyFont="1" applyBorder="1" applyAlignment="1">
      <alignment horizontal="left" vertical="center"/>
    </xf>
    <xf numFmtId="164" fontId="5" fillId="0" borderId="13" xfId="1" applyNumberFormat="1" applyFont="1" applyBorder="1"/>
    <xf numFmtId="0" fontId="5" fillId="0" borderId="31" xfId="1" applyFont="1" applyBorder="1" applyAlignment="1">
      <alignment horizontal="left" indent="1"/>
    </xf>
    <xf numFmtId="3" fontId="4" fillId="0" borderId="1" xfId="1" applyNumberFormat="1" applyFont="1" applyBorder="1" applyAlignment="1"/>
    <xf numFmtId="3" fontId="5" fillId="0" borderId="15" xfId="0" applyNumberFormat="1" applyFont="1" applyBorder="1" applyAlignment="1"/>
    <xf numFmtId="3" fontId="5" fillId="0" borderId="31" xfId="1" applyNumberFormat="1" applyFont="1" applyBorder="1" applyAlignment="1">
      <alignment horizontal="left" vertical="center"/>
    </xf>
    <xf numFmtId="164" fontId="5" fillId="0" borderId="4" xfId="1" applyNumberFormat="1" applyFont="1" applyBorder="1"/>
    <xf numFmtId="3" fontId="4" fillId="0" borderId="17" xfId="1" applyNumberFormat="1" applyFont="1" applyBorder="1"/>
    <xf numFmtId="3" fontId="5" fillId="0" borderId="13" xfId="1" applyNumberFormat="1" applyFont="1" applyBorder="1" applyAlignment="1"/>
    <xf numFmtId="3" fontId="6" fillId="0" borderId="10" xfId="1" applyNumberFormat="1" applyFont="1" applyBorder="1" applyAlignment="1"/>
    <xf numFmtId="0" fontId="4" fillId="0" borderId="13" xfId="1" applyFont="1" applyBorder="1" applyAlignment="1">
      <alignment vertical="center"/>
    </xf>
    <xf numFmtId="164" fontId="4" fillId="0" borderId="7" xfId="1" applyNumberFormat="1" applyFont="1" applyBorder="1" applyAlignment="1"/>
    <xf numFmtId="0" fontId="14" fillId="0" borderId="10" xfId="1" applyFont="1" applyBorder="1" applyAlignment="1"/>
    <xf numFmtId="3" fontId="14" fillId="0" borderId="18" xfId="1" applyNumberFormat="1" applyFont="1" applyBorder="1" applyAlignment="1"/>
    <xf numFmtId="3" fontId="4" fillId="0" borderId="10" xfId="1" applyNumberFormat="1" applyFont="1" applyBorder="1" applyAlignment="1"/>
    <xf numFmtId="3" fontId="14" fillId="0" borderId="10" xfId="1" applyNumberFormat="1" applyFont="1" applyBorder="1" applyAlignment="1"/>
    <xf numFmtId="165" fontId="9" fillId="0" borderId="0" xfId="1" applyNumberFormat="1" applyFont="1"/>
    <xf numFmtId="0" fontId="5" fillId="0" borderId="10" xfId="1" applyFont="1" applyBorder="1" applyAlignment="1">
      <alignment vertical="center"/>
    </xf>
    <xf numFmtId="0" fontId="6" fillId="0" borderId="10" xfId="1" applyFont="1" applyBorder="1" applyAlignment="1"/>
    <xf numFmtId="0" fontId="5" fillId="0" borderId="18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6" fillId="0" borderId="31" xfId="1" applyFont="1" applyBorder="1" applyAlignment="1"/>
    <xf numFmtId="0" fontId="4" fillId="0" borderId="1" xfId="1" applyFont="1" applyBorder="1" applyAlignment="1">
      <alignment horizontal="right"/>
    </xf>
    <xf numFmtId="0" fontId="7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6" fillId="0" borderId="18" xfId="1" applyNumberFormat="1" applyFont="1" applyBorder="1"/>
    <xf numFmtId="164" fontId="14" fillId="0" borderId="1" xfId="1" applyNumberFormat="1" applyFont="1" applyBorder="1"/>
    <xf numFmtId="3" fontId="4" fillId="0" borderId="1" xfId="1" applyNumberFormat="1" applyFont="1" applyBorder="1" applyAlignment="1">
      <alignment horizontal="right"/>
    </xf>
    <xf numFmtId="3" fontId="6" fillId="0" borderId="13" xfId="1" applyNumberFormat="1" applyFont="1" applyBorder="1" applyAlignment="1"/>
    <xf numFmtId="0" fontId="12" fillId="0" borderId="18" xfId="1" applyFont="1" applyBorder="1" applyAlignment="1"/>
    <xf numFmtId="0" fontId="13" fillId="0" borderId="13" xfId="1" applyFont="1" applyBorder="1" applyAlignment="1"/>
    <xf numFmtId="0" fontId="12" fillId="0" borderId="31" xfId="1" applyFont="1" applyBorder="1" applyAlignment="1"/>
    <xf numFmtId="0" fontId="12" fillId="0" borderId="13" xfId="1" applyFont="1" applyBorder="1" applyAlignment="1"/>
    <xf numFmtId="0" fontId="5" fillId="0" borderId="31" xfId="1" applyFont="1" applyBorder="1" applyAlignment="1">
      <alignment horizontal="left" indent="2"/>
    </xf>
    <xf numFmtId="0" fontId="5" fillId="0" borderId="10" xfId="1" applyFont="1" applyBorder="1" applyAlignment="1">
      <alignment horizontal="left" indent="2"/>
    </xf>
    <xf numFmtId="164" fontId="4" fillId="0" borderId="1" xfId="1" applyNumberFormat="1" applyFont="1" applyBorder="1" applyAlignment="1"/>
    <xf numFmtId="3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/>
    <xf numFmtId="0" fontId="4" fillId="0" borderId="1" xfId="1" applyFont="1" applyBorder="1" applyAlignment="1">
      <alignment vertical="center"/>
    </xf>
    <xf numFmtId="3" fontId="6" fillId="0" borderId="1" xfId="1" applyNumberFormat="1" applyFont="1" applyBorder="1" applyAlignment="1"/>
    <xf numFmtId="0" fontId="5" fillId="0" borderId="6" xfId="1" applyFont="1" applyBorder="1" applyAlignment="1"/>
    <xf numFmtId="3" fontId="5" fillId="0" borderId="6" xfId="1" applyNumberFormat="1" applyFont="1" applyBorder="1" applyAlignment="1"/>
    <xf numFmtId="3" fontId="5" fillId="0" borderId="4" xfId="1" applyNumberFormat="1" applyFont="1" applyBorder="1" applyAlignment="1"/>
    <xf numFmtId="0" fontId="4" fillId="0" borderId="13" xfId="0" applyFont="1" applyBorder="1" applyAlignment="1">
      <alignment horizontal="right"/>
    </xf>
    <xf numFmtId="3" fontId="4" fillId="0" borderId="1" xfId="1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3" fontId="4" fillId="0" borderId="13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  <xf numFmtId="3" fontId="4" fillId="0" borderId="13" xfId="1" applyNumberFormat="1" applyFont="1" applyBorder="1" applyAlignment="1">
      <alignment horizontal="right"/>
    </xf>
    <xf numFmtId="164" fontId="4" fillId="0" borderId="30" xfId="1" applyNumberFormat="1" applyFont="1" applyBorder="1" applyAlignment="1">
      <alignment horizontal="right"/>
    </xf>
    <xf numFmtId="3" fontId="4" fillId="0" borderId="15" xfId="1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164" fontId="4" fillId="0" borderId="16" xfId="0" applyNumberFormat="1" applyFont="1" applyBorder="1" applyAlignment="1">
      <alignment horizontal="right" vertical="center"/>
    </xf>
    <xf numFmtId="164" fontId="4" fillId="0" borderId="30" xfId="1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13" fillId="0" borderId="7" xfId="1" applyFont="1" applyBorder="1" applyAlignment="1"/>
    <xf numFmtId="3" fontId="6" fillId="0" borderId="7" xfId="1" applyNumberFormat="1" applyFont="1" applyBorder="1" applyAlignment="1"/>
    <xf numFmtId="0" fontId="5" fillId="0" borderId="14" xfId="1" applyFont="1" applyBorder="1" applyAlignment="1">
      <alignment horizontal="left" indent="2"/>
    </xf>
    <xf numFmtId="164" fontId="4" fillId="0" borderId="1" xfId="1" applyNumberFormat="1" applyFont="1" applyBorder="1" applyAlignment="1">
      <alignment horizontal="right" vertical="center" wrapText="1"/>
    </xf>
    <xf numFmtId="3" fontId="4" fillId="0" borderId="31" xfId="1" applyNumberFormat="1" applyFont="1" applyBorder="1" applyAlignment="1"/>
    <xf numFmtId="164" fontId="4" fillId="0" borderId="31" xfId="1" applyNumberFormat="1" applyFont="1" applyBorder="1" applyAlignment="1"/>
    <xf numFmtId="164" fontId="4" fillId="0" borderId="10" xfId="1" applyNumberFormat="1" applyFont="1" applyBorder="1" applyAlignment="1"/>
    <xf numFmtId="3" fontId="4" fillId="0" borderId="14" xfId="1" applyNumberFormat="1" applyFont="1" applyBorder="1" applyAlignment="1"/>
    <xf numFmtId="164" fontId="4" fillId="0" borderId="14" xfId="1" applyNumberFormat="1" applyFont="1" applyBorder="1" applyAlignment="1"/>
    <xf numFmtId="164" fontId="4" fillId="0" borderId="16" xfId="1" applyNumberFormat="1" applyFont="1" applyBorder="1" applyAlignment="1"/>
    <xf numFmtId="164" fontId="4" fillId="0" borderId="14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4" fillId="0" borderId="6" xfId="1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4" fontId="4" fillId="0" borderId="6" xfId="1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3" fontId="5" fillId="0" borderId="6" xfId="1" applyNumberFormat="1" applyFont="1" applyBorder="1" applyAlignment="1">
      <alignment vertical="center" wrapText="1"/>
    </xf>
    <xf numFmtId="3" fontId="5" fillId="0" borderId="4" xfId="1" applyNumberFormat="1" applyFont="1" applyBorder="1" applyAlignment="1">
      <alignment vertical="center" wrapText="1"/>
    </xf>
    <xf numFmtId="3" fontId="5" fillId="0" borderId="13" xfId="1" applyNumberFormat="1" applyFont="1" applyBorder="1" applyAlignment="1">
      <alignment vertical="center" wrapText="1"/>
    </xf>
    <xf numFmtId="164" fontId="5" fillId="0" borderId="6" xfId="1" applyNumberFormat="1" applyFont="1" applyBorder="1" applyAlignment="1">
      <alignment vertical="center" wrapText="1"/>
    </xf>
    <xf numFmtId="164" fontId="5" fillId="0" borderId="4" xfId="1" applyNumberFormat="1" applyFont="1" applyBorder="1" applyAlignment="1">
      <alignment vertical="center" wrapText="1"/>
    </xf>
    <xf numFmtId="164" fontId="5" fillId="0" borderId="13" xfId="1" applyNumberFormat="1" applyFont="1" applyBorder="1" applyAlignment="1">
      <alignment vertical="center" wrapText="1"/>
    </xf>
    <xf numFmtId="3" fontId="4" fillId="0" borderId="6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4" fillId="0" borderId="13" xfId="1" applyNumberFormat="1" applyFont="1" applyBorder="1" applyAlignment="1">
      <alignment horizontal="right" vertical="center" wrapText="1"/>
    </xf>
    <xf numFmtId="164" fontId="4" fillId="0" borderId="6" xfId="1" applyNumberFormat="1" applyFont="1" applyBorder="1" applyAlignment="1">
      <alignment horizontal="right" vertical="center" wrapText="1"/>
    </xf>
    <xf numFmtId="164" fontId="4" fillId="0" borderId="4" xfId="1" applyNumberFormat="1" applyFont="1" applyBorder="1" applyAlignment="1">
      <alignment horizontal="right" vertical="center" wrapText="1"/>
    </xf>
    <xf numFmtId="164" fontId="4" fillId="0" borderId="13" xfId="1" applyNumberFormat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3" fontId="4" fillId="0" borderId="4" xfId="1" applyNumberFormat="1" applyFont="1" applyBorder="1" applyAlignment="1">
      <alignment vertical="center" wrapText="1"/>
    </xf>
    <xf numFmtId="3" fontId="4" fillId="0" borderId="13" xfId="1" applyNumberFormat="1" applyFont="1" applyBorder="1" applyAlignment="1">
      <alignment vertical="center" wrapText="1"/>
    </xf>
    <xf numFmtId="164" fontId="4" fillId="0" borderId="4" xfId="0" applyNumberFormat="1" applyFont="1" applyBorder="1" applyAlignment="1">
      <alignment vertical="center" wrapText="1"/>
    </xf>
    <xf numFmtId="164" fontId="4" fillId="0" borderId="13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0" fontId="4" fillId="0" borderId="17" xfId="1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25" xfId="1" applyFont="1" applyBorder="1" applyAlignment="1">
      <alignment horizontal="left" vertical="center"/>
    </xf>
    <xf numFmtId="0" fontId="4" fillId="0" borderId="32" xfId="1" applyFont="1" applyBorder="1" applyAlignment="1">
      <alignment horizontal="left" vertical="center"/>
    </xf>
    <xf numFmtId="0" fontId="4" fillId="0" borderId="26" xfId="1" applyFont="1" applyBorder="1" applyAlignment="1">
      <alignment horizontal="left" vertical="center"/>
    </xf>
    <xf numFmtId="0" fontId="4" fillId="0" borderId="1" xfId="0" applyFont="1" applyBorder="1" applyAlignment="1">
      <alignment horizontal="right"/>
    </xf>
    <xf numFmtId="0" fontId="3" fillId="0" borderId="0" xfId="1" applyFont="1" applyAlignment="1">
      <alignment horizontal="lef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0" fontId="0" fillId="0" borderId="0" xfId="0" applyFont="1" applyAlignment="1"/>
    <xf numFmtId="0" fontId="4" fillId="0" borderId="22" xfId="0" applyFont="1" applyBorder="1" applyAlignment="1">
      <alignment vertical="top"/>
    </xf>
    <xf numFmtId="0" fontId="17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 wrapText="1"/>
    </xf>
    <xf numFmtId="0" fontId="0" fillId="0" borderId="33" xfId="0" applyFont="1" applyBorder="1" applyAlignment="1">
      <alignment horizontal="center" vertical="center"/>
    </xf>
    <xf numFmtId="0" fontId="4" fillId="0" borderId="0" xfId="1" applyFont="1" applyBorder="1" applyAlignment="1">
      <alignment vertical="center" textRotation="90"/>
    </xf>
    <xf numFmtId="0" fontId="5" fillId="0" borderId="0" xfId="0" applyFont="1" applyFill="1"/>
    <xf numFmtId="0" fontId="4" fillId="0" borderId="0" xfId="1" applyFont="1" applyFill="1" applyBorder="1" applyAlignment="1">
      <alignment vertical="center" textRotation="90"/>
    </xf>
    <xf numFmtId="0" fontId="4" fillId="0" borderId="25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4" xfId="1" applyFont="1" applyBorder="1" applyAlignment="1"/>
    <xf numFmtId="164" fontId="4" fillId="0" borderId="34" xfId="1" applyNumberFormat="1" applyFont="1" applyBorder="1" applyAlignment="1"/>
    <xf numFmtId="0" fontId="4" fillId="0" borderId="1" xfId="0" applyFont="1" applyBorder="1" applyAlignment="1">
      <alignment vertical="center"/>
    </xf>
    <xf numFmtId="0" fontId="13" fillId="0" borderId="1" xfId="1" applyFont="1" applyBorder="1" applyAlignment="1"/>
    <xf numFmtId="0" fontId="5" fillId="0" borderId="10" xfId="1" applyFont="1" applyBorder="1" applyAlignment="1">
      <alignment horizontal="left" vertical="center" wrapText="1" indent="1"/>
    </xf>
    <xf numFmtId="0" fontId="0" fillId="6" borderId="21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 wrapText="1"/>
    </xf>
    <xf numFmtId="0" fontId="0" fillId="7" borderId="21" xfId="0" applyFont="1" applyFill="1" applyBorder="1" applyAlignment="1">
      <alignment horizontal="left" vertical="center"/>
    </xf>
    <xf numFmtId="0" fontId="0" fillId="6" borderId="21" xfId="0" applyFont="1" applyFill="1" applyBorder="1" applyAlignment="1">
      <alignment horizontal="left" vertical="center"/>
    </xf>
    <xf numFmtId="0" fontId="0" fillId="5" borderId="21" xfId="0" applyFont="1" applyFill="1" applyBorder="1" applyAlignment="1">
      <alignment horizontal="left" vertical="center"/>
    </xf>
    <xf numFmtId="3" fontId="5" fillId="0" borderId="6" xfId="1" applyNumberFormat="1" applyFont="1" applyBorder="1" applyAlignment="1">
      <alignment vertical="center"/>
    </xf>
    <xf numFmtId="3" fontId="5" fillId="0" borderId="4" xfId="1" applyNumberFormat="1" applyFont="1" applyBorder="1" applyAlignment="1">
      <alignment vertical="center"/>
    </xf>
    <xf numFmtId="3" fontId="5" fillId="0" borderId="13" xfId="1" applyNumberFormat="1" applyFont="1" applyBorder="1" applyAlignment="1">
      <alignment vertical="center"/>
    </xf>
    <xf numFmtId="0" fontId="0" fillId="5" borderId="35" xfId="0" applyFont="1" applyFill="1" applyBorder="1" applyAlignment="1">
      <alignment horizontal="center"/>
    </xf>
    <xf numFmtId="0" fontId="4" fillId="0" borderId="1" xfId="1" applyFont="1" applyBorder="1" applyAlignment="1"/>
    <xf numFmtId="0" fontId="19" fillId="0" borderId="0" xfId="1" applyFont="1" applyAlignment="1"/>
    <xf numFmtId="0" fontId="21" fillId="0" borderId="0" xfId="2" applyFill="1" applyAlignment="1">
      <alignment wrapText="1"/>
    </xf>
    <xf numFmtId="0" fontId="20" fillId="0" borderId="0" xfId="0" applyFont="1" applyAlignment="1">
      <alignment horizontal="left" vertical="center"/>
    </xf>
    <xf numFmtId="164" fontId="4" fillId="0" borderId="0" xfId="1" applyNumberFormat="1" applyFont="1" applyBorder="1" applyAlignment="1"/>
    <xf numFmtId="0" fontId="1" fillId="0" borderId="0" xfId="3"/>
    <xf numFmtId="0" fontId="6" fillId="0" borderId="0" xfId="5" applyFont="1" applyFill="1" applyBorder="1"/>
    <xf numFmtId="0" fontId="24" fillId="3" borderId="32" xfId="3" applyFont="1" applyFill="1" applyBorder="1"/>
    <xf numFmtId="0" fontId="25" fillId="3" borderId="32" xfId="5" applyFont="1" applyFill="1" applyBorder="1"/>
    <xf numFmtId="0" fontId="27" fillId="0" borderId="36" xfId="5" applyFont="1" applyBorder="1" applyAlignment="1">
      <alignment vertical="center"/>
    </xf>
    <xf numFmtId="0" fontId="27" fillId="0" borderId="0" xfId="5" applyFont="1" applyBorder="1" applyAlignment="1">
      <alignment vertical="center"/>
    </xf>
    <xf numFmtId="0" fontId="28" fillId="0" borderId="37" xfId="5" applyFont="1" applyFill="1" applyBorder="1"/>
    <xf numFmtId="0" fontId="24" fillId="8" borderId="17" xfId="3" applyFont="1" applyFill="1" applyBorder="1" applyAlignment="1">
      <alignment horizontal="center" vertical="center"/>
    </xf>
    <xf numFmtId="0" fontId="24" fillId="9" borderId="39" xfId="5" applyNumberFormat="1" applyFont="1" applyFill="1" applyBorder="1" applyAlignment="1">
      <alignment horizontal="center" vertical="center"/>
    </xf>
    <xf numFmtId="41" fontId="24" fillId="9" borderId="40" xfId="6" applyFont="1" applyFill="1" applyBorder="1" applyAlignment="1">
      <alignment horizontal="center" vertical="center"/>
    </xf>
    <xf numFmtId="0" fontId="6" fillId="0" borderId="0" xfId="5" applyFont="1" applyFill="1" applyBorder="1" applyAlignment="1"/>
    <xf numFmtId="0" fontId="24" fillId="3" borderId="0" xfId="3" applyFont="1" applyFill="1" applyBorder="1" applyAlignment="1">
      <alignment horizontal="center" vertical="center"/>
    </xf>
    <xf numFmtId="41" fontId="30" fillId="3" borderId="0" xfId="6" applyFont="1" applyFill="1" applyBorder="1" applyAlignment="1">
      <alignment horizontal="center"/>
    </xf>
    <xf numFmtId="166" fontId="26" fillId="3" borderId="0" xfId="3" applyNumberFormat="1" applyFont="1" applyFill="1" applyBorder="1" applyAlignment="1">
      <alignment horizontal="center" vertical="center" wrapText="1"/>
    </xf>
    <xf numFmtId="0" fontId="24" fillId="8" borderId="0" xfId="3" applyFont="1" applyFill="1" applyBorder="1" applyAlignment="1">
      <alignment horizontal="center" vertical="center"/>
    </xf>
    <xf numFmtId="41" fontId="30" fillId="8" borderId="0" xfId="6" applyFont="1" applyFill="1" applyBorder="1" applyAlignment="1">
      <alignment horizontal="center"/>
    </xf>
    <xf numFmtId="166" fontId="26" fillId="8" borderId="0" xfId="3" applyNumberFormat="1" applyFont="1" applyFill="1" applyBorder="1" applyAlignment="1">
      <alignment horizontal="center" vertical="top" wrapText="1"/>
    </xf>
    <xf numFmtId="0" fontId="6" fillId="8" borderId="0" xfId="5" applyFont="1" applyFill="1" applyBorder="1"/>
    <xf numFmtId="0" fontId="24" fillId="8" borderId="38" xfId="3" applyFont="1" applyFill="1" applyBorder="1" applyAlignment="1">
      <alignment horizontal="center" vertical="center"/>
    </xf>
    <xf numFmtId="41" fontId="30" fillId="8" borderId="38" xfId="6" applyFont="1" applyFill="1" applyBorder="1" applyAlignment="1">
      <alignment horizontal="center"/>
    </xf>
    <xf numFmtId="166" fontId="26" fillId="8" borderId="38" xfId="3" applyNumberFormat="1" applyFont="1" applyFill="1" applyBorder="1" applyAlignment="1">
      <alignment horizontal="center" vertical="top" wrapText="1"/>
    </xf>
    <xf numFmtId="3" fontId="30" fillId="8" borderId="0" xfId="3" applyNumberFormat="1" applyFont="1" applyFill="1" applyBorder="1" applyAlignment="1">
      <alignment horizontal="center"/>
    </xf>
    <xf numFmtId="166" fontId="30" fillId="8" borderId="0" xfId="3" applyNumberFormat="1" applyFont="1" applyFill="1" applyBorder="1" applyAlignment="1">
      <alignment horizontal="center"/>
    </xf>
    <xf numFmtId="0" fontId="31" fillId="0" borderId="0" xfId="5" applyFont="1" applyFill="1" applyBorder="1"/>
    <xf numFmtId="0" fontId="29" fillId="8" borderId="32" xfId="5" applyFont="1" applyFill="1" applyBorder="1" applyAlignment="1" applyProtection="1">
      <alignment horizontal="center" vertical="center" wrapText="1"/>
    </xf>
    <xf numFmtId="0" fontId="25" fillId="8" borderId="32" xfId="5" applyFont="1" applyFill="1" applyBorder="1"/>
    <xf numFmtId="0" fontId="25" fillId="8" borderId="38" xfId="5" applyFont="1" applyFill="1" applyBorder="1"/>
    <xf numFmtId="165" fontId="24" fillId="9" borderId="40" xfId="6" applyNumberFormat="1" applyFont="1" applyFill="1" applyBorder="1" applyAlignment="1">
      <alignment horizontal="center" vertical="center"/>
    </xf>
    <xf numFmtId="1" fontId="24" fillId="9" borderId="40" xfId="6" applyNumberFormat="1" applyFont="1" applyFill="1" applyBorder="1" applyAlignment="1">
      <alignment horizontal="center" vertical="center"/>
    </xf>
    <xf numFmtId="166" fontId="26" fillId="3" borderId="0" xfId="3" applyNumberFormat="1" applyFont="1" applyFill="1" applyBorder="1" applyAlignment="1">
      <alignment horizontal="center" vertical="top" wrapText="1"/>
    </xf>
    <xf numFmtId="3" fontId="33" fillId="3" borderId="0" xfId="3" applyNumberFormat="1" applyFont="1" applyFill="1" applyBorder="1" applyAlignment="1">
      <alignment horizontal="center" vertical="top" wrapText="1"/>
    </xf>
    <xf numFmtId="41" fontId="25" fillId="3" borderId="0" xfId="6" applyFont="1" applyFill="1" applyBorder="1" applyAlignment="1">
      <alignment horizontal="center"/>
    </xf>
    <xf numFmtId="3" fontId="25" fillId="3" borderId="0" xfId="5" applyNumberFormat="1" applyFont="1" applyFill="1" applyBorder="1" applyAlignment="1">
      <alignment horizontal="center"/>
    </xf>
    <xf numFmtId="3" fontId="33" fillId="8" borderId="0" xfId="3" applyNumberFormat="1" applyFont="1" applyFill="1" applyBorder="1" applyAlignment="1">
      <alignment horizontal="center" vertical="top" wrapText="1"/>
    </xf>
    <xf numFmtId="41" fontId="25" fillId="8" borderId="0" xfId="6" applyFont="1" applyFill="1" applyBorder="1" applyAlignment="1">
      <alignment horizontal="center"/>
    </xf>
    <xf numFmtId="3" fontId="25" fillId="8" borderId="0" xfId="5" applyNumberFormat="1" applyFont="1" applyFill="1" applyBorder="1" applyAlignment="1">
      <alignment horizontal="center"/>
    </xf>
    <xf numFmtId="3" fontId="33" fillId="8" borderId="38" xfId="3" applyNumberFormat="1" applyFont="1" applyFill="1" applyBorder="1" applyAlignment="1">
      <alignment horizontal="center" vertical="top" wrapText="1"/>
    </xf>
    <xf numFmtId="41" fontId="25" fillId="8" borderId="38" xfId="6" applyFont="1" applyFill="1" applyBorder="1" applyAlignment="1">
      <alignment horizontal="center"/>
    </xf>
    <xf numFmtId="3" fontId="25" fillId="8" borderId="38" xfId="5" applyNumberFormat="1" applyFont="1" applyFill="1" applyBorder="1" applyAlignment="1">
      <alignment horizontal="center"/>
    </xf>
    <xf numFmtId="0" fontId="28" fillId="0" borderId="0" xfId="5" applyFont="1" applyFill="1" applyBorder="1"/>
    <xf numFmtId="0" fontId="24" fillId="9" borderId="40" xfId="5" applyNumberFormat="1" applyFont="1" applyFill="1" applyBorder="1" applyAlignment="1">
      <alignment horizontal="center" vertical="center"/>
    </xf>
    <xf numFmtId="41" fontId="24" fillId="9" borderId="40" xfId="6" applyNumberFormat="1" applyFont="1" applyFill="1" applyBorder="1" applyAlignment="1">
      <alignment horizontal="center" vertical="center"/>
    </xf>
    <xf numFmtId="165" fontId="24" fillId="9" borderId="40" xfId="6" applyNumberFormat="1" applyFont="1" applyFill="1" applyBorder="1" applyAlignment="1">
      <alignment horizontal="center" vertical="center" wrapText="1"/>
    </xf>
    <xf numFmtId="41" fontId="29" fillId="9" borderId="40" xfId="6" applyNumberFormat="1" applyFont="1" applyFill="1" applyBorder="1" applyAlignment="1">
      <alignment horizontal="right"/>
    </xf>
    <xf numFmtId="166" fontId="25" fillId="8" borderId="0" xfId="5" applyNumberFormat="1" applyFont="1" applyFill="1" applyBorder="1" applyAlignment="1">
      <alignment horizontal="center"/>
    </xf>
    <xf numFmtId="0" fontId="30" fillId="3" borderId="0" xfId="3" applyFont="1" applyFill="1" applyBorder="1"/>
    <xf numFmtId="0" fontId="25" fillId="3" borderId="0" xfId="5" applyFont="1" applyFill="1" applyBorder="1"/>
    <xf numFmtId="0" fontId="24" fillId="3" borderId="32" xfId="3" applyFont="1" applyFill="1" applyBorder="1" applyAlignment="1">
      <alignment wrapText="1"/>
    </xf>
    <xf numFmtId="167" fontId="6" fillId="0" borderId="0" xfId="5" applyNumberFormat="1" applyFont="1" applyFill="1" applyBorder="1"/>
    <xf numFmtId="164" fontId="6" fillId="0" borderId="0" xfId="7" applyNumberFormat="1" applyFont="1" applyFill="1" applyBorder="1"/>
    <xf numFmtId="0" fontId="24" fillId="3" borderId="32" xfId="3" applyFont="1" applyFill="1" applyBorder="1" applyAlignment="1"/>
    <xf numFmtId="41" fontId="24" fillId="9" borderId="40" xfId="8" applyFont="1" applyFill="1" applyBorder="1" applyAlignment="1">
      <alignment horizontal="center" vertical="center"/>
    </xf>
    <xf numFmtId="165" fontId="24" fillId="9" borderId="40" xfId="8" applyNumberFormat="1" applyFont="1" applyFill="1" applyBorder="1" applyAlignment="1">
      <alignment horizontal="center" vertical="center"/>
    </xf>
    <xf numFmtId="1" fontId="24" fillId="9" borderId="40" xfId="8" applyNumberFormat="1" applyFont="1" applyFill="1" applyBorder="1" applyAlignment="1">
      <alignment horizontal="center" vertical="center"/>
    </xf>
    <xf numFmtId="41" fontId="30" fillId="3" borderId="0" xfId="8" applyFont="1" applyFill="1" applyBorder="1" applyAlignment="1">
      <alignment horizontal="center"/>
    </xf>
    <xf numFmtId="41" fontId="25" fillId="3" borderId="0" xfId="8" applyFont="1" applyFill="1" applyBorder="1" applyAlignment="1">
      <alignment horizontal="center"/>
    </xf>
    <xf numFmtId="41" fontId="30" fillId="8" borderId="0" xfId="8" applyFont="1" applyFill="1" applyBorder="1" applyAlignment="1">
      <alignment horizontal="center"/>
    </xf>
    <xf numFmtId="41" fontId="25" fillId="8" borderId="0" xfId="8" applyFont="1" applyFill="1" applyBorder="1" applyAlignment="1">
      <alignment horizontal="center"/>
    </xf>
    <xf numFmtId="41" fontId="30" fillId="8" borderId="38" xfId="8" applyFont="1" applyFill="1" applyBorder="1" applyAlignment="1">
      <alignment horizontal="center"/>
    </xf>
    <xf numFmtId="41" fontId="25" fillId="8" borderId="38" xfId="8" applyFont="1" applyFill="1" applyBorder="1" applyAlignment="1">
      <alignment horizontal="center"/>
    </xf>
    <xf numFmtId="9" fontId="6" fillId="0" borderId="0" xfId="7" applyFont="1" applyFill="1" applyBorder="1"/>
    <xf numFmtId="41" fontId="26" fillId="3" borderId="0" xfId="6" applyFont="1" applyFill="1" applyBorder="1" applyAlignment="1">
      <alignment horizontal="center" vertical="top" wrapText="1"/>
    </xf>
    <xf numFmtId="41" fontId="26" fillId="8" borderId="0" xfId="6" applyFont="1" applyFill="1" applyBorder="1" applyAlignment="1">
      <alignment horizontal="center" vertical="top" wrapText="1"/>
    </xf>
    <xf numFmtId="41" fontId="26" fillId="8" borderId="38" xfId="6" applyFont="1" applyFill="1" applyBorder="1" applyAlignment="1">
      <alignment horizontal="center" vertical="top" wrapText="1"/>
    </xf>
    <xf numFmtId="0" fontId="29" fillId="8" borderId="32" xfId="5" applyFont="1" applyFill="1" applyBorder="1" applyAlignment="1">
      <alignment horizontal="center" vertical="center"/>
    </xf>
    <xf numFmtId="0" fontId="29" fillId="0" borderId="17" xfId="5" applyFont="1" applyFill="1" applyBorder="1" applyAlignment="1" applyProtection="1">
      <alignment horizontal="center" vertical="center"/>
    </xf>
    <xf numFmtId="168" fontId="30" fillId="3" borderId="0" xfId="6" applyNumberFormat="1" applyFont="1" applyFill="1" applyBorder="1" applyAlignment="1">
      <alignment horizontal="center"/>
    </xf>
    <xf numFmtId="168" fontId="30" fillId="8" borderId="0" xfId="6" applyNumberFormat="1" applyFont="1" applyFill="1" applyBorder="1" applyAlignment="1">
      <alignment horizontal="center"/>
    </xf>
    <xf numFmtId="0" fontId="24" fillId="9" borderId="42" xfId="5" applyNumberFormat="1" applyFont="1" applyFill="1" applyBorder="1" applyAlignment="1">
      <alignment horizontal="center" vertical="center"/>
    </xf>
    <xf numFmtId="168" fontId="24" fillId="9" borderId="42" xfId="6" applyNumberFormat="1" applyFont="1" applyFill="1" applyBorder="1" applyAlignment="1">
      <alignment horizontal="center" vertical="center"/>
    </xf>
    <xf numFmtId="41" fontId="30" fillId="3" borderId="0" xfId="6" applyFont="1" applyFill="1" applyBorder="1" applyAlignment="1">
      <alignment horizontal="left"/>
    </xf>
    <xf numFmtId="41" fontId="30" fillId="8" borderId="0" xfId="6" applyFont="1" applyFill="1" applyBorder="1" applyAlignment="1">
      <alignment horizontal="left"/>
    </xf>
    <xf numFmtId="0" fontId="15" fillId="2" borderId="0" xfId="3" applyFont="1" applyFill="1" applyBorder="1" applyAlignment="1">
      <alignment horizontal="center" vertical="center"/>
    </xf>
    <xf numFmtId="169" fontId="30" fillId="3" borderId="0" xfId="9" applyFont="1" applyFill="1" applyBorder="1" applyAlignment="1">
      <alignment horizontal="center"/>
    </xf>
    <xf numFmtId="169" fontId="30" fillId="8" borderId="0" xfId="9" applyFont="1" applyFill="1" applyBorder="1" applyAlignment="1">
      <alignment horizontal="center"/>
    </xf>
    <xf numFmtId="169" fontId="24" fillId="9" borderId="42" xfId="9" applyFont="1" applyFill="1" applyBorder="1" applyAlignment="1">
      <alignment horizontal="center" vertical="center"/>
    </xf>
    <xf numFmtId="169" fontId="30" fillId="3" borderId="0" xfId="9" applyFont="1" applyFill="1" applyBorder="1" applyAlignment="1">
      <alignment horizontal="right"/>
    </xf>
    <xf numFmtId="169" fontId="30" fillId="8" borderId="0" xfId="9" applyFont="1" applyFill="1" applyBorder="1" applyAlignment="1">
      <alignment horizontal="right"/>
    </xf>
    <xf numFmtId="169" fontId="24" fillId="9" borderId="0" xfId="9" applyFont="1" applyFill="1" applyBorder="1" applyAlignment="1">
      <alignment horizontal="right"/>
    </xf>
    <xf numFmtId="169" fontId="24" fillId="9" borderId="0" xfId="9" applyFont="1" applyFill="1" applyBorder="1" applyAlignment="1">
      <alignment horizontal="center"/>
    </xf>
    <xf numFmtId="0" fontId="21" fillId="0" borderId="0" xfId="2" applyAlignment="1">
      <alignment wrapText="1"/>
    </xf>
    <xf numFmtId="0" fontId="0" fillId="0" borderId="44" xfId="0" applyFont="1" applyFill="1" applyBorder="1" applyAlignment="1">
      <alignment horizontal="center" vertical="center"/>
    </xf>
    <xf numFmtId="0" fontId="35" fillId="0" borderId="22" xfId="1" applyFont="1" applyBorder="1" applyAlignment="1">
      <alignment vertical="top"/>
    </xf>
    <xf numFmtId="0" fontId="35" fillId="0" borderId="21" xfId="1" applyFont="1" applyBorder="1" applyAlignment="1">
      <alignment vertical="top"/>
    </xf>
    <xf numFmtId="0" fontId="35" fillId="0" borderId="22" xfId="0" applyFont="1" applyBorder="1" applyAlignment="1">
      <alignment vertical="top"/>
    </xf>
    <xf numFmtId="0" fontId="35" fillId="0" borderId="21" xfId="0" applyFont="1" applyBorder="1" applyAlignment="1">
      <alignment vertical="top"/>
    </xf>
    <xf numFmtId="0" fontId="15" fillId="2" borderId="0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16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 wrapText="1"/>
    </xf>
    <xf numFmtId="0" fontId="23" fillId="0" borderId="45" xfId="1" applyFont="1" applyBorder="1" applyAlignment="1">
      <alignment horizontal="left" wrapText="1"/>
    </xf>
    <xf numFmtId="0" fontId="23" fillId="0" borderId="24" xfId="1" applyFont="1" applyBorder="1" applyAlignment="1">
      <alignment horizontal="left" wrapText="1"/>
    </xf>
    <xf numFmtId="0" fontId="23" fillId="0" borderId="23" xfId="1" applyFont="1" applyBorder="1" applyAlignment="1">
      <alignment horizontal="left" wrapText="1"/>
    </xf>
    <xf numFmtId="0" fontId="23" fillId="0" borderId="24" xfId="1" applyFont="1" applyBorder="1" applyAlignment="1">
      <alignment horizontal="left"/>
    </xf>
    <xf numFmtId="0" fontId="36" fillId="0" borderId="24" xfId="1" applyFont="1" applyBorder="1"/>
    <xf numFmtId="0" fontId="36" fillId="0" borderId="23" xfId="1" applyFont="1" applyBorder="1"/>
    <xf numFmtId="0" fontId="23" fillId="0" borderId="24" xfId="1" applyFont="1" applyBorder="1" applyAlignment="1">
      <alignment horizontal="left" vertical="top" wrapText="1"/>
    </xf>
    <xf numFmtId="0" fontId="35" fillId="0" borderId="1" xfId="1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right" vertical="center"/>
    </xf>
    <xf numFmtId="3" fontId="4" fillId="0" borderId="13" xfId="1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4" fillId="0" borderId="6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3" fontId="2" fillId="0" borderId="25" xfId="0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center" vertical="center" wrapText="1"/>
    </xf>
    <xf numFmtId="3" fontId="2" fillId="0" borderId="30" xfId="0" applyNumberFormat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left" wrapText="1"/>
    </xf>
    <xf numFmtId="0" fontId="23" fillId="0" borderId="1" xfId="1" applyFont="1" applyBorder="1" applyAlignment="1">
      <alignment horizontal="left"/>
    </xf>
    <xf numFmtId="0" fontId="23" fillId="0" borderId="1" xfId="1" applyFont="1" applyBorder="1" applyAlignment="1">
      <alignment horizontal="left" vertical="top" wrapText="1"/>
    </xf>
    <xf numFmtId="164" fontId="4" fillId="0" borderId="6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/>
    </xf>
    <xf numFmtId="3" fontId="4" fillId="0" borderId="13" xfId="1" applyNumberFormat="1" applyFont="1" applyBorder="1" applyAlignment="1">
      <alignment horizontal="center" vertical="center"/>
    </xf>
    <xf numFmtId="0" fontId="23" fillId="0" borderId="22" xfId="1" applyFont="1" applyBorder="1" applyAlignment="1">
      <alignment horizontal="left"/>
    </xf>
    <xf numFmtId="0" fontId="23" fillId="0" borderId="22" xfId="1" applyFont="1" applyBorder="1" applyAlignment="1">
      <alignment horizontal="left" vertical="top" wrapText="1"/>
    </xf>
    <xf numFmtId="3" fontId="4" fillId="0" borderId="6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23" fillId="0" borderId="22" xfId="1" applyFont="1" applyBorder="1" applyAlignment="1">
      <alignment horizontal="left" wrapText="1"/>
    </xf>
    <xf numFmtId="3" fontId="4" fillId="0" borderId="6" xfId="1" applyNumberFormat="1" applyFont="1" applyBorder="1" applyAlignment="1">
      <alignment horizontal="right" vertical="center"/>
    </xf>
    <xf numFmtId="164" fontId="4" fillId="0" borderId="6" xfId="1" applyNumberFormat="1" applyFont="1" applyBorder="1" applyAlignment="1">
      <alignment horizontal="right" vertical="center"/>
    </xf>
    <xf numFmtId="164" fontId="4" fillId="0" borderId="4" xfId="1" applyNumberFormat="1" applyFont="1" applyBorder="1" applyAlignment="1">
      <alignment horizontal="right" vertical="center"/>
    </xf>
    <xf numFmtId="164" fontId="4" fillId="0" borderId="13" xfId="1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wrapText="1"/>
    </xf>
    <xf numFmtId="0" fontId="23" fillId="0" borderId="1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35" fillId="0" borderId="1" xfId="1" applyFont="1" applyBorder="1" applyAlignment="1">
      <alignment horizontal="left" vertical="top"/>
    </xf>
    <xf numFmtId="0" fontId="16" fillId="3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3" fillId="0" borderId="1" xfId="1" applyFont="1" applyBorder="1" applyAlignment="1">
      <alignment vertical="top" wrapText="1"/>
    </xf>
    <xf numFmtId="0" fontId="23" fillId="0" borderId="1" xfId="1" applyFont="1" applyBorder="1" applyAlignment="1">
      <alignment wrapText="1"/>
    </xf>
    <xf numFmtId="0" fontId="3" fillId="0" borderId="0" xfId="1" applyFont="1" applyAlignment="1">
      <alignment horizontal="left" vertical="center" wrapText="1"/>
    </xf>
    <xf numFmtId="3" fontId="2" fillId="0" borderId="6" xfId="0" applyNumberFormat="1" applyFont="1" applyBorder="1" applyAlignment="1">
      <alignment horizontal="center" vertical="top" wrapText="1"/>
    </xf>
    <xf numFmtId="3" fontId="2" fillId="0" borderId="13" xfId="0" applyNumberFormat="1" applyFont="1" applyBorder="1" applyAlignment="1">
      <alignment horizontal="center" vertical="top" wrapText="1"/>
    </xf>
    <xf numFmtId="0" fontId="15" fillId="2" borderId="0" xfId="3" applyFont="1" applyFill="1" applyBorder="1" applyAlignment="1">
      <alignment horizontal="center" vertical="center"/>
    </xf>
    <xf numFmtId="0" fontId="29" fillId="8" borderId="32" xfId="5" applyFont="1" applyFill="1" applyBorder="1" applyAlignment="1">
      <alignment horizontal="center" vertical="center"/>
    </xf>
    <xf numFmtId="0" fontId="29" fillId="8" borderId="38" xfId="5" applyFont="1" applyFill="1" applyBorder="1" applyAlignment="1">
      <alignment horizontal="center" vertical="center"/>
    </xf>
    <xf numFmtId="0" fontId="29" fillId="8" borderId="17" xfId="5" applyFont="1" applyFill="1" applyBorder="1" applyAlignment="1" applyProtection="1">
      <alignment horizontal="center" vertical="center" wrapText="1"/>
    </xf>
    <xf numFmtId="0" fontId="29" fillId="8" borderId="0" xfId="5" applyFont="1" applyFill="1" applyBorder="1" applyAlignment="1">
      <alignment horizontal="center" vertical="center"/>
    </xf>
    <xf numFmtId="0" fontId="29" fillId="0" borderId="17" xfId="5" applyFont="1" applyFill="1" applyBorder="1" applyAlignment="1" applyProtection="1">
      <alignment horizontal="center" vertical="center" wrapText="1"/>
    </xf>
    <xf numFmtId="0" fontId="29" fillId="8" borderId="32" xfId="5" applyFont="1" applyFill="1" applyBorder="1" applyAlignment="1" applyProtection="1">
      <alignment horizontal="center" vertical="center" wrapText="1"/>
    </xf>
    <xf numFmtId="0" fontId="29" fillId="0" borderId="17" xfId="5" applyFont="1" applyFill="1" applyBorder="1" applyAlignment="1" applyProtection="1">
      <alignment horizontal="center" vertical="center"/>
    </xf>
    <xf numFmtId="0" fontId="30" fillId="3" borderId="41" xfId="3" applyFont="1" applyFill="1" applyBorder="1" applyAlignment="1">
      <alignment horizontal="left" wrapText="1"/>
    </xf>
    <xf numFmtId="0" fontId="34" fillId="8" borderId="17" xfId="5" applyFont="1" applyFill="1" applyBorder="1" applyAlignment="1" applyProtection="1">
      <alignment horizontal="center" vertical="center" wrapText="1"/>
    </xf>
    <xf numFmtId="0" fontId="34" fillId="8" borderId="32" xfId="5" applyFont="1" applyFill="1" applyBorder="1" applyAlignment="1" applyProtection="1">
      <alignment horizontal="center" vertical="center" wrapText="1"/>
    </xf>
    <xf numFmtId="0" fontId="30" fillId="3" borderId="41" xfId="3" applyFont="1" applyFill="1" applyBorder="1" applyAlignment="1">
      <alignment horizontal="left" vertical="top" wrapText="1"/>
    </xf>
    <xf numFmtId="0" fontId="24" fillId="3" borderId="32" xfId="3" applyFont="1" applyFill="1" applyBorder="1" applyAlignment="1">
      <alignment horizontal="left" wrapText="1"/>
    </xf>
    <xf numFmtId="0" fontId="24" fillId="3" borderId="43" xfId="3" applyFont="1" applyFill="1" applyBorder="1" applyAlignment="1">
      <alignment horizontal="left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24" fillId="3" borderId="0" xfId="3" applyFont="1" applyFill="1" applyBorder="1" applyAlignment="1">
      <alignment horizontal="left"/>
    </xf>
    <xf numFmtId="0" fontId="27" fillId="0" borderId="36" xfId="5" applyFont="1" applyBorder="1" applyAlignment="1">
      <alignment horizontal="left" vertical="center"/>
    </xf>
    <xf numFmtId="0" fontId="27" fillId="0" borderId="0" xfId="5" applyFont="1" applyBorder="1" applyAlignment="1">
      <alignment horizontal="left" vertical="center"/>
    </xf>
    <xf numFmtId="0" fontId="28" fillId="0" borderId="37" xfId="5" applyFont="1" applyFill="1" applyBorder="1" applyAlignment="1">
      <alignment horizontal="left"/>
    </xf>
    <xf numFmtId="0" fontId="6" fillId="0" borderId="0" xfId="5" applyFont="1" applyFill="1" applyBorder="1" applyAlignment="1">
      <alignment horizontal="left"/>
    </xf>
  </cellXfs>
  <cellStyles count="10">
    <cellStyle name="Hipervínculo" xfId="2" builtinId="8"/>
    <cellStyle name="Hipervínculo 2" xfId="4" xr:uid="{75AFFAF6-CDBA-4768-8AE7-F7F87C62BEB1}"/>
    <cellStyle name="Millares [0] 2" xfId="6" xr:uid="{B5EEEB46-40E9-49B9-A6B8-F2BD6F4455B6}"/>
    <cellStyle name="Millares [0] 4" xfId="8" xr:uid="{B1B0C068-2296-4DB4-B38E-E4D2C4A453E9}"/>
    <cellStyle name="Moneda [0] 2" xfId="9" xr:uid="{A512DDB5-49F3-4B7B-A9EF-77287A185040}"/>
    <cellStyle name="Normal" xfId="0" builtinId="0"/>
    <cellStyle name="Normal 2" xfId="1" xr:uid="{00000000-0005-0000-0000-000001000000}"/>
    <cellStyle name="Normal 2 2" xfId="5" xr:uid="{D14D4628-254C-4B3A-B401-BD077487B09C}"/>
    <cellStyle name="Normal 3" xfId="3" xr:uid="{CBB1C6EF-3CD2-40B9-838C-A5BC8AF8F4DF}"/>
    <cellStyle name="Porcentaje 2" xfId="7" xr:uid="{EFDF0FD9-C395-49C0-A64F-F7F6329FAC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cid:image001.jpg@01D5124C.B7DF8030" TargetMode="External"/><Relationship Id="rId1" Type="http://schemas.openxmlformats.org/officeDocument/2006/relationships/image" Target="../media/image5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633082</xdr:colOff>
      <xdr:row>0</xdr:row>
      <xdr:rowOff>125153</xdr:rowOff>
    </xdr:from>
    <xdr:to>
      <xdr:col>1</xdr:col>
      <xdr:colOff>2073597</xdr:colOff>
      <xdr:row>0</xdr:row>
      <xdr:rowOff>564855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AB2A458F-DC39-4C84-84E5-FFADC0876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297" y="125153"/>
          <a:ext cx="1440515" cy="439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775287</xdr:rowOff>
    </xdr:from>
    <xdr:to>
      <xdr:col>4</xdr:col>
      <xdr:colOff>22150</xdr:colOff>
      <xdr:row>1</xdr:row>
      <xdr:rowOff>34640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646B0800-05F2-4582-8B6F-DCC06312085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0037"/>
          <a:ext cx="9613825" cy="30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3023624</xdr:colOff>
      <xdr:row>0</xdr:row>
      <xdr:rowOff>88605</xdr:rowOff>
    </xdr:from>
    <xdr:to>
      <xdr:col>3</xdr:col>
      <xdr:colOff>1860689</xdr:colOff>
      <xdr:row>0</xdr:row>
      <xdr:rowOff>616691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D6F4FA6-5A44-44A7-8597-F5E8A2F3B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8915" y="88605"/>
          <a:ext cx="3211919" cy="528086"/>
        </a:xfrm>
        <a:prstGeom prst="rect">
          <a:avLst/>
        </a:prstGeom>
      </xdr:spPr>
    </xdr:pic>
    <xdr:clientData/>
  </xdr:twoCellAnchor>
  <xdr:twoCellAnchor editAs="oneCell">
    <xdr:from>
      <xdr:col>1</xdr:col>
      <xdr:colOff>4507766</xdr:colOff>
      <xdr:row>0</xdr:row>
      <xdr:rowOff>77529</xdr:rowOff>
    </xdr:from>
    <xdr:to>
      <xdr:col>1</xdr:col>
      <xdr:colOff>7376342</xdr:colOff>
      <xdr:row>0</xdr:row>
      <xdr:rowOff>553780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C831E42-74B6-4AEC-820E-A78325D1D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71981" y="77529"/>
          <a:ext cx="2868576" cy="4762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1986859</xdr:colOff>
      <xdr:row>3</xdr:row>
      <xdr:rowOff>19619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26C5CE-ECA5-4887-8BE6-72F85089B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"/>
          <a:ext cx="2996509" cy="54349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3</xdr:col>
      <xdr:colOff>177109</xdr:colOff>
      <xdr:row>3</xdr:row>
      <xdr:rowOff>10094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CCEF1D-4F85-4047-9DB9-72D961D7E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00"/>
          <a:ext cx="2996509" cy="54349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1358209</xdr:colOff>
      <xdr:row>3</xdr:row>
      <xdr:rowOff>19619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EC32CA-F79A-430A-B8CC-2CF5B437E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47625"/>
          <a:ext cx="2996509" cy="54349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2024959</xdr:colOff>
      <xdr:row>3</xdr:row>
      <xdr:rowOff>10094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548860-8016-45C5-AE63-1520CE82B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2996509" cy="54349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3</xdr:col>
      <xdr:colOff>434284</xdr:colOff>
      <xdr:row>3</xdr:row>
      <xdr:rowOff>19619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203C4D-DE99-4D76-AC4A-8D50DF336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"/>
          <a:ext cx="2996509" cy="54349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1043884</xdr:colOff>
      <xdr:row>3</xdr:row>
      <xdr:rowOff>19619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02BD6E-E09F-463A-AE59-B1DA0175B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"/>
          <a:ext cx="2996509" cy="54349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1872559</xdr:colOff>
      <xdr:row>3</xdr:row>
      <xdr:rowOff>10094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8F4063-9DF5-463D-9675-FB17DC3F3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2996509" cy="54349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1872559</xdr:colOff>
      <xdr:row>3</xdr:row>
      <xdr:rowOff>10094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3B8A15-AFBE-419A-93AA-3CB3A5D3D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2996509" cy="54349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1577284</xdr:colOff>
      <xdr:row>3</xdr:row>
      <xdr:rowOff>10094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708498-DB1A-4729-A1AA-1A58F5E93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2996509" cy="54349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300934</xdr:colOff>
      <xdr:row>3</xdr:row>
      <xdr:rowOff>19619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188094-B4B7-4714-99C6-DD303101D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"/>
          <a:ext cx="2996509" cy="543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2101159</xdr:colOff>
      <xdr:row>3</xdr:row>
      <xdr:rowOff>10094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D67EF7-BC6B-4AD2-B4FB-F93CE7127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8100"/>
          <a:ext cx="2996509" cy="54349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3</xdr:col>
      <xdr:colOff>405709</xdr:colOff>
      <xdr:row>3</xdr:row>
      <xdr:rowOff>19619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5D73A5-CC60-4C28-8A51-6CB86D5BC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"/>
          <a:ext cx="2996509" cy="54349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1291534</xdr:colOff>
      <xdr:row>3</xdr:row>
      <xdr:rowOff>19619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8E929C-CE11-482E-BB20-8058B8191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"/>
          <a:ext cx="2996509" cy="54349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1377259</xdr:colOff>
      <xdr:row>3</xdr:row>
      <xdr:rowOff>10094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F61F61-052D-4C71-BB85-30009CF0A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00"/>
          <a:ext cx="2996509" cy="54349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59530</xdr:rowOff>
    </xdr:from>
    <xdr:to>
      <xdr:col>3</xdr:col>
      <xdr:colOff>1</xdr:colOff>
      <xdr:row>3</xdr:row>
      <xdr:rowOff>163387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D7B77-B168-4195-93F8-66F7091D5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9530"/>
          <a:ext cx="4105275" cy="6753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59530</xdr:rowOff>
    </xdr:from>
    <xdr:to>
      <xdr:col>3</xdr:col>
      <xdr:colOff>1</xdr:colOff>
      <xdr:row>3</xdr:row>
      <xdr:rowOff>163387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8FB314-AFA4-4627-A04D-95EFB091C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9530"/>
          <a:ext cx="4105275" cy="6753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83347</xdr:colOff>
      <xdr:row>0</xdr:row>
      <xdr:rowOff>59532</xdr:rowOff>
    </xdr:from>
    <xdr:to>
      <xdr:col>3</xdr:col>
      <xdr:colOff>2382</xdr:colOff>
      <xdr:row>3</xdr:row>
      <xdr:rowOff>149686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E2DD41-0D58-4727-95C1-E92A4FEFE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7" y="59532"/>
          <a:ext cx="4026691" cy="66165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83346</xdr:rowOff>
    </xdr:from>
    <xdr:to>
      <xdr:col>0</xdr:col>
      <xdr:colOff>0</xdr:colOff>
      <xdr:row>3</xdr:row>
      <xdr:rowOff>137741</xdr:rowOff>
    </xdr:to>
    <xdr:pic>
      <xdr:nvPicPr>
        <xdr:cNvPr id="2" name="Google Shape;71;p15" descr="cid:image001.jpg@01D5124C.B7DF8030">
          <a:extLst>
            <a:ext uri="{FF2B5EF4-FFF2-40B4-BE49-F238E27FC236}">
              <a16:creationId xmlns:a16="http://schemas.microsoft.com/office/drawing/2014/main" id="{B5C488DA-34D5-4E00-8791-0E30BBECB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346"/>
          <a:ext cx="0" cy="625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80CD70-3E52-458C-8CAC-D71923141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08EFA0-D09B-4ECC-A77A-F40DA9879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186A2B-16F1-4A47-BFF1-D2E67AEC4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F4FC69-5126-4C4E-A5E3-6095406EB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3</xdr:col>
      <xdr:colOff>520009</xdr:colOff>
      <xdr:row>3</xdr:row>
      <xdr:rowOff>19619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84AC2F-F169-4E7E-9536-84CF8420B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"/>
          <a:ext cx="2996509" cy="54349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59530</xdr:rowOff>
    </xdr:from>
    <xdr:to>
      <xdr:col>3</xdr:col>
      <xdr:colOff>119062</xdr:colOff>
      <xdr:row>3</xdr:row>
      <xdr:rowOff>163387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712F0C-7542-4511-9872-F37005555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9530"/>
          <a:ext cx="4100512" cy="67535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5C56BC-F4C4-4F60-9FD1-BEE553843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F82229-73C6-4C2C-898E-D5EC79A7F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03B617-37DC-4383-B472-3B7A90DB3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23BE79-D382-41F7-9C1B-2F106235C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68EE8E-A561-445B-8CC2-E44ECD337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598752-A7F2-47A9-BF2E-72C817EA2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BD5E93-3ADF-4D87-9E19-9CAA15723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A2BFF5-0869-4BC7-B39C-1B2733D9A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0B9794-B030-426C-9CC8-F9E8352A7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1805884</xdr:colOff>
      <xdr:row>3</xdr:row>
      <xdr:rowOff>19619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5A5498-8E3C-4734-B6E3-2037C3DB9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625"/>
          <a:ext cx="2996509" cy="54349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336DFD-7767-4B34-AAE4-9513FBC0F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05E82F-5890-40D5-BA1A-ACF408299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F1B3B3-D61A-4A09-9673-1066E4077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16960E-D0C6-4DB1-B8D6-245998376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81E8CE-3B88-41DC-8148-28A1F281B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DD30E4-0308-47CE-9D9A-582962952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26B8E3-CD17-4D90-8D84-28BF109F7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D29BBD-9D52-44B9-B362-8414A3900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5B6517-0223-412F-8463-64457FA67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040DC5-9711-4BD9-AD3E-EB34D23CB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3</xdr:col>
      <xdr:colOff>377134</xdr:colOff>
      <xdr:row>3</xdr:row>
      <xdr:rowOff>19619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74F1B1-6978-4176-BC21-20C8EB638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"/>
          <a:ext cx="2996509" cy="543494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41D4ED-8393-4681-9218-048350514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8D85AA-703F-4BF8-907F-6AFC0E2DB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3</xdr:col>
      <xdr:colOff>116227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1947F5-F580-48BD-BD60-C84656C43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099945" cy="657214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1</xdr:col>
      <xdr:colOff>1437821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8E9F5B-E420-46B2-9F41-8D7034112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107089" cy="657214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1</xdr:col>
      <xdr:colOff>1437821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F48A81-3029-4B80-BD64-27CD8E4D9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107089" cy="657214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2</xdr:col>
      <xdr:colOff>80508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EF3CC8-C143-4ECA-99D9-B299CFCC8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111851" cy="657214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1</xdr:col>
      <xdr:colOff>1437821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6260EB-88BB-409B-B3AB-24F84B597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107089" cy="657214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1</xdr:col>
      <xdr:colOff>1437821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4BEE52-EBF2-46F8-88BA-DBAC15D7B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107089" cy="657214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</xdr:colOff>
      <xdr:row>0</xdr:row>
      <xdr:rowOff>60476</xdr:rowOff>
    </xdr:from>
    <xdr:to>
      <xdr:col>1</xdr:col>
      <xdr:colOff>1437821</xdr:colOff>
      <xdr:row>3</xdr:row>
      <xdr:rowOff>146190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C3F0C-4C16-420D-B138-41E3560AF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57" y="60476"/>
          <a:ext cx="4107089" cy="6572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1863034</xdr:colOff>
      <xdr:row>3</xdr:row>
      <xdr:rowOff>19619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B6D3A3-1A0F-4EDC-BB6B-D8E672FCB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"/>
          <a:ext cx="2996509" cy="543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1796359</xdr:colOff>
      <xdr:row>3</xdr:row>
      <xdr:rowOff>19619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318F87-9696-433D-8ADD-6D72F0F92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"/>
          <a:ext cx="2996509" cy="543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196159</xdr:colOff>
      <xdr:row>3</xdr:row>
      <xdr:rowOff>29144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8D5806-7625-4168-9D4C-2DB7A96A6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2996509" cy="5434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234259</xdr:colOff>
      <xdr:row>3</xdr:row>
      <xdr:rowOff>19619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BA982C-E72E-4E40-B630-7D54A242C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"/>
          <a:ext cx="2996509" cy="543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6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1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967F6-5A10-44D4-BAF7-D91CA5436206}">
  <sheetPr>
    <tabColor theme="1"/>
  </sheetPr>
  <dimension ref="A1:F61"/>
  <sheetViews>
    <sheetView showGridLines="0" showRowColHeaders="0" tabSelected="1" zoomScale="86" zoomScaleNormal="86" workbookViewId="0">
      <selection activeCell="A4" sqref="A4"/>
    </sheetView>
  </sheetViews>
  <sheetFormatPr baseColWidth="10" defaultRowHeight="15" x14ac:dyDescent="0.25"/>
  <cols>
    <col min="2" max="2" width="114.42578125" style="229" customWidth="1"/>
    <col min="3" max="3" width="65.5703125" customWidth="1"/>
    <col min="4" max="4" width="64.28515625" customWidth="1"/>
    <col min="5" max="16384" width="11.42578125" style="220"/>
  </cols>
  <sheetData>
    <row r="1" spans="1:6" ht="53.25" customHeight="1" x14ac:dyDescent="0.25"/>
    <row r="2" spans="1:6" ht="21" x14ac:dyDescent="0.35">
      <c r="A2" s="436" t="s">
        <v>157</v>
      </c>
      <c r="B2" s="436"/>
      <c r="C2" s="436"/>
      <c r="D2" s="436"/>
    </row>
    <row r="3" spans="1:6" ht="21" x14ac:dyDescent="0.35">
      <c r="A3" s="438" t="s">
        <v>496</v>
      </c>
      <c r="B3" s="438"/>
      <c r="C3" s="437"/>
      <c r="D3" s="437"/>
    </row>
    <row r="4" spans="1:6" x14ac:dyDescent="0.25">
      <c r="A4" s="222" t="s">
        <v>0</v>
      </c>
      <c r="B4" s="223" t="s">
        <v>158</v>
      </c>
      <c r="C4" s="222" t="s">
        <v>495</v>
      </c>
      <c r="D4" s="222" t="s">
        <v>18</v>
      </c>
    </row>
    <row r="5" spans="1:6" ht="15" customHeight="1" x14ac:dyDescent="0.25">
      <c r="A5" s="224">
        <v>1</v>
      </c>
      <c r="B5" s="246" t="s">
        <v>185</v>
      </c>
      <c r="C5" t="s">
        <v>491</v>
      </c>
      <c r="D5" t="s">
        <v>159</v>
      </c>
    </row>
    <row r="6" spans="1:6" x14ac:dyDescent="0.25">
      <c r="A6" s="224">
        <v>2</v>
      </c>
      <c r="B6" s="246" t="s">
        <v>186</v>
      </c>
      <c r="C6" t="s">
        <v>491</v>
      </c>
      <c r="D6" t="s">
        <v>159</v>
      </c>
    </row>
    <row r="7" spans="1:6" ht="15" customHeight="1" x14ac:dyDescent="0.25">
      <c r="A7" s="224">
        <v>3</v>
      </c>
      <c r="B7" s="246" t="s">
        <v>160</v>
      </c>
      <c r="C7" t="s">
        <v>491</v>
      </c>
      <c r="D7" t="s">
        <v>159</v>
      </c>
      <c r="F7" s="226"/>
    </row>
    <row r="8" spans="1:6" x14ac:dyDescent="0.25">
      <c r="A8" s="224">
        <v>4</v>
      </c>
      <c r="B8" s="246" t="s">
        <v>168</v>
      </c>
      <c r="C8" t="s">
        <v>491</v>
      </c>
      <c r="D8" t="s">
        <v>159</v>
      </c>
    </row>
    <row r="9" spans="1:6" x14ac:dyDescent="0.25">
      <c r="A9" s="224">
        <v>5</v>
      </c>
      <c r="B9" s="246" t="s">
        <v>163</v>
      </c>
      <c r="C9" t="s">
        <v>491</v>
      </c>
      <c r="D9" t="s">
        <v>159</v>
      </c>
    </row>
    <row r="10" spans="1:6" x14ac:dyDescent="0.25">
      <c r="A10" s="224">
        <v>6</v>
      </c>
      <c r="B10" s="246" t="s">
        <v>164</v>
      </c>
      <c r="C10" t="s">
        <v>491</v>
      </c>
      <c r="D10" t="s">
        <v>159</v>
      </c>
    </row>
    <row r="11" spans="1:6" x14ac:dyDescent="0.25">
      <c r="A11" s="224">
        <v>7</v>
      </c>
      <c r="B11" s="246" t="s">
        <v>166</v>
      </c>
      <c r="C11" t="s">
        <v>491</v>
      </c>
      <c r="D11" t="s">
        <v>159</v>
      </c>
    </row>
    <row r="12" spans="1:6" x14ac:dyDescent="0.25">
      <c r="A12" s="224">
        <v>8</v>
      </c>
      <c r="B12" s="246" t="s">
        <v>167</v>
      </c>
      <c r="C12" t="s">
        <v>491</v>
      </c>
      <c r="D12" t="s">
        <v>159</v>
      </c>
    </row>
    <row r="13" spans="1:6" ht="30" x14ac:dyDescent="0.25">
      <c r="A13" s="224">
        <v>9</v>
      </c>
      <c r="B13" s="246" t="s">
        <v>169</v>
      </c>
      <c r="C13" t="s">
        <v>491</v>
      </c>
      <c r="D13" t="s">
        <v>159</v>
      </c>
    </row>
    <row r="14" spans="1:6" ht="30" x14ac:dyDescent="0.25">
      <c r="A14" s="224">
        <v>10</v>
      </c>
      <c r="B14" s="246" t="s">
        <v>170</v>
      </c>
      <c r="C14" t="s">
        <v>491</v>
      </c>
      <c r="D14" t="s">
        <v>159</v>
      </c>
    </row>
    <row r="15" spans="1:6" ht="30" x14ac:dyDescent="0.25">
      <c r="A15" s="224">
        <v>11</v>
      </c>
      <c r="B15" s="246" t="s">
        <v>171</v>
      </c>
      <c r="C15" t="s">
        <v>491</v>
      </c>
      <c r="D15" t="s">
        <v>159</v>
      </c>
    </row>
    <row r="16" spans="1:6" ht="30" x14ac:dyDescent="0.25">
      <c r="A16" s="224">
        <v>12</v>
      </c>
      <c r="B16" s="246" t="s">
        <v>187</v>
      </c>
      <c r="C16" t="s">
        <v>491</v>
      </c>
      <c r="D16" t="s">
        <v>159</v>
      </c>
    </row>
    <row r="17" spans="1:4" ht="30" x14ac:dyDescent="0.25">
      <c r="A17" s="224">
        <v>13</v>
      </c>
      <c r="B17" s="246" t="s">
        <v>188</v>
      </c>
      <c r="C17" t="s">
        <v>491</v>
      </c>
      <c r="D17" t="s">
        <v>159</v>
      </c>
    </row>
    <row r="18" spans="1:4" ht="30" x14ac:dyDescent="0.25">
      <c r="A18" s="224">
        <v>14</v>
      </c>
      <c r="B18" s="246" t="s">
        <v>189</v>
      </c>
      <c r="C18" t="s">
        <v>491</v>
      </c>
      <c r="D18" t="s">
        <v>159</v>
      </c>
    </row>
    <row r="19" spans="1:4" ht="30" x14ac:dyDescent="0.25">
      <c r="A19" s="224">
        <v>15</v>
      </c>
      <c r="B19" s="246" t="s">
        <v>173</v>
      </c>
      <c r="C19" t="s">
        <v>491</v>
      </c>
      <c r="D19" t="s">
        <v>159</v>
      </c>
    </row>
    <row r="20" spans="1:4" ht="30" x14ac:dyDescent="0.25">
      <c r="A20" s="224">
        <v>16</v>
      </c>
      <c r="B20" s="246" t="s">
        <v>174</v>
      </c>
      <c r="C20" t="s">
        <v>491</v>
      </c>
      <c r="D20" t="s">
        <v>159</v>
      </c>
    </row>
    <row r="21" spans="1:4" ht="30" x14ac:dyDescent="0.25">
      <c r="A21" s="224">
        <v>17</v>
      </c>
      <c r="B21" s="246" t="s">
        <v>175</v>
      </c>
      <c r="C21" t="s">
        <v>491</v>
      </c>
      <c r="D21" t="s">
        <v>159</v>
      </c>
    </row>
    <row r="22" spans="1:4" ht="30" x14ac:dyDescent="0.25">
      <c r="A22" s="224">
        <v>18</v>
      </c>
      <c r="B22" s="246" t="s">
        <v>190</v>
      </c>
      <c r="C22" t="s">
        <v>491</v>
      </c>
      <c r="D22" t="s">
        <v>159</v>
      </c>
    </row>
    <row r="23" spans="1:4" ht="30" x14ac:dyDescent="0.25">
      <c r="A23" s="224">
        <v>19</v>
      </c>
      <c r="B23" s="246" t="s">
        <v>191</v>
      </c>
      <c r="C23" t="s">
        <v>491</v>
      </c>
      <c r="D23" t="s">
        <v>159</v>
      </c>
    </row>
    <row r="24" spans="1:4" ht="30" x14ac:dyDescent="0.25">
      <c r="A24" s="224">
        <v>20</v>
      </c>
      <c r="B24" s="246" t="s">
        <v>192</v>
      </c>
      <c r="C24" t="s">
        <v>491</v>
      </c>
      <c r="D24" t="s">
        <v>159</v>
      </c>
    </row>
    <row r="25" spans="1:4" ht="30" x14ac:dyDescent="0.25">
      <c r="A25" s="224">
        <v>21</v>
      </c>
      <c r="B25" s="246" t="s">
        <v>184</v>
      </c>
      <c r="C25" t="s">
        <v>491</v>
      </c>
      <c r="D25" t="s">
        <v>159</v>
      </c>
    </row>
    <row r="26" spans="1:4" x14ac:dyDescent="0.25">
      <c r="A26" s="330">
        <v>22</v>
      </c>
      <c r="B26" s="329" t="s">
        <v>197</v>
      </c>
      <c r="C26" t="s">
        <v>198</v>
      </c>
      <c r="D26" t="s">
        <v>494</v>
      </c>
    </row>
    <row r="27" spans="1:4" x14ac:dyDescent="0.25">
      <c r="A27" s="224">
        <v>23</v>
      </c>
      <c r="B27" s="329" t="s">
        <v>199</v>
      </c>
      <c r="C27" t="s">
        <v>198</v>
      </c>
      <c r="D27" t="s">
        <v>494</v>
      </c>
    </row>
    <row r="28" spans="1:4" x14ac:dyDescent="0.25">
      <c r="A28" s="224">
        <v>24</v>
      </c>
      <c r="B28" s="329" t="s">
        <v>200</v>
      </c>
      <c r="C28" t="s">
        <v>198</v>
      </c>
      <c r="D28" t="s">
        <v>494</v>
      </c>
    </row>
    <row r="29" spans="1:4" x14ac:dyDescent="0.25">
      <c r="A29" s="330">
        <v>25</v>
      </c>
      <c r="B29" s="329" t="s">
        <v>201</v>
      </c>
      <c r="C29" t="s">
        <v>198</v>
      </c>
      <c r="D29" t="s">
        <v>494</v>
      </c>
    </row>
    <row r="30" spans="1:4" x14ac:dyDescent="0.25">
      <c r="A30" s="224">
        <v>26</v>
      </c>
      <c r="B30" s="329" t="s">
        <v>202</v>
      </c>
      <c r="C30" t="s">
        <v>198</v>
      </c>
      <c r="D30" t="s">
        <v>494</v>
      </c>
    </row>
    <row r="31" spans="1:4" x14ac:dyDescent="0.25">
      <c r="A31" s="224">
        <v>27</v>
      </c>
      <c r="B31" s="329" t="s">
        <v>203</v>
      </c>
      <c r="C31" t="s">
        <v>198</v>
      </c>
      <c r="D31" t="s">
        <v>494</v>
      </c>
    </row>
    <row r="32" spans="1:4" x14ac:dyDescent="0.25">
      <c r="A32" s="330">
        <v>28</v>
      </c>
      <c r="B32" s="329" t="s">
        <v>204</v>
      </c>
      <c r="C32" t="s">
        <v>198</v>
      </c>
      <c r="D32" t="s">
        <v>494</v>
      </c>
    </row>
    <row r="33" spans="1:4" x14ac:dyDescent="0.25">
      <c r="A33" s="224">
        <v>29</v>
      </c>
      <c r="B33" s="329" t="s">
        <v>205</v>
      </c>
      <c r="C33" t="s">
        <v>198</v>
      </c>
      <c r="D33" t="s">
        <v>494</v>
      </c>
    </row>
    <row r="34" spans="1:4" x14ac:dyDescent="0.25">
      <c r="A34" s="224">
        <v>30</v>
      </c>
      <c r="B34" s="329" t="s">
        <v>206</v>
      </c>
      <c r="C34" t="s">
        <v>198</v>
      </c>
      <c r="D34" t="s">
        <v>494</v>
      </c>
    </row>
    <row r="35" spans="1:4" x14ac:dyDescent="0.25">
      <c r="A35" s="330">
        <v>31</v>
      </c>
      <c r="B35" s="329" t="s">
        <v>207</v>
      </c>
      <c r="C35" t="s">
        <v>198</v>
      </c>
      <c r="D35" t="s">
        <v>494</v>
      </c>
    </row>
    <row r="36" spans="1:4" x14ac:dyDescent="0.25">
      <c r="A36" s="224">
        <v>32</v>
      </c>
      <c r="B36" s="329" t="s">
        <v>208</v>
      </c>
      <c r="C36" t="s">
        <v>198</v>
      </c>
      <c r="D36" t="s">
        <v>494</v>
      </c>
    </row>
    <row r="37" spans="1:4" x14ac:dyDescent="0.25">
      <c r="A37" s="224">
        <v>33</v>
      </c>
      <c r="B37" s="329" t="s">
        <v>209</v>
      </c>
      <c r="C37" t="s">
        <v>198</v>
      </c>
      <c r="D37" t="s">
        <v>494</v>
      </c>
    </row>
    <row r="38" spans="1:4" x14ac:dyDescent="0.25">
      <c r="A38" s="330">
        <v>34</v>
      </c>
      <c r="B38" s="329" t="s">
        <v>210</v>
      </c>
      <c r="C38" t="s">
        <v>198</v>
      </c>
      <c r="D38" t="s">
        <v>494</v>
      </c>
    </row>
    <row r="39" spans="1:4" x14ac:dyDescent="0.25">
      <c r="A39" s="224">
        <v>35</v>
      </c>
      <c r="B39" s="329" t="s">
        <v>211</v>
      </c>
      <c r="C39" t="s">
        <v>198</v>
      </c>
      <c r="D39" t="s">
        <v>494</v>
      </c>
    </row>
    <row r="40" spans="1:4" x14ac:dyDescent="0.25">
      <c r="A40" s="224">
        <v>36</v>
      </c>
      <c r="B40" s="329" t="s">
        <v>212</v>
      </c>
      <c r="C40" t="s">
        <v>198</v>
      </c>
      <c r="D40" t="s">
        <v>494</v>
      </c>
    </row>
    <row r="41" spans="1:4" x14ac:dyDescent="0.25">
      <c r="A41" s="330">
        <v>37</v>
      </c>
      <c r="B41" s="329" t="s">
        <v>213</v>
      </c>
      <c r="C41" t="s">
        <v>198</v>
      </c>
      <c r="D41" t="s">
        <v>494</v>
      </c>
    </row>
    <row r="42" spans="1:4" x14ac:dyDescent="0.25">
      <c r="A42" s="224">
        <v>38</v>
      </c>
      <c r="B42" s="329" t="s">
        <v>214</v>
      </c>
      <c r="C42" t="s">
        <v>198</v>
      </c>
      <c r="D42" t="s">
        <v>494</v>
      </c>
    </row>
    <row r="43" spans="1:4" x14ac:dyDescent="0.25">
      <c r="A43" s="224">
        <v>39</v>
      </c>
      <c r="B43" s="329" t="s">
        <v>215</v>
      </c>
      <c r="C43" t="s">
        <v>198</v>
      </c>
      <c r="D43" t="s">
        <v>494</v>
      </c>
    </row>
    <row r="44" spans="1:4" x14ac:dyDescent="0.25">
      <c r="A44" s="330">
        <v>40</v>
      </c>
      <c r="B44" s="329" t="s">
        <v>216</v>
      </c>
      <c r="C44" t="s">
        <v>198</v>
      </c>
      <c r="D44" t="s">
        <v>494</v>
      </c>
    </row>
    <row r="45" spans="1:4" x14ac:dyDescent="0.25">
      <c r="A45" s="224">
        <v>41</v>
      </c>
      <c r="B45" s="329" t="s">
        <v>217</v>
      </c>
      <c r="C45" t="s">
        <v>198</v>
      </c>
      <c r="D45" t="s">
        <v>494</v>
      </c>
    </row>
    <row r="46" spans="1:4" x14ac:dyDescent="0.25">
      <c r="A46" s="224">
        <v>42</v>
      </c>
      <c r="B46" s="329" t="s">
        <v>218</v>
      </c>
      <c r="C46" t="s">
        <v>198</v>
      </c>
      <c r="D46" t="s">
        <v>494</v>
      </c>
    </row>
    <row r="47" spans="1:4" x14ac:dyDescent="0.25">
      <c r="A47" s="330">
        <v>43</v>
      </c>
      <c r="B47" s="329" t="s">
        <v>219</v>
      </c>
      <c r="C47" t="s">
        <v>198</v>
      </c>
      <c r="D47" t="s">
        <v>494</v>
      </c>
    </row>
    <row r="48" spans="1:4" x14ac:dyDescent="0.25">
      <c r="A48" s="224">
        <v>44</v>
      </c>
      <c r="B48" s="329" t="s">
        <v>220</v>
      </c>
      <c r="C48" t="s">
        <v>198</v>
      </c>
      <c r="D48" t="s">
        <v>494</v>
      </c>
    </row>
    <row r="49" spans="1:4" x14ac:dyDescent="0.25">
      <c r="A49" s="224">
        <v>45</v>
      </c>
      <c r="B49" s="329" t="s">
        <v>221</v>
      </c>
      <c r="C49" t="s">
        <v>198</v>
      </c>
      <c r="D49" t="s">
        <v>494</v>
      </c>
    </row>
    <row r="50" spans="1:4" x14ac:dyDescent="0.25">
      <c r="A50" s="330">
        <v>46</v>
      </c>
      <c r="B50" s="329" t="s">
        <v>222</v>
      </c>
      <c r="C50" t="s">
        <v>198</v>
      </c>
      <c r="D50" t="s">
        <v>494</v>
      </c>
    </row>
    <row r="51" spans="1:4" x14ac:dyDescent="0.25">
      <c r="A51" s="224">
        <v>47</v>
      </c>
      <c r="B51" s="329" t="s">
        <v>223</v>
      </c>
      <c r="C51" t="s">
        <v>198</v>
      </c>
      <c r="D51" t="s">
        <v>494</v>
      </c>
    </row>
    <row r="52" spans="1:4" x14ac:dyDescent="0.25">
      <c r="A52" s="224">
        <v>48</v>
      </c>
      <c r="B52" s="329" t="s">
        <v>224</v>
      </c>
      <c r="C52" t="s">
        <v>198</v>
      </c>
      <c r="D52" t="s">
        <v>494</v>
      </c>
    </row>
    <row r="53" spans="1:4" x14ac:dyDescent="0.25">
      <c r="A53" s="330">
        <v>49</v>
      </c>
      <c r="B53" s="329" t="s">
        <v>225</v>
      </c>
      <c r="C53" t="s">
        <v>198</v>
      </c>
      <c r="D53" t="s">
        <v>494</v>
      </c>
    </row>
    <row r="54" spans="1:4" x14ac:dyDescent="0.25">
      <c r="A54" s="224">
        <v>50</v>
      </c>
      <c r="B54" s="329" t="s">
        <v>226</v>
      </c>
      <c r="C54" t="s">
        <v>198</v>
      </c>
      <c r="D54" t="s">
        <v>494</v>
      </c>
    </row>
    <row r="55" spans="1:4" x14ac:dyDescent="0.25">
      <c r="A55" s="224">
        <v>51</v>
      </c>
      <c r="B55" s="329" t="s">
        <v>227</v>
      </c>
      <c r="C55" t="s">
        <v>198</v>
      </c>
      <c r="D55" t="s">
        <v>494</v>
      </c>
    </row>
    <row r="56" spans="1:4" x14ac:dyDescent="0.25">
      <c r="A56" s="330">
        <v>52</v>
      </c>
      <c r="B56" s="329" t="s">
        <v>228</v>
      </c>
      <c r="C56" t="s">
        <v>198</v>
      </c>
      <c r="D56" t="s">
        <v>494</v>
      </c>
    </row>
    <row r="57" spans="1:4" x14ac:dyDescent="0.25">
      <c r="A57" s="224">
        <v>53</v>
      </c>
      <c r="B57" s="329" t="s">
        <v>229</v>
      </c>
      <c r="C57" t="s">
        <v>198</v>
      </c>
      <c r="D57" t="s">
        <v>494</v>
      </c>
    </row>
    <row r="58" spans="1:4" x14ac:dyDescent="0.25">
      <c r="A58" s="224">
        <v>54</v>
      </c>
      <c r="B58" s="329" t="s">
        <v>230</v>
      </c>
      <c r="C58" t="s">
        <v>198</v>
      </c>
      <c r="D58" t="s">
        <v>494</v>
      </c>
    </row>
    <row r="59" spans="1:4" x14ac:dyDescent="0.25">
      <c r="A59" s="330">
        <v>55</v>
      </c>
      <c r="B59" s="329" t="s">
        <v>231</v>
      </c>
      <c r="C59" t="s">
        <v>198</v>
      </c>
      <c r="D59" t="s">
        <v>494</v>
      </c>
    </row>
    <row r="60" spans="1:4" x14ac:dyDescent="0.25">
      <c r="A60" s="224">
        <v>56</v>
      </c>
      <c r="B60" s="329" t="s">
        <v>232</v>
      </c>
      <c r="C60" t="s">
        <v>198</v>
      </c>
      <c r="D60" t="s">
        <v>494</v>
      </c>
    </row>
    <row r="61" spans="1:4" x14ac:dyDescent="0.25">
      <c r="A61" s="224">
        <v>57</v>
      </c>
      <c r="B61" s="329" t="s">
        <v>233</v>
      </c>
      <c r="C61" t="s">
        <v>198</v>
      </c>
      <c r="D61" t="s">
        <v>494</v>
      </c>
    </row>
  </sheetData>
  <mergeCells count="2">
    <mergeCell ref="A2:D2"/>
    <mergeCell ref="A3:B3"/>
  </mergeCells>
  <hyperlinks>
    <hyperlink ref="B5" location="'Cuadro 1'!A1" display="Productos resultado de Investigación + Creación para todas las áreas de la economía naranja por tipología" xr:uid="{99642A24-0E2E-432F-AB27-2239FB1EFB30}"/>
    <hyperlink ref="B6" location="'Cuadro 2'!A1" display="Productos resultado de Investigación + Creación para todas las áreas de la economía naranja por departamento" xr:uid="{2279CF79-37B4-4CD2-BD8F-999412DF737D}"/>
    <hyperlink ref="B7" location="'Cuadro 3'!A1" display="Productos resultado de Investigación + Creación para el área de Artes y Patriminio por tipología" xr:uid="{D857A24F-432A-41D4-B516-BDF94F6C252B}"/>
    <hyperlink ref="B8" location="'Cuadro 4'!A1" display="Productos resultado de Investigación + Creación para el área de Artes y Patrimonio por departamento" xr:uid="{0C1F9C3C-029D-4EC2-B75B-6522D1A02AA2}"/>
    <hyperlink ref="B9" location="'Cuadro 5'!A1" display="Productos resultado de Investigación + Creación para el área de Artes y Patrimonio por área del conocimiento" xr:uid="{2B2B97C9-006F-4AD8-B137-52E560D23DF8}"/>
    <hyperlink ref="B10" location="'Cuadro 6'!A1" display="Productos resultado de Investigación + Creación para el área de Industrias Culturales por tipología" xr:uid="{F9DE88D8-669F-4B5F-978E-F1C2BCB6AC57}"/>
    <hyperlink ref="B11" location="'Cuadro 7'!A1" display="Productos resultado de Investigación + Creación para el área de Industrias Culturales por departamento" xr:uid="{C2A99612-2D32-459E-B980-675828667279}"/>
    <hyperlink ref="B12" location="'Cuadro 8'!A1" display="Productos resultado de Investigación + Creación para el área de Industrias Culturales por área del conocimiento" xr:uid="{1A75812F-5AD8-4551-9C9E-31BF41539B70}"/>
    <hyperlink ref="B13" location="'Cuadro 9'!A1" display="Productos resultado de Investigación + Creación para el área de Creaciones Funcionales, Nuevos Medios y Software de Contenidos por tipología" xr:uid="{A20D96D4-7119-4251-BCA8-F2CB59586E17}"/>
    <hyperlink ref="B14" location="'Cuadro 10'!A1" display="Productos resultado de Investigación + Creación para el área de Creaciones Funcionales, Nuevos Medios y Software de Contenidos por departamento" xr:uid="{8164C320-EBB9-4959-B2DF-CFEFEF86A11D}"/>
    <hyperlink ref="B15" location="'Cuadro 11'!A1" display="Productos resultado de Investigación + Creación para el área de Creaciones Funcionales, Nuevos Medios y Software de Contenidos por área del conocimiento" xr:uid="{BEBCD323-F479-4CDC-83EA-6DD08223A261}"/>
    <hyperlink ref="B16" location="'Cuadro 12'!A1" display="Investigadores reconocidos autores de productos resultado de procesos de Investigación + Creación para todas las áreas de la economía naranja por categorización" xr:uid="{CD1F00B7-FB1A-41A7-A3D3-812FEEB3121A}"/>
    <hyperlink ref="B17" location="'Cuadro 13'!A1" display="Investigadores reconocidos autores de productos resultado de procesos de Investigación + Creación para todas las áreas de la economía naranja por departamento" xr:uid="{11778D10-BDCC-4118-86BB-53E042C11A80}"/>
    <hyperlink ref="B18" location="'Cuadro 14'!A1" display="Investigadores reconocidos autores de productos resultado de procesos de Investigación + Creación para todas las áreas de la economía naranja por vinculación a tipo de institución" xr:uid="{F303CD35-621E-4B92-AB8D-A2EEC8DA218B}"/>
    <hyperlink ref="B19" location="'Cuadro 15'!A1" display="Investigadores reconocidos autores de productos resultado de procesos de Investigación + Creación para el área de Artes y Patrimonio por área del conocimiento" xr:uid="{862448BC-FD32-4219-8609-8DFBB08D38EB}"/>
    <hyperlink ref="B20" location="'Cuadro 16'!A1" display="Investigadores reconocidos autores de productos resultado de procesos de Investigación + Creación para el área de Industrias Culturales por área del conocimiento" xr:uid="{72059BD0-5868-479D-A23B-2AC93941EBBC}"/>
    <hyperlink ref="B21" location="'Cuadro 17'!A1" display="Investigadores reconocidos autores de productos resultado de procesos de Investigación + Creación para el área de Creaciones Funcionales, Nuevos Medios y Software de Contenidos por área del conocimiento" xr:uid="{0FEFD1D9-0950-4DDF-8FEF-A014D6221E41}"/>
    <hyperlink ref="B22" location="'Cuadro 18'!A1" display="Grupos de investigación reconocidos con producción resultado de procesos de Investigación + Creación para todas las áreas de la economía naranja por categorización" xr:uid="{9F9ADAE3-1862-447E-98CF-7C80CA23F0AB}"/>
    <hyperlink ref="B23" location="'Cuadro 19'!A1" display="Grupos de investigación reconocidos con producción resultado de procesos de Investigación + Creación para todas las áreas de la economía naranja por departamento" xr:uid="{65AA2787-C4B1-4518-9D1E-2B823F9862FB}"/>
    <hyperlink ref="B24" location="'Cuadro 20'!A1" display="Grupos de investigación reconocidos con producción resultado de procesos de Investigación + Creación para todas las áreas de la economía naranja por vinculación a tipo de institución" xr:uid="{E2135FB5-B94D-4055-B9ED-6A717A9AC12E}"/>
    <hyperlink ref="B25" location="'Cuadro 21'!A1" display="Grupos de investigación reconocidos con producción resultado de procesos de Investigación + Creación para todas las áreas de la economía naranja por área del conocimiento" xr:uid="{845291D8-91E4-4B68-9E66-9439A0428DA9}"/>
    <hyperlink ref="B26" location="'Cuadro 22'!A1" display="Número de artesanos por departamento" xr:uid="{2AC97087-F3A6-4BE1-A217-8857575BF9B6}"/>
    <hyperlink ref="B27" location="'Cuadro 23'!A1" display="Distribución de artesanos por sexo" xr:uid="{3E655D27-6B01-4B08-B946-4081BACA2228}"/>
    <hyperlink ref="B28" location="'Cuadro 24'!A1" display="Distribución de artesanos por sexo y edad" xr:uid="{12D5A56F-85CE-4DAA-B571-8A2C70D2271E}"/>
    <hyperlink ref="B29" location="'Cuadro 25'!A1" display="Distribución artesanal por pertenencia étnica" xr:uid="{7F242B69-A75B-42C1-8BB7-24F54D2CCE88}"/>
    <hyperlink ref="B30" location="'Cuadro 26'!A1" display="Autorreconocimiento como población vulnerable" xr:uid="{F633EFBB-43DD-4145-AD28-36737DB3FC1D}"/>
    <hyperlink ref="B31" location="'Cuadro 27'!A1" display="Grupos de población vulnerable - autorreconocimiento" xr:uid="{31A21FDB-71AC-4BBE-BF2D-FE20D654832F}"/>
    <hyperlink ref="B32" location="'Cuadro 28'!A1" display="Régimen de Seguridad Social en Salud" xr:uid="{B07D01EE-80A3-4155-986E-0D4CFA427EA5}"/>
    <hyperlink ref="B33" location="'Cuadro 29'!A1" display="Zona de residencia" xr:uid="{EC60E6D4-DC19-4A7B-92E6-75150002D0C4}"/>
    <hyperlink ref="B34" location="'Cuadro 30'!A1" display="Forma de aprendizaje de los oficios artesanales" xr:uid="{36B29FC5-7767-4062-A1EE-FAF8967C3E8D}"/>
    <hyperlink ref="B35" location="'Cuadro 31'!A1" display="Lugar de producción artesanal" xr:uid="{7B737168-9618-45D1-8B8D-FF1513CE8809}"/>
    <hyperlink ref="B36" location="'Cuadro 32'!A1" display="Tipos de materias primas" xr:uid="{C81D16AE-4FC4-4671-9A4E-0F173FBEDF72}"/>
    <hyperlink ref="B37" location="'Cuadro 33'!A1" display="Tipos de herramientas" xr:uid="{379B93A2-57A8-4BB8-A75A-381E61A8E040}"/>
    <hyperlink ref="B38" location="'Cuadro 34'!A1" display="Principales líneas de producto" xr:uid="{D170EE29-3806-4EF0-9C6E-67A7CC086B4A}"/>
    <hyperlink ref="B39" location="'Cuadro 35'!A1" display="Artesanía como principal fuente de ingreso al hogar" xr:uid="{31E59746-708B-45B8-9770-AD895D0360A0}"/>
    <hyperlink ref="B40" location="'Cuadro 36'!A1" display="Ingreso promedio mensual del hogar por artesanías" xr:uid="{5732CC33-3792-48D0-96C2-EB3DE976F7BC}"/>
    <hyperlink ref="B41" location="'Cuadro 37'!A1" display="Rol laboral en la actividad artesanal" xr:uid="{69BDE8B7-6093-455B-9C9D-8106A6F54D61}"/>
    <hyperlink ref="B42" location="'Cuadro 38'!A1" display="Formas de comercialización" xr:uid="{F0017335-385F-47E2-BF21-7FF242C0CB17}"/>
    <hyperlink ref="B43" location="'Cuadro 39'!A1" display="Particpación en ferias aresanales" xr:uid="{8895BD7C-3C96-431A-86D5-1DE10506BD76}"/>
    <hyperlink ref="B44" location="'Cuadro 40'!A1" display="Dificultades en la comercialización" xr:uid="{7444F8AB-69D9-4BEF-9BE7-B2771E09BCB7}"/>
    <hyperlink ref="B45" location="'Cuadro 41'!A1" display="Tenencia de negocio o local para comercializar artesanías" xr:uid="{5B57456D-E744-41A5-8108-95F541F27ADF}"/>
    <hyperlink ref="B46" location="'Cuadro 42'!A1" display="Rol en el negocio o local" xr:uid="{0438988D-D25C-474A-BE40-73B3DDAFC431}"/>
    <hyperlink ref="B47" location="'Cuadro 43'!A1" display="Salarios en el negocio o local" xr:uid="{B76BE34B-E7F1-4721-A20F-CF8AA33348CE}"/>
    <hyperlink ref="B48" location="'Cuadro 44'!A1" display="Mensualmente, el ingreso o salario es" xr:uid="{8CE246DA-5A78-45D8-B318-61A31600A4A9}"/>
    <hyperlink ref="B49" location="'Cuadro 45'!A1" display="Registros de los negocios" xr:uid="{F4C72FAC-16BE-447C-8A0B-FE36ECA36D09}"/>
    <hyperlink ref="B50" location="'Cuadro 46'!A1" display="Solicitud de créditos o préstamos para la actividad artesanal" xr:uid="{7341630C-C2D3-4A7C-9A64-0B4EC83F3228}"/>
    <hyperlink ref="B51" location="'Cuadro 47'!A1" display="Aprobación de créditos o préstamos" xr:uid="{EC21FFCD-22BF-4B4C-9C44-6AA28C5D2AA2}"/>
    <hyperlink ref="B52" location="'Cuadro 48'!A1" display="Razones para no aprobar préstamos o créditos" xr:uid="{85190607-24C1-4430-9F21-8D315B3A61DC}"/>
    <hyperlink ref="B53" location="'Cuadro 49'!A1" display="Entidades que otorgan los créditos o préstamos" xr:uid="{36B55332-73A6-4CD3-9EDF-AB1EC0007787}"/>
    <hyperlink ref="B54" location="'Cuadro 50'!A1" display="Asociatividad" xr:uid="{60FA1A3D-DF88-44BF-AD61-7EF9317FD4FF}"/>
    <hyperlink ref="B55" location="'Cuadro 51'!A1" display="Razones para no asociarse" xr:uid="{DCF87293-2F20-42D3-A291-5C21D7693DC0}"/>
    <hyperlink ref="B56" location="'Cuadro 52'!A1" display="Ventas totales: Expoartesanías 2016-2018" xr:uid="{A2F821C4-F6AF-4428-B6E6-3314A09F3384}"/>
    <hyperlink ref="B57" location="'Cuadro 53'!A1" display="Número de visitantes: Expoartesanías 2016-2018" xr:uid="{B6D33D86-F669-4418-92F9-EB0E2D3491DA}"/>
    <hyperlink ref="B58" location="'Cuadro 54'!A1" display="Ventas por tipo de artesanías: Expoartesanías 2016-2018" xr:uid="{DCEC628C-BBCE-4033-9ADC-9382196AC94D}"/>
    <hyperlink ref="B59" location="'Cuadro 55'!A1" display="Ventas totales: Expoartesano 2016-2019" xr:uid="{22E8CC35-76D3-4A3D-87BB-CE4EC54D0B51}"/>
    <hyperlink ref="B60" location="'Cuadro 56'!A1" display="Número de visitantes: Expoartesano 2016-2019" xr:uid="{6916CF47-30B0-41D8-BDBE-1E73CC9D42A9}"/>
    <hyperlink ref="B61" location="'Cuadro 57'!A1" display="Ventas por tipo de artesanías: Expoartesano 2016-2019" xr:uid="{BC66EF5E-8307-44EE-A775-10E7F76B67F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G993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15.7109375" style="3" customWidth="1"/>
    <col min="2" max="2" width="50.7109375" style="3" customWidth="1"/>
    <col min="3" max="3" width="14.7109375" style="4" customWidth="1"/>
    <col min="4" max="4" width="11.7109375" style="5" customWidth="1"/>
    <col min="5" max="5" width="11.7109375" style="2" customWidth="1"/>
    <col min="6" max="6" width="11.7109375" style="6" customWidth="1"/>
    <col min="7" max="7" width="11.7109375" style="3" customWidth="1"/>
    <col min="8" max="8" width="5" style="3" bestFit="1" customWidth="1"/>
    <col min="9" max="17" width="10.7109375" style="3" customWidth="1"/>
    <col min="18" max="16384" width="14.42578125" style="3"/>
  </cols>
  <sheetData>
    <row r="1" spans="1:6" s="220" customFormat="1" ht="15" customHeight="1" x14ac:dyDescent="0.25"/>
    <row r="2" spans="1:6" s="220" customFormat="1" ht="15" customHeight="1" x14ac:dyDescent="0.25"/>
    <row r="3" spans="1:6" s="220" customFormat="1" ht="15" customHeight="1" x14ac:dyDescent="0.25"/>
    <row r="4" spans="1:6" s="220" customFormat="1" ht="3.75" customHeight="1" x14ac:dyDescent="0.25"/>
    <row r="5" spans="1:6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6" s="220" customFormat="1" ht="15" customHeight="1" x14ac:dyDescent="0.25">
      <c r="A6" s="335"/>
      <c r="B6" s="335"/>
      <c r="C6" s="335"/>
      <c r="D6" s="335"/>
      <c r="E6" s="335"/>
      <c r="F6" s="335"/>
    </row>
    <row r="7" spans="1:6" s="9" customFormat="1" ht="28.5" customHeight="1" x14ac:dyDescent="0.25">
      <c r="A7" s="359" t="s">
        <v>169</v>
      </c>
      <c r="B7" s="359"/>
      <c r="C7" s="359"/>
      <c r="D7" s="359"/>
      <c r="E7" s="359"/>
      <c r="F7" s="359"/>
    </row>
    <row r="8" spans="1:6" ht="17.25" customHeight="1" x14ac:dyDescent="0.25">
      <c r="B8" s="15"/>
    </row>
    <row r="9" spans="1:6" ht="15" customHeight="1" x14ac:dyDescent="0.25">
      <c r="C9" s="370" t="s">
        <v>55</v>
      </c>
      <c r="D9" s="370"/>
      <c r="E9" s="370"/>
      <c r="F9" s="370"/>
    </row>
    <row r="10" spans="1:6" ht="11.25" customHeight="1" x14ac:dyDescent="0.25">
      <c r="B10" s="371" t="s">
        <v>165</v>
      </c>
      <c r="C10" s="370" t="s">
        <v>54</v>
      </c>
      <c r="D10" s="370"/>
      <c r="E10" s="370" t="s">
        <v>51</v>
      </c>
      <c r="F10" s="370"/>
    </row>
    <row r="11" spans="1:6" x14ac:dyDescent="0.25">
      <c r="B11" s="371"/>
      <c r="C11" s="16" t="s">
        <v>2</v>
      </c>
      <c r="D11" s="16" t="s">
        <v>0</v>
      </c>
      <c r="E11" s="17" t="s">
        <v>0</v>
      </c>
      <c r="F11" s="17" t="s">
        <v>1</v>
      </c>
    </row>
    <row r="12" spans="1:6" ht="12.95" customHeight="1" x14ac:dyDescent="0.25">
      <c r="B12" s="149" t="s">
        <v>3</v>
      </c>
      <c r="C12" s="20" t="s">
        <v>50</v>
      </c>
      <c r="D12" s="83">
        <v>66</v>
      </c>
      <c r="E12" s="146">
        <f>+D12</f>
        <v>66</v>
      </c>
      <c r="F12" s="147">
        <f>+E12/E19</f>
        <v>0.10714285714285714</v>
      </c>
    </row>
    <row r="13" spans="1:6" ht="12.95" customHeight="1" x14ac:dyDescent="0.25">
      <c r="B13" s="339" t="s">
        <v>4</v>
      </c>
      <c r="C13" s="18" t="s">
        <v>5</v>
      </c>
      <c r="D13" s="19">
        <v>4</v>
      </c>
      <c r="E13" s="350">
        <f>+D13+D14</f>
        <v>23</v>
      </c>
      <c r="F13" s="344">
        <f>+E13/E19</f>
        <v>3.7337662337662336E-2</v>
      </c>
    </row>
    <row r="14" spans="1:6" ht="12.95" customHeight="1" x14ac:dyDescent="0.25">
      <c r="B14" s="341"/>
      <c r="C14" s="20" t="s">
        <v>6</v>
      </c>
      <c r="D14" s="21">
        <v>19</v>
      </c>
      <c r="E14" s="346"/>
      <c r="F14" s="346"/>
    </row>
    <row r="15" spans="1:6" ht="12.95" customHeight="1" x14ac:dyDescent="0.25">
      <c r="B15" s="339" t="s">
        <v>9</v>
      </c>
      <c r="C15" s="18" t="s">
        <v>5</v>
      </c>
      <c r="D15" s="19">
        <v>43</v>
      </c>
      <c r="E15" s="350">
        <f>SUM(D15:D18)</f>
        <v>527</v>
      </c>
      <c r="F15" s="344">
        <f>+E15/E19</f>
        <v>0.85551948051948057</v>
      </c>
    </row>
    <row r="16" spans="1:6" ht="12.95" customHeight="1" x14ac:dyDescent="0.25">
      <c r="B16" s="340"/>
      <c r="C16" s="18" t="s">
        <v>10</v>
      </c>
      <c r="D16" s="19">
        <v>7</v>
      </c>
      <c r="E16" s="345"/>
      <c r="F16" s="345"/>
    </row>
    <row r="17" spans="1:7" ht="12.95" customHeight="1" x14ac:dyDescent="0.25">
      <c r="B17" s="340"/>
      <c r="C17" s="18" t="s">
        <v>6</v>
      </c>
      <c r="D17" s="19">
        <v>85</v>
      </c>
      <c r="E17" s="345"/>
      <c r="F17" s="345"/>
    </row>
    <row r="18" spans="1:7" ht="12.95" customHeight="1" x14ac:dyDescent="0.25">
      <c r="B18" s="341"/>
      <c r="C18" s="20" t="s">
        <v>11</v>
      </c>
      <c r="D18" s="21">
        <v>392</v>
      </c>
      <c r="E18" s="346"/>
      <c r="F18" s="346"/>
    </row>
    <row r="19" spans="1:7" ht="12.95" customHeight="1" x14ac:dyDescent="0.25">
      <c r="C19" s="26" t="s">
        <v>53</v>
      </c>
      <c r="D19" s="22">
        <f>SUM(D12:D18)</f>
        <v>616</v>
      </c>
      <c r="E19" s="22">
        <f>SUM(E12:E18)</f>
        <v>616</v>
      </c>
      <c r="F19" s="23">
        <f>SUM(F12:F18)</f>
        <v>1</v>
      </c>
    </row>
    <row r="20" spans="1:7" s="6" customFormat="1" ht="15" customHeight="1" x14ac:dyDescent="0.25">
      <c r="A20" s="3"/>
      <c r="B20" s="3"/>
      <c r="C20" s="4"/>
      <c r="D20" s="5"/>
      <c r="E20" s="1"/>
      <c r="G20" s="3"/>
    </row>
    <row r="21" spans="1:7" s="6" customFormat="1" ht="15" customHeight="1" x14ac:dyDescent="0.25">
      <c r="A21" s="3"/>
      <c r="B21" s="3"/>
      <c r="C21" s="4"/>
      <c r="D21" s="5"/>
      <c r="E21" s="1"/>
      <c r="G21" s="3"/>
    </row>
    <row r="22" spans="1:7" s="6" customFormat="1" ht="15" customHeight="1" x14ac:dyDescent="0.25">
      <c r="A22" s="221" t="s">
        <v>18</v>
      </c>
      <c r="B22" s="407" t="s">
        <v>493</v>
      </c>
      <c r="C22" s="408"/>
      <c r="D22" s="408"/>
      <c r="E22" s="408"/>
      <c r="F22" s="409"/>
      <c r="G22" s="3"/>
    </row>
    <row r="23" spans="1:7" s="6" customFormat="1" ht="15" customHeight="1" x14ac:dyDescent="0.25">
      <c r="A23" s="7" t="s">
        <v>19</v>
      </c>
      <c r="B23" s="407" t="s">
        <v>20</v>
      </c>
      <c r="C23" s="408"/>
      <c r="D23" s="408"/>
      <c r="E23" s="408"/>
      <c r="F23" s="409"/>
      <c r="G23" s="3"/>
    </row>
    <row r="24" spans="1:7" s="6" customFormat="1" ht="105" customHeight="1" x14ac:dyDescent="0.25">
      <c r="A24" s="7" t="s">
        <v>21</v>
      </c>
      <c r="B24" s="410" t="s">
        <v>22</v>
      </c>
      <c r="C24" s="411"/>
      <c r="D24" s="411"/>
      <c r="E24" s="411"/>
      <c r="F24" s="412"/>
      <c r="G24" s="3"/>
    </row>
    <row r="30" spans="1:7" s="6" customFormat="1" ht="15.75" customHeight="1" x14ac:dyDescent="0.25">
      <c r="A30" s="3"/>
      <c r="B30" s="3"/>
      <c r="C30" s="4"/>
      <c r="D30" s="5"/>
      <c r="E30" s="2"/>
      <c r="G30" s="3"/>
    </row>
    <row r="31" spans="1:7" s="6" customFormat="1" ht="15.75" customHeight="1" x14ac:dyDescent="0.25">
      <c r="A31" s="3"/>
      <c r="B31" s="3"/>
      <c r="C31" s="4"/>
      <c r="D31" s="5"/>
      <c r="E31" s="2"/>
      <c r="G31" s="3"/>
    </row>
    <row r="32" spans="1:7" s="6" customFormat="1" ht="15.75" customHeight="1" x14ac:dyDescent="0.25">
      <c r="A32" s="3"/>
      <c r="B32" s="3"/>
      <c r="C32" s="4"/>
      <c r="D32" s="5"/>
      <c r="E32" s="2"/>
      <c r="G32" s="3"/>
    </row>
    <row r="33" spans="1:7" s="6" customFormat="1" ht="15.75" customHeight="1" x14ac:dyDescent="0.25">
      <c r="A33" s="3"/>
      <c r="B33" s="3"/>
      <c r="C33" s="4"/>
      <c r="D33" s="5"/>
      <c r="E33" s="2"/>
      <c r="G33" s="3"/>
    </row>
    <row r="34" spans="1:7" s="6" customFormat="1" ht="15.75" customHeight="1" x14ac:dyDescent="0.25">
      <c r="A34" s="3"/>
      <c r="B34" s="3"/>
      <c r="C34" s="4"/>
      <c r="D34" s="5"/>
      <c r="E34" s="2"/>
      <c r="G34" s="3"/>
    </row>
    <row r="35" spans="1:7" ht="15.75" customHeight="1" x14ac:dyDescent="0.25"/>
    <row r="36" spans="1:7" ht="15.75" customHeight="1" x14ac:dyDescent="0.25"/>
    <row r="37" spans="1:7" ht="15.75" customHeight="1" x14ac:dyDescent="0.25"/>
    <row r="38" spans="1:7" ht="15.75" customHeight="1" x14ac:dyDescent="0.25"/>
    <row r="39" spans="1:7" ht="15.75" customHeight="1" x14ac:dyDescent="0.25"/>
    <row r="40" spans="1:7" ht="15.75" customHeight="1" x14ac:dyDescent="0.25"/>
    <row r="41" spans="1:7" ht="15.75" customHeight="1" x14ac:dyDescent="0.25"/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mergeCells count="15">
    <mergeCell ref="B23:F23"/>
    <mergeCell ref="B24:F24"/>
    <mergeCell ref="A5:F6"/>
    <mergeCell ref="A7:F7"/>
    <mergeCell ref="B13:B14"/>
    <mergeCell ref="B15:B18"/>
    <mergeCell ref="C9:F9"/>
    <mergeCell ref="B10:B11"/>
    <mergeCell ref="C10:D10"/>
    <mergeCell ref="E10:F10"/>
    <mergeCell ref="E15:E18"/>
    <mergeCell ref="F15:F18"/>
    <mergeCell ref="F13:F14"/>
    <mergeCell ref="E13:E14"/>
    <mergeCell ref="B22:F22"/>
  </mergeCells>
  <pageMargins left="0.7" right="0.7" top="0.75" bottom="0.75" header="0" footer="0"/>
  <pageSetup orientation="portrait" r:id="rId1"/>
  <ignoredErrors>
    <ignoredError sqref="E15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L1006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14.42578125" style="9"/>
    <col min="2" max="2" width="5.7109375" style="9" customWidth="1"/>
    <col min="3" max="3" width="22.7109375" style="9" customWidth="1"/>
    <col min="4" max="5" width="12.7109375" style="9" customWidth="1"/>
    <col min="6" max="6" width="5.5703125" style="9" customWidth="1"/>
    <col min="7" max="7" width="10.7109375" style="9" customWidth="1"/>
    <col min="8" max="8" width="36.140625" style="9" customWidth="1"/>
    <col min="9" max="9" width="4" style="9" customWidth="1"/>
    <col min="10" max="10" width="58.5703125" style="9" customWidth="1"/>
    <col min="11" max="11" width="3" style="9" customWidth="1"/>
    <col min="12" max="12" width="44.140625" style="9" customWidth="1"/>
    <col min="13" max="27" width="10.7109375" style="9" customWidth="1"/>
    <col min="28" max="16384" width="14.42578125" style="9"/>
  </cols>
  <sheetData>
    <row r="1" spans="1:10" s="220" customFormat="1" ht="15" customHeight="1" x14ac:dyDescent="0.25"/>
    <row r="2" spans="1:10" s="220" customFormat="1" ht="15" customHeight="1" x14ac:dyDescent="0.25"/>
    <row r="3" spans="1:10" s="220" customFormat="1" ht="15" customHeight="1" x14ac:dyDescent="0.25"/>
    <row r="4" spans="1:10" s="220" customFormat="1" ht="3.75" customHeight="1" x14ac:dyDescent="0.25"/>
    <row r="5" spans="1:10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10" s="220" customFormat="1" ht="15" customHeight="1" x14ac:dyDescent="0.25">
      <c r="A6" s="335"/>
      <c r="B6" s="335"/>
      <c r="C6" s="335"/>
      <c r="D6" s="335"/>
      <c r="E6" s="335"/>
      <c r="F6" s="335"/>
    </row>
    <row r="7" spans="1:10" ht="28.5" customHeight="1" x14ac:dyDescent="0.25">
      <c r="A7" s="359" t="s">
        <v>170</v>
      </c>
      <c r="B7" s="359"/>
      <c r="C7" s="359"/>
      <c r="D7" s="359"/>
      <c r="E7" s="359"/>
      <c r="F7" s="359"/>
    </row>
    <row r="8" spans="1:10" x14ac:dyDescent="0.25">
      <c r="B8" s="8"/>
      <c r="C8" s="8"/>
    </row>
    <row r="9" spans="1:10" ht="15" customHeight="1" x14ac:dyDescent="0.25">
      <c r="B9" s="225"/>
      <c r="C9" s="68" t="s">
        <v>75</v>
      </c>
      <c r="D9" s="59" t="s">
        <v>0</v>
      </c>
      <c r="E9" s="59" t="s">
        <v>1</v>
      </c>
      <c r="G9" s="24"/>
    </row>
    <row r="10" spans="1:10" x14ac:dyDescent="0.25">
      <c r="B10" s="225"/>
      <c r="C10" s="75" t="s">
        <v>24</v>
      </c>
      <c r="D10" s="56">
        <v>165</v>
      </c>
      <c r="E10" s="72">
        <f t="shared" ref="E10:E29" si="0">+D10/$D$30</f>
        <v>0.26785714285714285</v>
      </c>
      <c r="H10" s="12"/>
    </row>
    <row r="11" spans="1:10" x14ac:dyDescent="0.25">
      <c r="B11" s="225"/>
      <c r="C11" s="74" t="s">
        <v>47</v>
      </c>
      <c r="D11" s="32">
        <v>124</v>
      </c>
      <c r="E11" s="72">
        <f t="shared" si="0"/>
        <v>0.20129870129870131</v>
      </c>
      <c r="H11" s="12"/>
    </row>
    <row r="12" spans="1:10" x14ac:dyDescent="0.25">
      <c r="B12" s="225"/>
      <c r="C12" s="74" t="s">
        <v>25</v>
      </c>
      <c r="D12" s="32">
        <v>94</v>
      </c>
      <c r="E12" s="72">
        <f t="shared" si="0"/>
        <v>0.15259740259740259</v>
      </c>
      <c r="H12" s="12"/>
    </row>
    <row r="13" spans="1:10" x14ac:dyDescent="0.25">
      <c r="B13" s="225"/>
      <c r="C13" s="74" t="s">
        <v>23</v>
      </c>
      <c r="D13" s="32">
        <v>40</v>
      </c>
      <c r="E13" s="72">
        <f t="shared" si="0"/>
        <v>6.4935064935064929E-2</v>
      </c>
      <c r="J13" s="12"/>
    </row>
    <row r="14" spans="1:10" x14ac:dyDescent="0.25">
      <c r="B14" s="225"/>
      <c r="C14" s="74" t="s">
        <v>44</v>
      </c>
      <c r="D14" s="32">
        <v>40</v>
      </c>
      <c r="E14" s="72">
        <f t="shared" si="0"/>
        <v>6.4935064935064929E-2</v>
      </c>
      <c r="J14" s="12"/>
    </row>
    <row r="15" spans="1:10" x14ac:dyDescent="0.25">
      <c r="B15" s="225"/>
      <c r="C15" s="74" t="s">
        <v>36</v>
      </c>
      <c r="D15" s="32">
        <v>39</v>
      </c>
      <c r="E15" s="72">
        <f t="shared" si="0"/>
        <v>6.3311688311688305E-2</v>
      </c>
      <c r="J15" s="12"/>
    </row>
    <row r="16" spans="1:10" x14ac:dyDescent="0.25">
      <c r="B16" s="225"/>
      <c r="C16" s="74" t="s">
        <v>26</v>
      </c>
      <c r="D16" s="32">
        <v>28</v>
      </c>
      <c r="E16" s="72">
        <f t="shared" si="0"/>
        <v>4.5454545454545456E-2</v>
      </c>
      <c r="J16" s="12"/>
    </row>
    <row r="17" spans="2:12" x14ac:dyDescent="0.25">
      <c r="B17" s="225"/>
      <c r="C17" s="74" t="s">
        <v>33</v>
      </c>
      <c r="D17" s="32">
        <v>21</v>
      </c>
      <c r="E17" s="72">
        <f t="shared" si="0"/>
        <v>3.4090909090909088E-2</v>
      </c>
      <c r="H17" s="12"/>
    </row>
    <row r="18" spans="2:12" x14ac:dyDescent="0.25">
      <c r="B18" s="225"/>
      <c r="C18" s="74" t="s">
        <v>40</v>
      </c>
      <c r="D18" s="32">
        <v>18</v>
      </c>
      <c r="E18" s="72">
        <f t="shared" si="0"/>
        <v>2.922077922077922E-2</v>
      </c>
      <c r="J18" s="12"/>
    </row>
    <row r="19" spans="2:12" x14ac:dyDescent="0.25">
      <c r="B19" s="225"/>
      <c r="C19" s="74" t="s">
        <v>57</v>
      </c>
      <c r="D19" s="32">
        <v>12</v>
      </c>
      <c r="E19" s="72">
        <f t="shared" si="0"/>
        <v>1.948051948051948E-2</v>
      </c>
      <c r="J19" s="12"/>
    </row>
    <row r="20" spans="2:12" x14ac:dyDescent="0.25">
      <c r="B20" s="225"/>
      <c r="C20" s="74" t="s">
        <v>31</v>
      </c>
      <c r="D20" s="32">
        <v>8</v>
      </c>
      <c r="E20" s="72">
        <f t="shared" si="0"/>
        <v>1.2987012987012988E-2</v>
      </c>
      <c r="J20" s="12"/>
    </row>
    <row r="21" spans="2:12" x14ac:dyDescent="0.25">
      <c r="B21" s="225"/>
      <c r="C21" s="74" t="s">
        <v>43</v>
      </c>
      <c r="D21" s="32">
        <v>8</v>
      </c>
      <c r="E21" s="72">
        <f t="shared" si="0"/>
        <v>1.2987012987012988E-2</v>
      </c>
      <c r="J21" s="12"/>
    </row>
    <row r="22" spans="2:12" x14ac:dyDescent="0.25">
      <c r="B22" s="225"/>
      <c r="C22" s="74" t="s">
        <v>27</v>
      </c>
      <c r="D22" s="32">
        <v>4</v>
      </c>
      <c r="E22" s="72">
        <f t="shared" si="0"/>
        <v>6.4935064935064939E-3</v>
      </c>
      <c r="J22" s="12"/>
    </row>
    <row r="23" spans="2:12" x14ac:dyDescent="0.25">
      <c r="B23" s="225"/>
      <c r="C23" s="74" t="s">
        <v>42</v>
      </c>
      <c r="D23" s="32">
        <v>4</v>
      </c>
      <c r="E23" s="72">
        <f t="shared" si="0"/>
        <v>6.4935064935064939E-3</v>
      </c>
      <c r="J23" s="12"/>
    </row>
    <row r="24" spans="2:12" x14ac:dyDescent="0.25">
      <c r="B24" s="225"/>
      <c r="C24" s="74" t="s">
        <v>28</v>
      </c>
      <c r="D24" s="32">
        <v>3</v>
      </c>
      <c r="E24" s="72">
        <f t="shared" si="0"/>
        <v>4.87012987012987E-3</v>
      </c>
      <c r="J24" s="12"/>
    </row>
    <row r="25" spans="2:12" x14ac:dyDescent="0.25">
      <c r="B25" s="225"/>
      <c r="C25" s="74" t="s">
        <v>34</v>
      </c>
      <c r="D25" s="32">
        <v>3</v>
      </c>
      <c r="E25" s="72">
        <f t="shared" si="0"/>
        <v>4.87012987012987E-3</v>
      </c>
      <c r="L25" s="12"/>
    </row>
    <row r="26" spans="2:12" x14ac:dyDescent="0.25">
      <c r="B26" s="225"/>
      <c r="C26" s="74" t="s">
        <v>38</v>
      </c>
      <c r="D26" s="32">
        <v>2</v>
      </c>
      <c r="E26" s="72">
        <f t="shared" si="0"/>
        <v>3.246753246753247E-3</v>
      </c>
      <c r="L26" s="12"/>
    </row>
    <row r="27" spans="2:12" x14ac:dyDescent="0.25">
      <c r="B27" s="225"/>
      <c r="C27" s="74" t="s">
        <v>32</v>
      </c>
      <c r="D27" s="32">
        <v>1</v>
      </c>
      <c r="E27" s="72">
        <f t="shared" si="0"/>
        <v>1.6233766233766235E-3</v>
      </c>
      <c r="L27" s="12"/>
    </row>
    <row r="28" spans="2:12" x14ac:dyDescent="0.25">
      <c r="B28" s="225"/>
      <c r="C28" s="74" t="s">
        <v>35</v>
      </c>
      <c r="D28" s="32">
        <v>1</v>
      </c>
      <c r="E28" s="72">
        <f t="shared" si="0"/>
        <v>1.6233766233766235E-3</v>
      </c>
      <c r="L28" s="12"/>
    </row>
    <row r="29" spans="2:12" x14ac:dyDescent="0.25">
      <c r="B29" s="225"/>
      <c r="C29" s="79" t="s">
        <v>49</v>
      </c>
      <c r="D29" s="70">
        <v>1</v>
      </c>
      <c r="E29" s="85">
        <f t="shared" si="0"/>
        <v>1.6233766233766235E-3</v>
      </c>
      <c r="L29" s="12"/>
    </row>
    <row r="30" spans="2:12" ht="15.75" customHeight="1" x14ac:dyDescent="0.25">
      <c r="C30" s="106" t="s">
        <v>16</v>
      </c>
      <c r="D30" s="86">
        <f>SUM(D10:D29)</f>
        <v>616</v>
      </c>
      <c r="E30" s="73">
        <f>SUM(E10:E29)</f>
        <v>1</v>
      </c>
      <c r="H30" s="12"/>
    </row>
    <row r="31" spans="2:12" ht="15.75" customHeight="1" x14ac:dyDescent="0.25"/>
    <row r="32" spans="2:12" ht="15.75" customHeight="1" x14ac:dyDescent="0.25"/>
    <row r="33" spans="1:5" ht="30" customHeight="1" x14ac:dyDescent="0.25">
      <c r="A33" s="367" t="s">
        <v>18</v>
      </c>
      <c r="B33" s="367"/>
      <c r="C33" s="361" t="s">
        <v>493</v>
      </c>
      <c r="D33" s="364"/>
      <c r="E33" s="365"/>
    </row>
    <row r="34" spans="1:5" ht="15.75" customHeight="1" x14ac:dyDescent="0.25">
      <c r="A34" s="367" t="s">
        <v>19</v>
      </c>
      <c r="B34" s="367"/>
      <c r="C34" s="363" t="s">
        <v>20</v>
      </c>
      <c r="D34" s="364"/>
      <c r="E34" s="365"/>
    </row>
    <row r="35" spans="1:5" ht="135.75" customHeight="1" x14ac:dyDescent="0.25">
      <c r="A35" s="367" t="s">
        <v>21</v>
      </c>
      <c r="B35" s="367"/>
      <c r="C35" s="366" t="s">
        <v>22</v>
      </c>
      <c r="D35" s="364"/>
      <c r="E35" s="365"/>
    </row>
    <row r="36" spans="1:5" ht="15.75" customHeight="1" x14ac:dyDescent="0.25"/>
    <row r="37" spans="1:5" ht="15.75" customHeight="1" x14ac:dyDescent="0.25"/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sortState xmlns:xlrd2="http://schemas.microsoft.com/office/spreadsheetml/2017/richdata2" ref="C10:E29">
    <sortCondition descending="1" ref="E10:E29"/>
  </sortState>
  <mergeCells count="8">
    <mergeCell ref="A5:F6"/>
    <mergeCell ref="A7:F7"/>
    <mergeCell ref="C33:E33"/>
    <mergeCell ref="C34:E34"/>
    <mergeCell ref="C35:E35"/>
    <mergeCell ref="A34:B34"/>
    <mergeCell ref="A35:B35"/>
    <mergeCell ref="A33:B33"/>
  </mergeCells>
  <pageMargins left="0.7" right="0.7" top="0.75" bottom="0.75" header="0" footer="0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A1:F1008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25" style="9" customWidth="1"/>
    <col min="2" max="2" width="45" style="9" customWidth="1"/>
    <col min="3" max="7" width="12.7109375" style="9" customWidth="1"/>
    <col min="8" max="8" width="5" style="9" customWidth="1"/>
    <col min="9" max="9" width="41" style="9" customWidth="1"/>
    <col min="10" max="10" width="4" style="9" customWidth="1"/>
    <col min="11" max="11" width="44.140625" style="9" customWidth="1"/>
    <col min="12" max="27" width="10.7109375" style="9" customWidth="1"/>
    <col min="28" max="16384" width="14.42578125" style="9"/>
  </cols>
  <sheetData>
    <row r="1" spans="1:6" s="220" customFormat="1" ht="15" customHeight="1" x14ac:dyDescent="0.25"/>
    <row r="2" spans="1:6" s="220" customFormat="1" ht="15" customHeight="1" x14ac:dyDescent="0.25"/>
    <row r="3" spans="1:6" s="220" customFormat="1" ht="15" customHeight="1" x14ac:dyDescent="0.25"/>
    <row r="4" spans="1:6" s="220" customFormat="1" ht="3.75" customHeight="1" x14ac:dyDescent="0.25"/>
    <row r="5" spans="1:6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6" s="220" customFormat="1" ht="15" customHeight="1" x14ac:dyDescent="0.25">
      <c r="A6" s="335"/>
      <c r="B6" s="335"/>
      <c r="C6" s="335"/>
      <c r="D6" s="335"/>
      <c r="E6" s="335"/>
      <c r="F6" s="335"/>
    </row>
    <row r="7" spans="1:6" ht="28.5" customHeight="1" x14ac:dyDescent="0.25">
      <c r="A7" s="359" t="s">
        <v>183</v>
      </c>
      <c r="B7" s="359"/>
      <c r="C7" s="359"/>
      <c r="D7" s="359"/>
      <c r="E7" s="359"/>
      <c r="F7" s="359"/>
    </row>
    <row r="8" spans="1:6" x14ac:dyDescent="0.25">
      <c r="A8" s="8"/>
      <c r="B8" s="8"/>
    </row>
    <row r="9" spans="1:6" x14ac:dyDescent="0.25">
      <c r="A9" s="8"/>
      <c r="B9" s="8"/>
    </row>
    <row r="10" spans="1:6" x14ac:dyDescent="0.25">
      <c r="A10" s="405" t="s">
        <v>59</v>
      </c>
      <c r="B10" s="405" t="s">
        <v>73</v>
      </c>
      <c r="C10" s="336" t="s">
        <v>74</v>
      </c>
      <c r="D10" s="338"/>
      <c r="E10" s="336" t="s">
        <v>90</v>
      </c>
      <c r="F10" s="338"/>
    </row>
    <row r="11" spans="1:6" x14ac:dyDescent="0.25">
      <c r="A11" s="406"/>
      <c r="B11" s="406"/>
      <c r="C11" s="166" t="s">
        <v>60</v>
      </c>
      <c r="D11" s="36" t="s">
        <v>61</v>
      </c>
      <c r="E11" s="17" t="s">
        <v>0</v>
      </c>
      <c r="F11" s="37" t="s">
        <v>1</v>
      </c>
    </row>
    <row r="12" spans="1:6" x14ac:dyDescent="0.25">
      <c r="A12" s="376" t="s">
        <v>62</v>
      </c>
      <c r="B12" s="52" t="s">
        <v>78</v>
      </c>
      <c r="C12" s="92">
        <f>SUM(D13:D14)</f>
        <v>5</v>
      </c>
      <c r="D12" s="46"/>
      <c r="E12" s="187">
        <f>+C12</f>
        <v>5</v>
      </c>
      <c r="F12" s="190">
        <f>+E12/E24</f>
        <v>8.1168831168831161E-3</v>
      </c>
    </row>
    <row r="13" spans="1:6" x14ac:dyDescent="0.25">
      <c r="A13" s="377"/>
      <c r="B13" s="47" t="s">
        <v>79</v>
      </c>
      <c r="C13" s="88"/>
      <c r="D13" s="88">
        <v>4</v>
      </c>
      <c r="E13" s="188"/>
      <c r="F13" s="191"/>
    </row>
    <row r="14" spans="1:6" x14ac:dyDescent="0.25">
      <c r="A14" s="378"/>
      <c r="B14" s="43" t="s">
        <v>80</v>
      </c>
      <c r="C14" s="31"/>
      <c r="D14" s="31">
        <v>1</v>
      </c>
      <c r="E14" s="189"/>
      <c r="F14" s="192"/>
    </row>
    <row r="15" spans="1:6" x14ac:dyDescent="0.25">
      <c r="A15" s="376" t="s">
        <v>67</v>
      </c>
      <c r="B15" s="49" t="s">
        <v>68</v>
      </c>
      <c r="C15" s="55">
        <f>SUM(D16:D17)</f>
        <v>600</v>
      </c>
      <c r="D15" s="40"/>
      <c r="E15" s="187">
        <f>+C15</f>
        <v>600</v>
      </c>
      <c r="F15" s="190">
        <f>+E15/E24</f>
        <v>0.97402597402597402</v>
      </c>
    </row>
    <row r="16" spans="1:6" x14ac:dyDescent="0.25">
      <c r="A16" s="377"/>
      <c r="B16" s="41" t="s">
        <v>81</v>
      </c>
      <c r="C16" s="32"/>
      <c r="D16" s="32">
        <v>260</v>
      </c>
      <c r="E16" s="188"/>
      <c r="F16" s="191"/>
    </row>
    <row r="17" spans="1:6" x14ac:dyDescent="0.25">
      <c r="A17" s="378"/>
      <c r="B17" s="43" t="s">
        <v>82</v>
      </c>
      <c r="C17" s="31"/>
      <c r="D17" s="31">
        <v>340</v>
      </c>
      <c r="E17" s="189"/>
      <c r="F17" s="192"/>
    </row>
    <row r="18" spans="1:6" x14ac:dyDescent="0.25">
      <c r="A18" s="376" t="s">
        <v>83</v>
      </c>
      <c r="B18" s="52" t="s">
        <v>84</v>
      </c>
      <c r="C18" s="92">
        <f>+D19</f>
        <v>2</v>
      </c>
      <c r="D18" s="56"/>
      <c r="E18" s="188">
        <f>+C18+C20</f>
        <v>11</v>
      </c>
      <c r="F18" s="191">
        <f>+E18/E24</f>
        <v>1.7857142857142856E-2</v>
      </c>
    </row>
    <row r="19" spans="1:6" x14ac:dyDescent="0.25">
      <c r="A19" s="377"/>
      <c r="B19" s="47" t="s">
        <v>85</v>
      </c>
      <c r="C19" s="88"/>
      <c r="D19" s="32">
        <v>2</v>
      </c>
      <c r="E19" s="188"/>
      <c r="F19" s="191"/>
    </row>
    <row r="20" spans="1:6" x14ac:dyDescent="0.25">
      <c r="A20" s="377"/>
      <c r="B20" s="53" t="s">
        <v>86</v>
      </c>
      <c r="C20" s="93">
        <f>SUM(D21:D23)</f>
        <v>9</v>
      </c>
      <c r="D20" s="32"/>
      <c r="E20" s="188"/>
      <c r="F20" s="191"/>
    </row>
    <row r="21" spans="1:6" x14ac:dyDescent="0.25">
      <c r="A21" s="377"/>
      <c r="B21" s="41" t="s">
        <v>87</v>
      </c>
      <c r="C21" s="32"/>
      <c r="D21" s="32">
        <v>3</v>
      </c>
      <c r="E21" s="188"/>
      <c r="F21" s="191"/>
    </row>
    <row r="22" spans="1:6" x14ac:dyDescent="0.25">
      <c r="A22" s="377"/>
      <c r="B22" s="41" t="s">
        <v>88</v>
      </c>
      <c r="C22" s="32"/>
      <c r="D22" s="32">
        <v>4</v>
      </c>
      <c r="E22" s="188"/>
      <c r="F22" s="191"/>
    </row>
    <row r="23" spans="1:6" x14ac:dyDescent="0.25">
      <c r="A23" s="378"/>
      <c r="B23" s="43" t="s">
        <v>89</v>
      </c>
      <c r="C23" s="31"/>
      <c r="D23" s="31">
        <v>2</v>
      </c>
      <c r="E23" s="189"/>
      <c r="F23" s="192"/>
    </row>
    <row r="24" spans="1:6" x14ac:dyDescent="0.25">
      <c r="C24" s="171" t="s">
        <v>53</v>
      </c>
      <c r="D24" s="172"/>
      <c r="E24" s="57">
        <f>SUM(E12:E23)</f>
        <v>616</v>
      </c>
      <c r="F24" s="39">
        <f>SUM(F12:F17)</f>
        <v>0.9821428571428571</v>
      </c>
    </row>
    <row r="25" spans="1:6" x14ac:dyDescent="0.25">
      <c r="A25" s="404" t="s">
        <v>181</v>
      </c>
      <c r="B25" s="404"/>
      <c r="C25" s="404"/>
      <c r="D25" s="404"/>
    </row>
    <row r="27" spans="1:6" ht="15" customHeight="1" x14ac:dyDescent="0.25">
      <c r="A27" s="331" t="s">
        <v>18</v>
      </c>
      <c r="B27" s="383" t="s">
        <v>493</v>
      </c>
      <c r="C27" s="383"/>
      <c r="D27" s="383"/>
      <c r="E27" s="383"/>
      <c r="F27" s="383"/>
    </row>
    <row r="28" spans="1:6" x14ac:dyDescent="0.25">
      <c r="A28" s="332" t="s">
        <v>19</v>
      </c>
      <c r="B28" s="383" t="s">
        <v>20</v>
      </c>
      <c r="C28" s="383"/>
      <c r="D28" s="383"/>
      <c r="E28" s="383"/>
      <c r="F28" s="383"/>
    </row>
    <row r="29" spans="1:6" ht="92.25" customHeight="1" x14ac:dyDescent="0.25">
      <c r="A29" s="332" t="s">
        <v>21</v>
      </c>
      <c r="B29" s="385" t="s">
        <v>22</v>
      </c>
      <c r="C29" s="385"/>
      <c r="D29" s="385"/>
      <c r="E29" s="385"/>
      <c r="F29" s="385"/>
    </row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mergeCells count="13">
    <mergeCell ref="B27:F27"/>
    <mergeCell ref="B28:F28"/>
    <mergeCell ref="B29:F29"/>
    <mergeCell ref="A5:F6"/>
    <mergeCell ref="A7:F7"/>
    <mergeCell ref="B10:B11"/>
    <mergeCell ref="A25:D25"/>
    <mergeCell ref="C10:D10"/>
    <mergeCell ref="E10:F10"/>
    <mergeCell ref="A12:A14"/>
    <mergeCell ref="A15:A17"/>
    <mergeCell ref="A18:A23"/>
    <mergeCell ref="A10:A11"/>
  </mergeCells>
  <pageMargins left="0.7" right="0.7" top="0.75" bottom="0.75" header="0" footer="0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/>
  </sheetPr>
  <dimension ref="A1:F1007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15.28515625" style="9" customWidth="1"/>
    <col min="2" max="2" width="30.7109375" style="9" customWidth="1"/>
    <col min="3" max="4" width="13.7109375" style="9" customWidth="1"/>
    <col min="5" max="5" width="5.5703125" style="9" customWidth="1"/>
    <col min="6" max="6" width="3.140625" style="9" customWidth="1"/>
    <col min="7" max="7" width="43.7109375" style="9" customWidth="1"/>
    <col min="8" max="8" width="19.7109375" style="9" customWidth="1"/>
    <col min="9" max="10" width="5.140625" style="9" customWidth="1"/>
    <col min="11" max="27" width="10.7109375" style="9" customWidth="1"/>
    <col min="28" max="16384" width="14.42578125" style="9"/>
  </cols>
  <sheetData>
    <row r="1" spans="1:6" s="220" customFormat="1" ht="15" customHeight="1" x14ac:dyDescent="0.25"/>
    <row r="2" spans="1:6" s="220" customFormat="1" ht="15" customHeight="1" x14ac:dyDescent="0.25"/>
    <row r="3" spans="1:6" s="220" customFormat="1" ht="15" customHeight="1" x14ac:dyDescent="0.25"/>
    <row r="4" spans="1:6" s="220" customFormat="1" ht="3.75" customHeight="1" x14ac:dyDescent="0.25"/>
    <row r="5" spans="1:6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6" s="220" customFormat="1" ht="15" customHeight="1" x14ac:dyDescent="0.25">
      <c r="A6" s="335"/>
      <c r="B6" s="335"/>
      <c r="C6" s="335"/>
      <c r="D6" s="335"/>
      <c r="E6" s="335"/>
      <c r="F6" s="335"/>
    </row>
    <row r="7" spans="1:6" s="220" customFormat="1" ht="30" customHeight="1" x14ac:dyDescent="0.25">
      <c r="A7" s="359" t="s">
        <v>187</v>
      </c>
      <c r="B7" s="359"/>
      <c r="C7" s="359"/>
      <c r="D7" s="359"/>
      <c r="E7" s="359"/>
      <c r="F7" s="359"/>
    </row>
    <row r="8" spans="1:6" x14ac:dyDescent="0.25">
      <c r="A8" s="8"/>
    </row>
    <row r="9" spans="1:6" ht="20.25" customHeight="1" x14ac:dyDescent="0.25">
      <c r="A9" s="8"/>
      <c r="B9" s="103" t="s">
        <v>54</v>
      </c>
      <c r="C9" s="102" t="s">
        <v>0</v>
      </c>
      <c r="D9" s="102" t="s">
        <v>1</v>
      </c>
    </row>
    <row r="10" spans="1:6" x14ac:dyDescent="0.25">
      <c r="B10" s="98" t="s">
        <v>93</v>
      </c>
      <c r="C10" s="45">
        <v>185</v>
      </c>
      <c r="D10" s="104">
        <f>+C10/$C$14</f>
        <v>0.62289562289562295</v>
      </c>
    </row>
    <row r="11" spans="1:6" x14ac:dyDescent="0.25">
      <c r="B11" s="96" t="s">
        <v>91</v>
      </c>
      <c r="C11" s="97">
        <v>101</v>
      </c>
      <c r="D11" s="104">
        <f>+C11/$C$14</f>
        <v>0.34006734006734007</v>
      </c>
    </row>
    <row r="12" spans="1:6" x14ac:dyDescent="0.25">
      <c r="B12" s="96" t="s">
        <v>94</v>
      </c>
      <c r="C12" s="97">
        <v>10</v>
      </c>
      <c r="D12" s="104">
        <f>+C12/$C$14</f>
        <v>3.3670033670033669E-2</v>
      </c>
    </row>
    <row r="13" spans="1:6" x14ac:dyDescent="0.25">
      <c r="B13" s="99" t="s">
        <v>92</v>
      </c>
      <c r="C13" s="100">
        <v>1</v>
      </c>
      <c r="D13" s="104">
        <f>+C13/$C$14</f>
        <v>3.3670033670033669E-3</v>
      </c>
    </row>
    <row r="14" spans="1:6" x14ac:dyDescent="0.25">
      <c r="B14" s="61" t="s">
        <v>16</v>
      </c>
      <c r="C14" s="101">
        <f t="shared" ref="C14:D14" si="0">SUM(C10:C13)</f>
        <v>297</v>
      </c>
      <c r="D14" s="105">
        <f t="shared" si="0"/>
        <v>1</v>
      </c>
    </row>
    <row r="15" spans="1:6" x14ac:dyDescent="0.25">
      <c r="C15" s="14"/>
      <c r="D15" s="95"/>
    </row>
    <row r="16" spans="1:6" x14ac:dyDescent="0.25">
      <c r="C16" s="14"/>
      <c r="D16" s="95"/>
    </row>
    <row r="17" spans="1:4" ht="30" customHeight="1" x14ac:dyDescent="0.25">
      <c r="A17" s="332" t="s">
        <v>18</v>
      </c>
      <c r="B17" s="397" t="s">
        <v>493</v>
      </c>
      <c r="C17" s="364"/>
      <c r="D17" s="365"/>
    </row>
    <row r="18" spans="1:4" x14ac:dyDescent="0.25">
      <c r="A18" s="332" t="s">
        <v>19</v>
      </c>
      <c r="B18" s="397" t="s">
        <v>20</v>
      </c>
      <c r="C18" s="364"/>
      <c r="D18" s="365"/>
    </row>
    <row r="19" spans="1:4" ht="118.5" customHeight="1" x14ac:dyDescent="0.25">
      <c r="A19" s="332" t="s">
        <v>21</v>
      </c>
      <c r="B19" s="393" t="s">
        <v>22</v>
      </c>
      <c r="C19" s="364"/>
      <c r="D19" s="365"/>
    </row>
    <row r="28" spans="1:4" ht="15.75" customHeight="1" x14ac:dyDescent="0.25"/>
    <row r="29" spans="1:4" ht="15.75" customHeight="1" x14ac:dyDescent="0.25"/>
    <row r="30" spans="1:4" ht="15.75" customHeight="1" x14ac:dyDescent="0.25"/>
    <row r="31" spans="1:4" ht="15.75" customHeight="1" x14ac:dyDescent="0.25"/>
    <row r="32" spans="1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</sheetData>
  <sortState xmlns:xlrd2="http://schemas.microsoft.com/office/spreadsheetml/2017/richdata2" ref="B10:D14">
    <sortCondition descending="1" ref="D10:D14"/>
  </sortState>
  <mergeCells count="5">
    <mergeCell ref="B17:D17"/>
    <mergeCell ref="B18:D18"/>
    <mergeCell ref="B19:D19"/>
    <mergeCell ref="A5:F6"/>
    <mergeCell ref="A7:F7"/>
  </mergeCells>
  <pageMargins left="0.7" right="0.7" top="0.75" bottom="0.75" header="0" footer="0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/>
  </sheetPr>
  <dimension ref="A1:L1008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5" style="9" customWidth="1"/>
    <col min="2" max="2" width="11.28515625" style="9" customWidth="1"/>
    <col min="3" max="3" width="22.7109375" style="9" customWidth="1"/>
    <col min="4" max="5" width="12.7109375" style="9" customWidth="1"/>
    <col min="6" max="6" width="5.5703125" style="9" customWidth="1"/>
    <col min="7" max="7" width="10.7109375" style="9" customWidth="1"/>
    <col min="8" max="8" width="36.140625" style="9" customWidth="1"/>
    <col min="9" max="9" width="4" style="9" customWidth="1"/>
    <col min="10" max="10" width="58.5703125" style="9" customWidth="1"/>
    <col min="11" max="11" width="3" style="9" customWidth="1"/>
    <col min="12" max="12" width="44.140625" style="9" customWidth="1"/>
    <col min="13" max="27" width="10.7109375" style="9" customWidth="1"/>
    <col min="28" max="16384" width="14.42578125" style="9"/>
  </cols>
  <sheetData>
    <row r="1" spans="1:10" s="220" customFormat="1" ht="15" customHeight="1" x14ac:dyDescent="0.25"/>
    <row r="2" spans="1:10" s="220" customFormat="1" ht="15" customHeight="1" x14ac:dyDescent="0.25"/>
    <row r="3" spans="1:10" s="220" customFormat="1" ht="15" customHeight="1" x14ac:dyDescent="0.25"/>
    <row r="4" spans="1:10" s="220" customFormat="1" ht="3.75" customHeight="1" x14ac:dyDescent="0.25"/>
    <row r="5" spans="1:10" s="220" customFormat="1" ht="15" customHeight="1" x14ac:dyDescent="0.25">
      <c r="A5" s="335" t="s">
        <v>156</v>
      </c>
      <c r="B5" s="335"/>
      <c r="C5" s="335"/>
      <c r="D5" s="335"/>
      <c r="E5" s="335"/>
      <c r="F5" s="335"/>
      <c r="G5" s="335"/>
    </row>
    <row r="6" spans="1:10" s="220" customFormat="1" ht="15" customHeight="1" x14ac:dyDescent="0.25">
      <c r="A6" s="335"/>
      <c r="B6" s="335"/>
      <c r="C6" s="335"/>
      <c r="D6" s="335"/>
      <c r="E6" s="335"/>
      <c r="F6" s="335"/>
      <c r="G6" s="335"/>
    </row>
    <row r="7" spans="1:10" s="220" customFormat="1" ht="30" customHeight="1" x14ac:dyDescent="0.25">
      <c r="A7" s="414" t="s">
        <v>188</v>
      </c>
      <c r="B7" s="414"/>
      <c r="C7" s="414"/>
      <c r="D7" s="414"/>
      <c r="E7" s="414"/>
      <c r="F7" s="414"/>
      <c r="G7" s="414"/>
    </row>
    <row r="9" spans="1:10" ht="15" customHeight="1" x14ac:dyDescent="0.25">
      <c r="B9" s="225"/>
      <c r="C9" s="68" t="s">
        <v>75</v>
      </c>
      <c r="D9" s="59" t="s">
        <v>0</v>
      </c>
      <c r="E9" s="59" t="s">
        <v>1</v>
      </c>
      <c r="G9" s="24"/>
    </row>
    <row r="10" spans="1:10" x14ac:dyDescent="0.25">
      <c r="B10" s="225"/>
      <c r="C10" s="75" t="s">
        <v>25</v>
      </c>
      <c r="D10" s="56">
        <v>108</v>
      </c>
      <c r="E10" s="72">
        <f t="shared" ref="E10:E31" si="0">+D10/$D$32</f>
        <v>0.36363636363636365</v>
      </c>
      <c r="H10" s="12"/>
    </row>
    <row r="11" spans="1:10" x14ac:dyDescent="0.25">
      <c r="B11" s="225"/>
      <c r="C11" s="74" t="s">
        <v>24</v>
      </c>
      <c r="D11" s="32">
        <v>48</v>
      </c>
      <c r="E11" s="72">
        <f t="shared" si="0"/>
        <v>0.16161616161616163</v>
      </c>
      <c r="H11" s="12"/>
    </row>
    <row r="12" spans="1:10" x14ac:dyDescent="0.25">
      <c r="B12" s="225"/>
      <c r="C12" s="74" t="s">
        <v>23</v>
      </c>
      <c r="D12" s="32">
        <v>44</v>
      </c>
      <c r="E12" s="72">
        <f t="shared" si="0"/>
        <v>0.14814814814814814</v>
      </c>
      <c r="H12" s="12"/>
    </row>
    <row r="13" spans="1:10" x14ac:dyDescent="0.25">
      <c r="B13" s="225"/>
      <c r="C13" s="74" t="s">
        <v>47</v>
      </c>
      <c r="D13" s="32">
        <v>21</v>
      </c>
      <c r="E13" s="72">
        <f t="shared" si="0"/>
        <v>7.0707070707070704E-2</v>
      </c>
      <c r="J13" s="12"/>
    </row>
    <row r="14" spans="1:10" x14ac:dyDescent="0.25">
      <c r="B14" s="225"/>
      <c r="C14" s="74" t="s">
        <v>44</v>
      </c>
      <c r="D14" s="32">
        <v>17</v>
      </c>
      <c r="E14" s="72">
        <f t="shared" si="0"/>
        <v>5.7239057239057242E-2</v>
      </c>
      <c r="J14" s="12"/>
    </row>
    <row r="15" spans="1:10" x14ac:dyDescent="0.25">
      <c r="B15" s="225"/>
      <c r="C15" s="74" t="s">
        <v>43</v>
      </c>
      <c r="D15" s="32">
        <v>10</v>
      </c>
      <c r="E15" s="72">
        <f t="shared" si="0"/>
        <v>3.3670033670033669E-2</v>
      </c>
      <c r="J15" s="12"/>
    </row>
    <row r="16" spans="1:10" x14ac:dyDescent="0.25">
      <c r="B16" s="225"/>
      <c r="C16" s="74" t="s">
        <v>27</v>
      </c>
      <c r="D16" s="32">
        <v>6</v>
      </c>
      <c r="E16" s="72">
        <f t="shared" si="0"/>
        <v>2.0202020202020204E-2</v>
      </c>
      <c r="J16" s="12"/>
    </row>
    <row r="17" spans="2:12" x14ac:dyDescent="0.25">
      <c r="B17" s="225"/>
      <c r="C17" s="74" t="s">
        <v>28</v>
      </c>
      <c r="D17" s="32">
        <v>6</v>
      </c>
      <c r="E17" s="72">
        <f t="shared" si="0"/>
        <v>2.0202020202020204E-2</v>
      </c>
      <c r="J17" s="12"/>
    </row>
    <row r="18" spans="2:12" x14ac:dyDescent="0.25">
      <c r="B18" s="225"/>
      <c r="C18" s="74" t="s">
        <v>40</v>
      </c>
      <c r="D18" s="32">
        <v>6</v>
      </c>
      <c r="E18" s="72">
        <f t="shared" si="0"/>
        <v>2.0202020202020204E-2</v>
      </c>
      <c r="J18" s="12"/>
    </row>
    <row r="19" spans="2:12" x14ac:dyDescent="0.25">
      <c r="B19" s="225"/>
      <c r="C19" s="74" t="s">
        <v>26</v>
      </c>
      <c r="D19" s="32">
        <v>5</v>
      </c>
      <c r="E19" s="72">
        <f t="shared" si="0"/>
        <v>1.6835016835016835E-2</v>
      </c>
      <c r="J19" s="12"/>
    </row>
    <row r="20" spans="2:12" x14ac:dyDescent="0.25">
      <c r="B20" s="225"/>
      <c r="C20" s="74" t="s">
        <v>42</v>
      </c>
      <c r="D20" s="32">
        <v>5</v>
      </c>
      <c r="E20" s="72">
        <f t="shared" si="0"/>
        <v>1.6835016835016835E-2</v>
      </c>
      <c r="J20" s="12"/>
    </row>
    <row r="21" spans="2:12" x14ac:dyDescent="0.25">
      <c r="B21" s="225"/>
      <c r="C21" s="74" t="s">
        <v>57</v>
      </c>
      <c r="D21" s="32">
        <v>4</v>
      </c>
      <c r="E21" s="72">
        <f t="shared" si="0"/>
        <v>1.3468013468013467E-2</v>
      </c>
      <c r="J21" s="12"/>
    </row>
    <row r="22" spans="2:12" x14ac:dyDescent="0.25">
      <c r="B22" s="225"/>
      <c r="C22" s="74" t="s">
        <v>31</v>
      </c>
      <c r="D22" s="32">
        <v>3</v>
      </c>
      <c r="E22" s="72">
        <f t="shared" si="0"/>
        <v>1.0101010101010102E-2</v>
      </c>
      <c r="J22" s="12"/>
    </row>
    <row r="23" spans="2:12" x14ac:dyDescent="0.25">
      <c r="B23" s="225"/>
      <c r="C23" s="74" t="s">
        <v>46</v>
      </c>
      <c r="D23" s="32">
        <v>3</v>
      </c>
      <c r="E23" s="72">
        <f t="shared" si="0"/>
        <v>1.0101010101010102E-2</v>
      </c>
      <c r="H23" s="12"/>
    </row>
    <row r="24" spans="2:12" x14ac:dyDescent="0.25">
      <c r="B24" s="225"/>
      <c r="C24" s="74" t="s">
        <v>34</v>
      </c>
      <c r="D24" s="32">
        <v>2</v>
      </c>
      <c r="E24" s="72">
        <f t="shared" si="0"/>
        <v>6.7340067340067337E-3</v>
      </c>
      <c r="J24" s="12"/>
    </row>
    <row r="25" spans="2:12" x14ac:dyDescent="0.25">
      <c r="B25" s="225"/>
      <c r="C25" s="74" t="s">
        <v>35</v>
      </c>
      <c r="D25" s="32">
        <v>2</v>
      </c>
      <c r="E25" s="72">
        <f t="shared" si="0"/>
        <v>6.7340067340067337E-3</v>
      </c>
      <c r="J25" s="12"/>
    </row>
    <row r="26" spans="2:12" x14ac:dyDescent="0.25">
      <c r="B26" s="225"/>
      <c r="C26" s="74" t="s">
        <v>38</v>
      </c>
      <c r="D26" s="32">
        <v>2</v>
      </c>
      <c r="E26" s="72">
        <f t="shared" si="0"/>
        <v>6.7340067340067337E-3</v>
      </c>
      <c r="J26" s="12"/>
    </row>
    <row r="27" spans="2:12" x14ac:dyDescent="0.25">
      <c r="B27" s="225"/>
      <c r="C27" s="74" t="s">
        <v>32</v>
      </c>
      <c r="D27" s="32">
        <v>1</v>
      </c>
      <c r="E27" s="72">
        <f t="shared" si="0"/>
        <v>3.3670033670033669E-3</v>
      </c>
      <c r="J27" s="12"/>
    </row>
    <row r="28" spans="2:12" x14ac:dyDescent="0.25">
      <c r="B28" s="225"/>
      <c r="C28" s="74" t="s">
        <v>95</v>
      </c>
      <c r="D28" s="32">
        <v>1</v>
      </c>
      <c r="E28" s="72">
        <f t="shared" si="0"/>
        <v>3.3670033670033669E-3</v>
      </c>
      <c r="J28" s="12"/>
    </row>
    <row r="29" spans="2:12" x14ac:dyDescent="0.25">
      <c r="B29" s="225"/>
      <c r="C29" s="74" t="s">
        <v>33</v>
      </c>
      <c r="D29" s="32">
        <v>0</v>
      </c>
      <c r="E29" s="72">
        <f t="shared" si="0"/>
        <v>0</v>
      </c>
      <c r="J29" s="12"/>
    </row>
    <row r="30" spans="2:12" x14ac:dyDescent="0.25">
      <c r="B30" s="225"/>
      <c r="C30" s="84" t="s">
        <v>36</v>
      </c>
      <c r="D30" s="32">
        <v>0</v>
      </c>
      <c r="E30" s="72">
        <f t="shared" si="0"/>
        <v>0</v>
      </c>
      <c r="L30" s="12"/>
    </row>
    <row r="31" spans="2:12" x14ac:dyDescent="0.25">
      <c r="B31" s="225"/>
      <c r="C31" s="84" t="s">
        <v>96</v>
      </c>
      <c r="D31" s="42">
        <v>3</v>
      </c>
      <c r="E31" s="72">
        <f t="shared" si="0"/>
        <v>1.0101010101010102E-2</v>
      </c>
      <c r="J31" s="12"/>
    </row>
    <row r="32" spans="2:12" ht="15.75" customHeight="1" x14ac:dyDescent="0.25">
      <c r="C32" s="106" t="s">
        <v>16</v>
      </c>
      <c r="D32" s="86">
        <f>SUM(D10:D31)</f>
        <v>297</v>
      </c>
      <c r="E32" s="73">
        <f>SUM(E10:E31)</f>
        <v>0.99999999999999989</v>
      </c>
      <c r="H32" s="12"/>
    </row>
    <row r="33" spans="1:7" ht="15.75" customHeight="1" x14ac:dyDescent="0.25"/>
    <row r="34" spans="1:7" ht="15.75" customHeight="1" x14ac:dyDescent="0.25"/>
    <row r="35" spans="1:7" ht="30" customHeight="1" x14ac:dyDescent="0.25">
      <c r="A35" s="413" t="s">
        <v>18</v>
      </c>
      <c r="B35" s="413"/>
      <c r="C35" s="383" t="s">
        <v>493</v>
      </c>
      <c r="D35" s="383"/>
      <c r="E35" s="383"/>
      <c r="F35" s="383"/>
      <c r="G35" s="383"/>
    </row>
    <row r="36" spans="1:7" ht="15.75" customHeight="1" x14ac:dyDescent="0.25">
      <c r="A36" s="413" t="s">
        <v>19</v>
      </c>
      <c r="B36" s="413"/>
      <c r="C36" s="384" t="s">
        <v>20</v>
      </c>
      <c r="D36" s="384"/>
      <c r="E36" s="384"/>
      <c r="F36" s="384"/>
      <c r="G36" s="384"/>
    </row>
    <row r="37" spans="1:7" ht="96" customHeight="1" x14ac:dyDescent="0.25">
      <c r="A37" s="413" t="s">
        <v>21</v>
      </c>
      <c r="B37" s="413"/>
      <c r="C37" s="385" t="s">
        <v>22</v>
      </c>
      <c r="D37" s="385"/>
      <c r="E37" s="385"/>
      <c r="F37" s="385"/>
      <c r="G37" s="385"/>
    </row>
    <row r="38" spans="1:7" ht="15.75" customHeight="1" x14ac:dyDescent="0.25"/>
    <row r="39" spans="1:7" ht="15.75" customHeight="1" x14ac:dyDescent="0.25"/>
    <row r="40" spans="1:7" ht="15.75" customHeight="1" x14ac:dyDescent="0.25"/>
    <row r="41" spans="1:7" ht="15.75" customHeight="1" x14ac:dyDescent="0.25"/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sortState xmlns:xlrd2="http://schemas.microsoft.com/office/spreadsheetml/2017/richdata2" ref="C10:E30">
    <sortCondition descending="1" ref="E10:E30"/>
  </sortState>
  <mergeCells count="8">
    <mergeCell ref="A37:B37"/>
    <mergeCell ref="C37:G37"/>
    <mergeCell ref="C36:G36"/>
    <mergeCell ref="A7:G7"/>
    <mergeCell ref="A5:G6"/>
    <mergeCell ref="A35:B35"/>
    <mergeCell ref="C35:G35"/>
    <mergeCell ref="A36:B36"/>
  </mergeCells>
  <pageMargins left="0.7" right="0.7" top="0.75" bottom="0.75" header="0" footer="0"/>
  <pageSetup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/>
  </sheetPr>
  <dimension ref="A1:F1010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29.85546875" style="9" customWidth="1"/>
    <col min="2" max="2" width="46.85546875" style="9" customWidth="1"/>
    <col min="3" max="3" width="12.7109375" style="9" customWidth="1"/>
    <col min="4" max="5" width="10.7109375" style="9" customWidth="1"/>
    <col min="6" max="7" width="12.7109375" style="9" customWidth="1"/>
    <col min="8" max="8" width="5" style="9" customWidth="1"/>
    <col min="9" max="9" width="41" style="9" customWidth="1"/>
    <col min="10" max="10" width="4" style="9" customWidth="1"/>
    <col min="11" max="11" width="44.140625" style="9" customWidth="1"/>
    <col min="12" max="27" width="10.7109375" style="9" customWidth="1"/>
    <col min="28" max="16384" width="14.42578125" style="9"/>
  </cols>
  <sheetData>
    <row r="1" spans="1:6" s="220" customFormat="1" ht="15" customHeight="1" x14ac:dyDescent="0.25"/>
    <row r="2" spans="1:6" s="220" customFormat="1" ht="15" customHeight="1" x14ac:dyDescent="0.25"/>
    <row r="3" spans="1:6" s="220" customFormat="1" ht="15" customHeight="1" x14ac:dyDescent="0.25"/>
    <row r="4" spans="1:6" s="220" customFormat="1" ht="3.75" customHeight="1" x14ac:dyDescent="0.25"/>
    <row r="5" spans="1:6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6" s="220" customFormat="1" ht="15" customHeight="1" x14ac:dyDescent="0.25">
      <c r="A6" s="335"/>
      <c r="B6" s="335"/>
      <c r="C6" s="335"/>
      <c r="D6" s="335"/>
      <c r="E6" s="335"/>
      <c r="F6" s="335"/>
    </row>
    <row r="7" spans="1:6" s="220" customFormat="1" ht="30" customHeight="1" x14ac:dyDescent="0.25">
      <c r="A7" s="359" t="s">
        <v>189</v>
      </c>
      <c r="B7" s="359"/>
      <c r="C7" s="359"/>
      <c r="D7" s="359"/>
      <c r="E7" s="359"/>
      <c r="F7" s="359"/>
    </row>
    <row r="9" spans="1:6" x14ac:dyDescent="0.25">
      <c r="A9" s="405" t="s">
        <v>118</v>
      </c>
      <c r="B9" s="405" t="s">
        <v>102</v>
      </c>
      <c r="C9" s="336" t="s">
        <v>99</v>
      </c>
      <c r="D9" s="338"/>
      <c r="E9" s="336" t="s">
        <v>117</v>
      </c>
      <c r="F9" s="338"/>
    </row>
    <row r="10" spans="1:6" x14ac:dyDescent="0.25">
      <c r="A10" s="406"/>
      <c r="B10" s="406"/>
      <c r="C10" s="166">
        <v>2</v>
      </c>
      <c r="D10" s="36">
        <v>3</v>
      </c>
      <c r="E10" s="17" t="s">
        <v>0</v>
      </c>
      <c r="F10" s="37" t="s">
        <v>1</v>
      </c>
    </row>
    <row r="11" spans="1:6" x14ac:dyDescent="0.25">
      <c r="A11" s="89" t="s">
        <v>97</v>
      </c>
      <c r="B11" s="109" t="s">
        <v>98</v>
      </c>
      <c r="C11" s="107">
        <v>1</v>
      </c>
      <c r="D11" s="38"/>
      <c r="E11" s="57">
        <f>+C11</f>
        <v>1</v>
      </c>
      <c r="F11" s="39">
        <f>+E11/E26</f>
        <v>3.3670033670033669E-3</v>
      </c>
    </row>
    <row r="12" spans="1:6" x14ac:dyDescent="0.25">
      <c r="A12" s="167" t="s">
        <v>172</v>
      </c>
      <c r="B12" s="108" t="s">
        <v>100</v>
      </c>
      <c r="C12" s="56">
        <v>1</v>
      </c>
      <c r="D12" s="46"/>
      <c r="E12" s="58">
        <f>+C12+C13</f>
        <v>4</v>
      </c>
      <c r="F12" s="50">
        <f>+E12/E26</f>
        <v>1.3468013468013467E-2</v>
      </c>
    </row>
    <row r="13" spans="1:6" x14ac:dyDescent="0.25">
      <c r="A13" s="168"/>
      <c r="B13" s="230" t="s">
        <v>101</v>
      </c>
      <c r="C13" s="121">
        <v>3</v>
      </c>
      <c r="D13" s="70"/>
      <c r="E13" s="155"/>
      <c r="F13" s="231"/>
    </row>
    <row r="14" spans="1:6" x14ac:dyDescent="0.25">
      <c r="A14" s="232" t="s">
        <v>104</v>
      </c>
      <c r="B14" s="233" t="s">
        <v>105</v>
      </c>
      <c r="C14" s="118">
        <v>3</v>
      </c>
      <c r="D14" s="60"/>
      <c r="E14" s="82">
        <f>+C14</f>
        <v>3</v>
      </c>
      <c r="F14" s="114">
        <f>+E14/E26</f>
        <v>1.0101010101010102E-2</v>
      </c>
    </row>
    <row r="15" spans="1:6" x14ac:dyDescent="0.25">
      <c r="A15" s="167" t="s">
        <v>106</v>
      </c>
      <c r="B15" s="151" t="s">
        <v>107</v>
      </c>
      <c r="C15" s="152">
        <f>SUM(D16:D17)</f>
        <v>5</v>
      </c>
      <c r="D15" s="30"/>
      <c r="E15" s="55">
        <f>+C15+C18+C20</f>
        <v>282</v>
      </c>
      <c r="F15" s="90">
        <f>+E15/E26</f>
        <v>0.9494949494949495</v>
      </c>
    </row>
    <row r="16" spans="1:6" x14ac:dyDescent="0.25">
      <c r="A16" s="176"/>
      <c r="B16" s="113" t="s">
        <v>108</v>
      </c>
      <c r="C16" s="32"/>
      <c r="D16" s="32">
        <v>1</v>
      </c>
      <c r="E16" s="93"/>
      <c r="F16" s="157"/>
    </row>
    <row r="17" spans="1:6" x14ac:dyDescent="0.25">
      <c r="A17" s="176"/>
      <c r="B17" s="113" t="s">
        <v>109</v>
      </c>
      <c r="C17" s="32"/>
      <c r="D17" s="32">
        <v>4</v>
      </c>
      <c r="E17" s="93"/>
      <c r="F17" s="157"/>
    </row>
    <row r="18" spans="1:6" x14ac:dyDescent="0.25">
      <c r="A18" s="176"/>
      <c r="B18" s="110" t="s">
        <v>110</v>
      </c>
      <c r="C18" s="70">
        <f>+D19</f>
        <v>2</v>
      </c>
      <c r="D18" s="70"/>
      <c r="E18" s="155"/>
      <c r="F18" s="156"/>
    </row>
    <row r="19" spans="1:6" x14ac:dyDescent="0.25">
      <c r="A19" s="176"/>
      <c r="B19" s="112" t="s">
        <v>111</v>
      </c>
      <c r="C19" s="70"/>
      <c r="D19" s="70">
        <v>2</v>
      </c>
      <c r="E19" s="155"/>
      <c r="F19" s="156"/>
    </row>
    <row r="20" spans="1:6" x14ac:dyDescent="0.25">
      <c r="A20" s="176"/>
      <c r="B20" s="110" t="s">
        <v>112</v>
      </c>
      <c r="C20" s="70">
        <f>SUM(D21:D22)</f>
        <v>275</v>
      </c>
      <c r="D20" s="70"/>
      <c r="E20" s="155"/>
      <c r="F20" s="156"/>
    </row>
    <row r="21" spans="1:6" x14ac:dyDescent="0.25">
      <c r="A21" s="176"/>
      <c r="B21" s="112" t="s">
        <v>108</v>
      </c>
      <c r="C21" s="70"/>
      <c r="D21" s="70">
        <v>172</v>
      </c>
      <c r="E21" s="155"/>
      <c r="F21" s="156"/>
    </row>
    <row r="22" spans="1:6" x14ac:dyDescent="0.25">
      <c r="A22" s="177"/>
      <c r="B22" s="153" t="s">
        <v>109</v>
      </c>
      <c r="C22" s="31"/>
      <c r="D22" s="31">
        <v>103</v>
      </c>
      <c r="E22" s="158"/>
      <c r="F22" s="159"/>
    </row>
    <row r="23" spans="1:6" x14ac:dyDescent="0.25">
      <c r="A23" s="168" t="s">
        <v>113</v>
      </c>
      <c r="B23" s="108" t="s">
        <v>114</v>
      </c>
      <c r="C23" s="56">
        <v>4</v>
      </c>
      <c r="D23" s="46"/>
      <c r="E23" s="58">
        <f>+C23+C24</f>
        <v>5</v>
      </c>
      <c r="F23" s="50">
        <f>+E23/E26</f>
        <v>1.6835016835016835E-2</v>
      </c>
    </row>
    <row r="24" spans="1:6" x14ac:dyDescent="0.25">
      <c r="A24" s="177"/>
      <c r="B24" s="111" t="s">
        <v>115</v>
      </c>
      <c r="C24" s="87">
        <v>1</v>
      </c>
      <c r="D24" s="31"/>
      <c r="E24" s="158"/>
      <c r="F24" s="160"/>
    </row>
    <row r="25" spans="1:6" x14ac:dyDescent="0.25">
      <c r="A25" s="193" t="s">
        <v>116</v>
      </c>
      <c r="B25" s="194"/>
      <c r="C25" s="82"/>
      <c r="D25" s="82"/>
      <c r="E25" s="82">
        <v>2</v>
      </c>
      <c r="F25" s="114">
        <f>+E25/E26</f>
        <v>6.7340067340067337E-3</v>
      </c>
    </row>
    <row r="26" spans="1:6" x14ac:dyDescent="0.25">
      <c r="B26" s="116"/>
      <c r="C26" s="195" t="s">
        <v>53</v>
      </c>
      <c r="D26" s="195"/>
      <c r="E26" s="57">
        <f>SUM(E11:E25)</f>
        <v>297</v>
      </c>
      <c r="F26" s="39">
        <f>SUM(F11:F25)</f>
        <v>1</v>
      </c>
    </row>
    <row r="27" spans="1:6" x14ac:dyDescent="0.25">
      <c r="A27" s="8"/>
      <c r="B27" s="8"/>
    </row>
    <row r="28" spans="1:6" ht="15" customHeight="1" x14ac:dyDescent="0.25">
      <c r="D28" s="25"/>
      <c r="E28" s="25"/>
    </row>
    <row r="29" spans="1:6" ht="19.5" customHeight="1" x14ac:dyDescent="0.25">
      <c r="A29" s="331" t="s">
        <v>18</v>
      </c>
      <c r="B29" s="385" t="s">
        <v>493</v>
      </c>
      <c r="C29" s="385"/>
      <c r="D29" s="385"/>
      <c r="E29" s="385"/>
      <c r="F29" s="385"/>
    </row>
    <row r="30" spans="1:6" x14ac:dyDescent="0.25">
      <c r="A30" s="332" t="s">
        <v>19</v>
      </c>
      <c r="B30" s="385" t="s">
        <v>20</v>
      </c>
      <c r="C30" s="385"/>
      <c r="D30" s="385"/>
      <c r="E30" s="385"/>
      <c r="F30" s="385"/>
    </row>
    <row r="31" spans="1:6" ht="92.25" customHeight="1" x14ac:dyDescent="0.25">
      <c r="A31" s="332" t="s">
        <v>21</v>
      </c>
      <c r="B31" s="385" t="s">
        <v>22</v>
      </c>
      <c r="C31" s="385"/>
      <c r="D31" s="385"/>
      <c r="E31" s="385"/>
      <c r="F31" s="385"/>
    </row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</sheetData>
  <mergeCells count="9">
    <mergeCell ref="B29:F29"/>
    <mergeCell ref="B30:F30"/>
    <mergeCell ref="B31:F31"/>
    <mergeCell ref="A5:F6"/>
    <mergeCell ref="A7:F7"/>
    <mergeCell ref="A9:A10"/>
    <mergeCell ref="B9:B10"/>
    <mergeCell ref="C9:D9"/>
    <mergeCell ref="E9:F9"/>
  </mergeCells>
  <pageMargins left="0.7" right="0.7" top="0.75" bottom="0.75" header="0" footer="0"/>
  <pageSetup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/>
  </sheetPr>
  <dimension ref="A1:F1004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17.5703125" style="9" customWidth="1"/>
    <col min="2" max="2" width="53.85546875" style="9" customWidth="1"/>
    <col min="3" max="7" width="12.7109375" style="9" customWidth="1"/>
    <col min="8" max="8" width="5" style="9" customWidth="1"/>
    <col min="9" max="9" width="41" style="9" customWidth="1"/>
    <col min="10" max="10" width="4" style="9" customWidth="1"/>
    <col min="11" max="11" width="44.140625" style="9" customWidth="1"/>
    <col min="12" max="27" width="10.7109375" style="9" customWidth="1"/>
    <col min="28" max="16384" width="14.42578125" style="9"/>
  </cols>
  <sheetData>
    <row r="1" spans="1:6" s="220" customFormat="1" ht="15" customHeight="1" x14ac:dyDescent="0.25"/>
    <row r="2" spans="1:6" s="220" customFormat="1" ht="15" customHeight="1" x14ac:dyDescent="0.25"/>
    <row r="3" spans="1:6" s="220" customFormat="1" ht="15" customHeight="1" x14ac:dyDescent="0.25"/>
    <row r="4" spans="1:6" s="220" customFormat="1" ht="3.75" customHeight="1" x14ac:dyDescent="0.25"/>
    <row r="5" spans="1:6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6" s="220" customFormat="1" ht="15" customHeight="1" x14ac:dyDescent="0.25">
      <c r="A6" s="335"/>
      <c r="B6" s="335"/>
      <c r="C6" s="335"/>
      <c r="D6" s="335"/>
      <c r="E6" s="335"/>
      <c r="F6" s="335"/>
    </row>
    <row r="7" spans="1:6" s="220" customFormat="1" ht="30" customHeight="1" x14ac:dyDescent="0.25">
      <c r="A7" s="359" t="s">
        <v>193</v>
      </c>
      <c r="B7" s="359"/>
      <c r="C7" s="359"/>
      <c r="D7" s="359"/>
      <c r="E7" s="359"/>
      <c r="F7" s="359"/>
    </row>
    <row r="9" spans="1:6" x14ac:dyDescent="0.25">
      <c r="A9" s="170" t="s">
        <v>59</v>
      </c>
      <c r="B9" s="174" t="s">
        <v>73</v>
      </c>
      <c r="C9" s="336" t="s">
        <v>74</v>
      </c>
      <c r="D9" s="338"/>
      <c r="E9" s="336" t="s">
        <v>90</v>
      </c>
      <c r="F9" s="338"/>
    </row>
    <row r="10" spans="1:6" x14ac:dyDescent="0.25">
      <c r="A10" s="170"/>
      <c r="B10" s="175"/>
      <c r="C10" s="166" t="s">
        <v>60</v>
      </c>
      <c r="D10" s="36" t="s">
        <v>61</v>
      </c>
      <c r="E10" s="17" t="s">
        <v>0</v>
      </c>
      <c r="F10" s="37" t="s">
        <v>1</v>
      </c>
    </row>
    <row r="11" spans="1:6" x14ac:dyDescent="0.25">
      <c r="A11" s="167" t="s">
        <v>120</v>
      </c>
      <c r="B11" s="91" t="s">
        <v>63</v>
      </c>
      <c r="C11" s="94">
        <v>44</v>
      </c>
      <c r="D11" s="32"/>
      <c r="E11" s="173">
        <f>+C11+C13</f>
        <v>49</v>
      </c>
      <c r="F11" s="178">
        <f>+E11/E19</f>
        <v>0.4336283185840708</v>
      </c>
    </row>
    <row r="12" spans="1:6" x14ac:dyDescent="0.25">
      <c r="A12" s="168"/>
      <c r="B12" s="47" t="s">
        <v>119</v>
      </c>
      <c r="C12" s="88"/>
      <c r="D12" s="32">
        <v>44</v>
      </c>
      <c r="E12" s="164"/>
      <c r="F12" s="164"/>
    </row>
    <row r="13" spans="1:6" x14ac:dyDescent="0.25">
      <c r="A13" s="168"/>
      <c r="B13" s="53" t="s">
        <v>65</v>
      </c>
      <c r="C13" s="93">
        <v>5</v>
      </c>
      <c r="D13" s="32"/>
      <c r="E13" s="164"/>
      <c r="F13" s="164"/>
    </row>
    <row r="14" spans="1:6" x14ac:dyDescent="0.25">
      <c r="A14" s="169"/>
      <c r="B14" s="43" t="s">
        <v>66</v>
      </c>
      <c r="C14" s="31"/>
      <c r="D14" s="31">
        <v>5</v>
      </c>
      <c r="E14" s="165"/>
      <c r="F14" s="165"/>
    </row>
    <row r="15" spans="1:6" x14ac:dyDescent="0.25">
      <c r="A15" s="167" t="s">
        <v>67</v>
      </c>
      <c r="B15" s="51" t="s">
        <v>68</v>
      </c>
      <c r="C15" s="58">
        <v>64</v>
      </c>
      <c r="D15" s="46"/>
      <c r="E15" s="173">
        <f>+C15</f>
        <v>64</v>
      </c>
      <c r="F15" s="178">
        <f>+E15/E19</f>
        <v>0.5663716814159292</v>
      </c>
    </row>
    <row r="16" spans="1:6" x14ac:dyDescent="0.25">
      <c r="A16" s="168"/>
      <c r="B16" s="41" t="s">
        <v>69</v>
      </c>
      <c r="C16" s="32"/>
      <c r="D16" s="32">
        <v>44</v>
      </c>
      <c r="E16" s="164"/>
      <c r="F16" s="164"/>
    </row>
    <row r="17" spans="1:6" x14ac:dyDescent="0.25">
      <c r="A17" s="168"/>
      <c r="B17" s="41" t="s">
        <v>70</v>
      </c>
      <c r="C17" s="32"/>
      <c r="D17" s="32">
        <v>1</v>
      </c>
      <c r="E17" s="164"/>
      <c r="F17" s="164"/>
    </row>
    <row r="18" spans="1:6" x14ac:dyDescent="0.25">
      <c r="A18" s="169"/>
      <c r="B18" s="43" t="s">
        <v>71</v>
      </c>
      <c r="C18" s="31"/>
      <c r="D18" s="31">
        <v>19</v>
      </c>
      <c r="E18" s="165"/>
      <c r="F18" s="165"/>
    </row>
    <row r="19" spans="1:6" x14ac:dyDescent="0.25">
      <c r="C19" s="171" t="s">
        <v>53</v>
      </c>
      <c r="D19" s="172"/>
      <c r="E19" s="57">
        <f>SUM(E11:E18)</f>
        <v>113</v>
      </c>
      <c r="F19" s="39">
        <f>SUM(F11:F18)</f>
        <v>1</v>
      </c>
    </row>
    <row r="20" spans="1:6" x14ac:dyDescent="0.25">
      <c r="A20" s="404" t="s">
        <v>181</v>
      </c>
      <c r="B20" s="404"/>
      <c r="C20" s="404"/>
      <c r="D20" s="404"/>
    </row>
    <row r="21" spans="1:6" x14ac:dyDescent="0.25">
      <c r="A21" s="247"/>
      <c r="B21" s="247"/>
      <c r="C21" s="247"/>
      <c r="D21" s="247"/>
    </row>
    <row r="23" spans="1:6" ht="15" customHeight="1" x14ac:dyDescent="0.25">
      <c r="A23" s="331" t="s">
        <v>18</v>
      </c>
      <c r="B23" s="385" t="s">
        <v>492</v>
      </c>
      <c r="C23" s="385"/>
      <c r="D23" s="385"/>
      <c r="E23" s="385"/>
      <c r="F23" s="385"/>
    </row>
    <row r="24" spans="1:6" x14ac:dyDescent="0.25">
      <c r="A24" s="331" t="s">
        <v>19</v>
      </c>
      <c r="B24" s="385" t="s">
        <v>20</v>
      </c>
      <c r="C24" s="385"/>
      <c r="D24" s="385"/>
      <c r="E24" s="385"/>
      <c r="F24" s="385"/>
    </row>
    <row r="25" spans="1:6" ht="92.25" customHeight="1" x14ac:dyDescent="0.25">
      <c r="A25" s="331" t="s">
        <v>21</v>
      </c>
      <c r="B25" s="385" t="s">
        <v>22</v>
      </c>
      <c r="C25" s="385"/>
      <c r="D25" s="385"/>
      <c r="E25" s="385"/>
      <c r="F25" s="385"/>
    </row>
    <row r="26" spans="1:6" ht="15.75" customHeight="1" x14ac:dyDescent="0.25"/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8">
    <mergeCell ref="B23:F23"/>
    <mergeCell ref="B24:F24"/>
    <mergeCell ref="B25:F25"/>
    <mergeCell ref="A5:F6"/>
    <mergeCell ref="A7:F7"/>
    <mergeCell ref="C9:D9"/>
    <mergeCell ref="E9:F9"/>
    <mergeCell ref="A20:D20"/>
  </mergeCells>
  <pageMargins left="0.7" right="0.7" top="0.75" bottom="0.75" header="0" footer="0"/>
  <pageSetup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/>
  </sheetPr>
  <dimension ref="A1:F1005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17.5703125" style="9" customWidth="1"/>
    <col min="2" max="2" width="36.42578125" style="9" customWidth="1"/>
    <col min="3" max="7" width="12.7109375" style="9" customWidth="1"/>
    <col min="8" max="8" width="5" style="9" customWidth="1"/>
    <col min="9" max="9" width="41" style="9" customWidth="1"/>
    <col min="10" max="10" width="4" style="9" customWidth="1"/>
    <col min="11" max="11" width="44.140625" style="9" customWidth="1"/>
    <col min="12" max="27" width="10.7109375" style="9" customWidth="1"/>
    <col min="28" max="16384" width="14.42578125" style="9"/>
  </cols>
  <sheetData>
    <row r="1" spans="1:6" s="220" customFormat="1" ht="15" customHeight="1" x14ac:dyDescent="0.25"/>
    <row r="2" spans="1:6" s="220" customFormat="1" ht="15" customHeight="1" x14ac:dyDescent="0.25"/>
    <row r="3" spans="1:6" s="220" customFormat="1" ht="15" customHeight="1" x14ac:dyDescent="0.25"/>
    <row r="4" spans="1:6" s="220" customFormat="1" ht="3.75" customHeight="1" x14ac:dyDescent="0.25"/>
    <row r="5" spans="1:6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6" s="220" customFormat="1" ht="15" customHeight="1" x14ac:dyDescent="0.25">
      <c r="A6" s="335"/>
      <c r="B6" s="335"/>
      <c r="C6" s="335"/>
      <c r="D6" s="335"/>
      <c r="E6" s="335"/>
      <c r="F6" s="335"/>
    </row>
    <row r="7" spans="1:6" s="220" customFormat="1" ht="30" customHeight="1" x14ac:dyDescent="0.25">
      <c r="A7" s="359" t="s">
        <v>194</v>
      </c>
      <c r="B7" s="359"/>
      <c r="C7" s="359"/>
      <c r="D7" s="359"/>
      <c r="E7" s="359"/>
      <c r="F7" s="359"/>
    </row>
    <row r="9" spans="1:6" x14ac:dyDescent="0.25">
      <c r="A9" s="415" t="s">
        <v>59</v>
      </c>
      <c r="B9" s="405" t="s">
        <v>73</v>
      </c>
      <c r="C9" s="336" t="s">
        <v>74</v>
      </c>
      <c r="D9" s="338"/>
      <c r="E9" s="336" t="s">
        <v>90</v>
      </c>
      <c r="F9" s="338"/>
    </row>
    <row r="10" spans="1:6" x14ac:dyDescent="0.25">
      <c r="A10" s="416"/>
      <c r="B10" s="406"/>
      <c r="C10" s="166" t="s">
        <v>60</v>
      </c>
      <c r="D10" s="36" t="s">
        <v>61</v>
      </c>
      <c r="E10" s="17" t="s">
        <v>0</v>
      </c>
      <c r="F10" s="37" t="s">
        <v>1</v>
      </c>
    </row>
    <row r="11" spans="1:6" x14ac:dyDescent="0.25">
      <c r="A11" s="167" t="s">
        <v>67</v>
      </c>
      <c r="B11" s="49" t="s">
        <v>68</v>
      </c>
      <c r="C11" s="55">
        <f>+D12+D13</f>
        <v>25</v>
      </c>
      <c r="D11" s="40"/>
      <c r="E11" s="187">
        <f>+C11+C14</f>
        <v>41</v>
      </c>
      <c r="F11" s="190">
        <f>+E11/E20</f>
        <v>1</v>
      </c>
    </row>
    <row r="12" spans="1:6" x14ac:dyDescent="0.25">
      <c r="A12" s="168"/>
      <c r="B12" s="41" t="s">
        <v>76</v>
      </c>
      <c r="C12" s="32"/>
      <c r="D12" s="32">
        <v>11</v>
      </c>
      <c r="E12" s="188"/>
      <c r="F12" s="191"/>
    </row>
    <row r="13" spans="1:6" x14ac:dyDescent="0.25">
      <c r="A13" s="168"/>
      <c r="B13" s="41" t="s">
        <v>77</v>
      </c>
      <c r="C13" s="32"/>
      <c r="D13" s="32">
        <v>14</v>
      </c>
      <c r="E13" s="188"/>
      <c r="F13" s="191"/>
    </row>
    <row r="14" spans="1:6" x14ac:dyDescent="0.25">
      <c r="A14" s="168"/>
      <c r="B14" s="51" t="s">
        <v>121</v>
      </c>
      <c r="C14" s="58">
        <f>SUM(D15:D19)</f>
        <v>16</v>
      </c>
      <c r="D14" s="32"/>
      <c r="E14" s="188"/>
      <c r="F14" s="191"/>
    </row>
    <row r="15" spans="1:6" x14ac:dyDescent="0.25">
      <c r="A15" s="168"/>
      <c r="B15" s="41" t="s">
        <v>122</v>
      </c>
      <c r="C15" s="32"/>
      <c r="D15" s="32">
        <v>2</v>
      </c>
      <c r="E15" s="188"/>
      <c r="F15" s="191"/>
    </row>
    <row r="16" spans="1:6" x14ac:dyDescent="0.25">
      <c r="A16" s="168"/>
      <c r="B16" s="41" t="s">
        <v>123</v>
      </c>
      <c r="C16" s="32"/>
      <c r="D16" s="32">
        <v>4</v>
      </c>
      <c r="E16" s="188"/>
      <c r="F16" s="191"/>
    </row>
    <row r="17" spans="1:6" x14ac:dyDescent="0.25">
      <c r="A17" s="168"/>
      <c r="B17" s="41" t="s">
        <v>124</v>
      </c>
      <c r="C17" s="32"/>
      <c r="D17" s="32">
        <v>4</v>
      </c>
      <c r="E17" s="188"/>
      <c r="F17" s="191"/>
    </row>
    <row r="18" spans="1:6" x14ac:dyDescent="0.25">
      <c r="A18" s="168"/>
      <c r="B18" s="41" t="s">
        <v>125</v>
      </c>
      <c r="C18" s="32"/>
      <c r="D18" s="32">
        <v>1</v>
      </c>
      <c r="E18" s="188"/>
      <c r="F18" s="191"/>
    </row>
    <row r="19" spans="1:6" x14ac:dyDescent="0.25">
      <c r="A19" s="169"/>
      <c r="B19" s="43" t="s">
        <v>126</v>
      </c>
      <c r="C19" s="31"/>
      <c r="D19" s="31">
        <v>5</v>
      </c>
      <c r="E19" s="189"/>
      <c r="F19" s="192"/>
    </row>
    <row r="20" spans="1:6" x14ac:dyDescent="0.25">
      <c r="C20" s="171" t="s">
        <v>53</v>
      </c>
      <c r="D20" s="172"/>
      <c r="E20" s="189">
        <f>SUM(E11:E19)</f>
        <v>41</v>
      </c>
      <c r="F20" s="148">
        <f>SUM(F11:F19)</f>
        <v>1</v>
      </c>
    </row>
    <row r="21" spans="1:6" x14ac:dyDescent="0.25">
      <c r="A21" s="404" t="s">
        <v>181</v>
      </c>
      <c r="B21" s="404"/>
      <c r="C21" s="404"/>
      <c r="D21" s="404"/>
    </row>
    <row r="22" spans="1:6" x14ac:dyDescent="0.25">
      <c r="A22" s="247"/>
      <c r="B22" s="247"/>
      <c r="C22" s="247"/>
      <c r="D22" s="247"/>
    </row>
    <row r="24" spans="1:6" ht="29.25" customHeight="1" x14ac:dyDescent="0.25">
      <c r="A24" s="332" t="s">
        <v>18</v>
      </c>
      <c r="B24" s="397" t="s">
        <v>493</v>
      </c>
      <c r="C24" s="361"/>
      <c r="D24" s="361"/>
      <c r="E24" s="362"/>
    </row>
    <row r="25" spans="1:6" x14ac:dyDescent="0.25">
      <c r="A25" s="332" t="s">
        <v>19</v>
      </c>
      <c r="B25" s="392" t="s">
        <v>20</v>
      </c>
      <c r="C25" s="364"/>
      <c r="D25" s="364"/>
      <c r="E25" s="365"/>
    </row>
    <row r="26" spans="1:6" ht="92.25" customHeight="1" x14ac:dyDescent="0.25">
      <c r="A26" s="332" t="s">
        <v>21</v>
      </c>
      <c r="B26" s="393" t="s">
        <v>22</v>
      </c>
      <c r="C26" s="364"/>
      <c r="D26" s="364"/>
      <c r="E26" s="365"/>
    </row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</sheetData>
  <mergeCells count="10">
    <mergeCell ref="B24:E24"/>
    <mergeCell ref="B25:E25"/>
    <mergeCell ref="B26:E26"/>
    <mergeCell ref="A21:D21"/>
    <mergeCell ref="A5:F6"/>
    <mergeCell ref="A7:F7"/>
    <mergeCell ref="A9:A10"/>
    <mergeCell ref="B9:B10"/>
    <mergeCell ref="C9:D9"/>
    <mergeCell ref="E9:F9"/>
  </mergeCells>
  <pageMargins left="0.7" right="0.7" top="0.75" bottom="0.75" header="0" footer="0"/>
  <pageSetup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/>
  </sheetPr>
  <dimension ref="A1:F1012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22" style="9" customWidth="1"/>
    <col min="2" max="2" width="44.7109375" style="9" customWidth="1"/>
    <col min="3" max="7" width="12.7109375" style="9" customWidth="1"/>
    <col min="8" max="8" width="5" style="9" customWidth="1"/>
    <col min="9" max="9" width="41" style="9" customWidth="1"/>
    <col min="10" max="10" width="4" style="9" customWidth="1"/>
    <col min="11" max="11" width="44.140625" style="9" customWidth="1"/>
    <col min="12" max="27" width="10.7109375" style="9" customWidth="1"/>
    <col min="28" max="16384" width="14.42578125" style="9"/>
  </cols>
  <sheetData>
    <row r="1" spans="1:6" s="220" customFormat="1" ht="15" customHeight="1" x14ac:dyDescent="0.25"/>
    <row r="2" spans="1:6" s="220" customFormat="1" ht="15" customHeight="1" x14ac:dyDescent="0.25"/>
    <row r="3" spans="1:6" s="220" customFormat="1" ht="15" customHeight="1" x14ac:dyDescent="0.25"/>
    <row r="4" spans="1:6" s="220" customFormat="1" ht="3.75" customHeight="1" x14ac:dyDescent="0.25"/>
    <row r="5" spans="1:6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6" s="220" customFormat="1" ht="15" customHeight="1" x14ac:dyDescent="0.25">
      <c r="A6" s="335"/>
      <c r="B6" s="335"/>
      <c r="C6" s="335"/>
      <c r="D6" s="335"/>
      <c r="E6" s="335"/>
      <c r="F6" s="335"/>
    </row>
    <row r="7" spans="1:6" s="220" customFormat="1" ht="30" customHeight="1" x14ac:dyDescent="0.25">
      <c r="A7" s="359" t="s">
        <v>195</v>
      </c>
      <c r="B7" s="359"/>
      <c r="C7" s="359"/>
      <c r="D7" s="359"/>
      <c r="E7" s="359"/>
      <c r="F7" s="359"/>
    </row>
    <row r="8" spans="1:6" x14ac:dyDescent="0.25">
      <c r="A8" s="8"/>
      <c r="B8" s="8"/>
    </row>
    <row r="9" spans="1:6" x14ac:dyDescent="0.25">
      <c r="A9" s="405" t="s">
        <v>59</v>
      </c>
      <c r="B9" s="405" t="s">
        <v>73</v>
      </c>
      <c r="C9" s="336" t="s">
        <v>74</v>
      </c>
      <c r="D9" s="338"/>
      <c r="E9" s="336" t="s">
        <v>90</v>
      </c>
      <c r="F9" s="338"/>
    </row>
    <row r="10" spans="1:6" x14ac:dyDescent="0.25">
      <c r="A10" s="406"/>
      <c r="B10" s="406"/>
      <c r="C10" s="166" t="s">
        <v>60</v>
      </c>
      <c r="D10" s="36" t="s">
        <v>61</v>
      </c>
      <c r="E10" s="17" t="s">
        <v>0</v>
      </c>
      <c r="F10" s="37" t="s">
        <v>1</v>
      </c>
    </row>
    <row r="11" spans="1:6" x14ac:dyDescent="0.25">
      <c r="A11" s="167" t="s">
        <v>127</v>
      </c>
      <c r="B11" s="91" t="s">
        <v>128</v>
      </c>
      <c r="C11" s="94">
        <f>SUM(D12:D13)</f>
        <v>15</v>
      </c>
      <c r="D11" s="32"/>
      <c r="E11" s="204">
        <f>SUM(D12:D13)</f>
        <v>15</v>
      </c>
      <c r="F11" s="198">
        <f>+E11/E27</f>
        <v>0.10638297872340426</v>
      </c>
    </row>
    <row r="12" spans="1:6" x14ac:dyDescent="0.25">
      <c r="A12" s="168"/>
      <c r="B12" s="47" t="s">
        <v>129</v>
      </c>
      <c r="C12" s="88"/>
      <c r="D12" s="32">
        <v>13</v>
      </c>
      <c r="E12" s="201"/>
      <c r="F12" s="198"/>
    </row>
    <row r="13" spans="1:6" x14ac:dyDescent="0.25">
      <c r="A13" s="169"/>
      <c r="B13" s="43" t="s">
        <v>130</v>
      </c>
      <c r="C13" s="31"/>
      <c r="D13" s="31">
        <v>2</v>
      </c>
      <c r="E13" s="202"/>
      <c r="F13" s="199"/>
    </row>
    <row r="14" spans="1:6" x14ac:dyDescent="0.25">
      <c r="A14" s="167" t="s">
        <v>120</v>
      </c>
      <c r="B14" s="51" t="s">
        <v>78</v>
      </c>
      <c r="C14" s="58">
        <f>SUM(D15:D16)</f>
        <v>16</v>
      </c>
      <c r="D14" s="46"/>
      <c r="E14" s="204">
        <f>SUM(D15:D16)</f>
        <v>16</v>
      </c>
      <c r="F14" s="198">
        <f>+E14/E27</f>
        <v>0.11347517730496454</v>
      </c>
    </row>
    <row r="15" spans="1:6" x14ac:dyDescent="0.25">
      <c r="A15" s="168"/>
      <c r="B15" s="41" t="s">
        <v>78</v>
      </c>
      <c r="C15" s="32"/>
      <c r="D15" s="32">
        <v>14</v>
      </c>
      <c r="E15" s="201"/>
      <c r="F15" s="198"/>
    </row>
    <row r="16" spans="1:6" x14ac:dyDescent="0.25">
      <c r="A16" s="169"/>
      <c r="B16" s="81" t="s">
        <v>131</v>
      </c>
      <c r="C16" s="70"/>
      <c r="D16" s="70">
        <v>2</v>
      </c>
      <c r="E16" s="201"/>
      <c r="F16" s="198"/>
    </row>
    <row r="17" spans="1:6" x14ac:dyDescent="0.25">
      <c r="A17" s="167" t="s">
        <v>132</v>
      </c>
      <c r="B17" s="49" t="s">
        <v>68</v>
      </c>
      <c r="C17" s="55">
        <f>SUM(D18:D19)</f>
        <v>92</v>
      </c>
      <c r="D17" s="40"/>
      <c r="E17" s="200">
        <f>SUM(D18:D19)</f>
        <v>92</v>
      </c>
      <c r="F17" s="203">
        <f>+E17/E27</f>
        <v>0.65248226950354615</v>
      </c>
    </row>
    <row r="18" spans="1:6" x14ac:dyDescent="0.25">
      <c r="A18" s="168"/>
      <c r="B18" s="41" t="s">
        <v>81</v>
      </c>
      <c r="C18" s="32"/>
      <c r="D18" s="32">
        <v>53</v>
      </c>
      <c r="E18" s="201"/>
      <c r="F18" s="198"/>
    </row>
    <row r="19" spans="1:6" x14ac:dyDescent="0.25">
      <c r="A19" s="169"/>
      <c r="B19" s="43" t="s">
        <v>82</v>
      </c>
      <c r="C19" s="31"/>
      <c r="D19" s="31">
        <v>39</v>
      </c>
      <c r="E19" s="202"/>
      <c r="F19" s="199"/>
    </row>
    <row r="20" spans="1:6" x14ac:dyDescent="0.25">
      <c r="A20" s="167" t="s">
        <v>83</v>
      </c>
      <c r="B20" s="51" t="s">
        <v>84</v>
      </c>
      <c r="C20" s="58">
        <f>+D21</f>
        <v>4</v>
      </c>
      <c r="D20" s="46"/>
      <c r="E20" s="196">
        <f>SUM(D20:D26)</f>
        <v>18</v>
      </c>
      <c r="F20" s="198">
        <f>+E20/E27</f>
        <v>0.1276595744680851</v>
      </c>
    </row>
    <row r="21" spans="1:6" ht="27.75" customHeight="1" x14ac:dyDescent="0.25">
      <c r="A21" s="168"/>
      <c r="B21" s="234" t="s">
        <v>133</v>
      </c>
      <c r="C21" s="32"/>
      <c r="D21" s="32">
        <v>4</v>
      </c>
      <c r="E21" s="196"/>
      <c r="F21" s="198"/>
    </row>
    <row r="22" spans="1:6" x14ac:dyDescent="0.25">
      <c r="A22" s="168"/>
      <c r="B22" s="51" t="s">
        <v>86</v>
      </c>
      <c r="C22" s="58">
        <f>SUM(D23:D26)</f>
        <v>14</v>
      </c>
      <c r="D22" s="32"/>
      <c r="E22" s="196"/>
      <c r="F22" s="198"/>
    </row>
    <row r="23" spans="1:6" x14ac:dyDescent="0.25">
      <c r="A23" s="168"/>
      <c r="B23" s="41" t="s">
        <v>89</v>
      </c>
      <c r="C23" s="32"/>
      <c r="D23" s="32">
        <v>1</v>
      </c>
      <c r="E23" s="196"/>
      <c r="F23" s="198"/>
    </row>
    <row r="24" spans="1:6" x14ac:dyDescent="0.25">
      <c r="A24" s="168"/>
      <c r="B24" s="41" t="s">
        <v>87</v>
      </c>
      <c r="C24" s="32"/>
      <c r="D24" s="32">
        <v>9</v>
      </c>
      <c r="E24" s="196"/>
      <c r="F24" s="198"/>
    </row>
    <row r="25" spans="1:6" x14ac:dyDescent="0.25">
      <c r="A25" s="168"/>
      <c r="B25" s="41" t="s">
        <v>88</v>
      </c>
      <c r="C25" s="32"/>
      <c r="D25" s="32">
        <v>2</v>
      </c>
      <c r="E25" s="196"/>
      <c r="F25" s="198"/>
    </row>
    <row r="26" spans="1:6" x14ac:dyDescent="0.25">
      <c r="A26" s="169"/>
      <c r="B26" s="43" t="s">
        <v>134</v>
      </c>
      <c r="C26" s="31"/>
      <c r="D26" s="31">
        <v>2</v>
      </c>
      <c r="E26" s="197"/>
      <c r="F26" s="199"/>
    </row>
    <row r="27" spans="1:6" x14ac:dyDescent="0.25">
      <c r="C27" s="171" t="s">
        <v>53</v>
      </c>
      <c r="D27" s="172"/>
      <c r="E27" s="57">
        <f>SUM(E11:E26)</f>
        <v>141</v>
      </c>
      <c r="F27" s="39">
        <f>SUM(F11:F26)</f>
        <v>1</v>
      </c>
    </row>
    <row r="28" spans="1:6" x14ac:dyDescent="0.25">
      <c r="A28" s="404" t="s">
        <v>181</v>
      </c>
      <c r="B28" s="404"/>
      <c r="C28" s="404"/>
      <c r="D28" s="404"/>
    </row>
    <row r="29" spans="1:6" x14ac:dyDescent="0.25">
      <c r="A29" s="247"/>
      <c r="B29" s="247"/>
      <c r="C29" s="247"/>
      <c r="D29" s="247"/>
    </row>
    <row r="31" spans="1:6" ht="15" customHeight="1" x14ac:dyDescent="0.25">
      <c r="A31" s="331" t="s">
        <v>18</v>
      </c>
      <c r="B31" s="383" t="s">
        <v>493</v>
      </c>
      <c r="C31" s="383"/>
      <c r="D31" s="383"/>
      <c r="E31" s="383"/>
      <c r="F31" s="383"/>
    </row>
    <row r="32" spans="1:6" x14ac:dyDescent="0.25">
      <c r="A32" s="332" t="s">
        <v>19</v>
      </c>
      <c r="B32" s="383" t="s">
        <v>20</v>
      </c>
      <c r="C32" s="383"/>
      <c r="D32" s="383"/>
      <c r="E32" s="383"/>
      <c r="F32" s="383"/>
    </row>
    <row r="33" spans="1:6" ht="92.25" customHeight="1" x14ac:dyDescent="0.25">
      <c r="A33" s="332" t="s">
        <v>21</v>
      </c>
      <c r="B33" s="385" t="s">
        <v>22</v>
      </c>
      <c r="C33" s="385"/>
      <c r="D33" s="385"/>
      <c r="E33" s="385"/>
      <c r="F33" s="385"/>
    </row>
    <row r="34" spans="1:6" ht="15.75" customHeight="1" x14ac:dyDescent="0.25"/>
    <row r="35" spans="1:6" ht="15.75" customHeight="1" x14ac:dyDescent="0.25"/>
    <row r="36" spans="1:6" ht="15.75" customHeight="1" x14ac:dyDescent="0.25"/>
    <row r="37" spans="1:6" ht="15.75" customHeight="1" x14ac:dyDescent="0.25"/>
    <row r="38" spans="1:6" ht="15.75" customHeight="1" x14ac:dyDescent="0.25"/>
    <row r="39" spans="1:6" ht="15.75" customHeight="1" x14ac:dyDescent="0.25"/>
    <row r="40" spans="1:6" ht="15.75" customHeight="1" x14ac:dyDescent="0.25"/>
    <row r="41" spans="1:6" ht="15.75" customHeight="1" x14ac:dyDescent="0.25"/>
    <row r="42" spans="1:6" ht="15.75" customHeight="1" x14ac:dyDescent="0.25"/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</sheetData>
  <mergeCells count="10">
    <mergeCell ref="B31:F31"/>
    <mergeCell ref="B32:F32"/>
    <mergeCell ref="B33:F33"/>
    <mergeCell ref="A28:D28"/>
    <mergeCell ref="A5:F6"/>
    <mergeCell ref="A7:F7"/>
    <mergeCell ref="A9:A10"/>
    <mergeCell ref="B9:B10"/>
    <mergeCell ref="C9:D9"/>
    <mergeCell ref="E9:F9"/>
  </mergeCells>
  <pageMargins left="0.7" right="0.7" top="0.75" bottom="0.75" header="0" footer="0"/>
  <pageSetup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/>
  </sheetPr>
  <dimension ref="A1:F1008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15.28515625" style="9" customWidth="1"/>
    <col min="2" max="2" width="25.7109375" style="9" customWidth="1"/>
    <col min="3" max="4" width="13.7109375" style="9" customWidth="1"/>
    <col min="5" max="5" width="7.140625" style="9" customWidth="1"/>
    <col min="6" max="6" width="8.42578125" style="9" customWidth="1"/>
    <col min="7" max="7" width="43.7109375" style="9" customWidth="1"/>
    <col min="8" max="8" width="19.7109375" style="9" customWidth="1"/>
    <col min="9" max="10" width="5.140625" style="9" customWidth="1"/>
    <col min="11" max="27" width="10.7109375" style="9" customWidth="1"/>
    <col min="28" max="16384" width="14.42578125" style="9"/>
  </cols>
  <sheetData>
    <row r="1" spans="1:6" s="220" customFormat="1" ht="15" customHeight="1" x14ac:dyDescent="0.25"/>
    <row r="2" spans="1:6" s="220" customFormat="1" ht="15" customHeight="1" x14ac:dyDescent="0.25"/>
    <row r="3" spans="1:6" s="220" customFormat="1" ht="15" customHeight="1" x14ac:dyDescent="0.25"/>
    <row r="4" spans="1:6" s="220" customFormat="1" ht="3.75" customHeight="1" x14ac:dyDescent="0.25"/>
    <row r="5" spans="1:6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6" s="220" customFormat="1" ht="15" customHeight="1" x14ac:dyDescent="0.25">
      <c r="A6" s="335"/>
      <c r="B6" s="335"/>
      <c r="C6" s="335"/>
      <c r="D6" s="335"/>
      <c r="E6" s="335"/>
      <c r="F6" s="335"/>
    </row>
    <row r="7" spans="1:6" ht="28.5" customHeight="1" x14ac:dyDescent="0.25">
      <c r="A7" s="359" t="s">
        <v>190</v>
      </c>
      <c r="B7" s="359"/>
      <c r="C7" s="359"/>
      <c r="D7" s="359"/>
      <c r="E7" s="359"/>
      <c r="F7" s="359"/>
    </row>
    <row r="9" spans="1:6" ht="20.25" customHeight="1" x14ac:dyDescent="0.25">
      <c r="A9" s="8"/>
      <c r="B9" s="103" t="s">
        <v>54</v>
      </c>
      <c r="C9" s="102" t="s">
        <v>0</v>
      </c>
      <c r="D9" s="102" t="s">
        <v>1</v>
      </c>
    </row>
    <row r="10" spans="1:6" x14ac:dyDescent="0.25">
      <c r="B10" s="96" t="s">
        <v>135</v>
      </c>
      <c r="C10" s="97">
        <v>26</v>
      </c>
      <c r="D10" s="104">
        <f>+C10/$C$15</f>
        <v>0.11659192825112108</v>
      </c>
    </row>
    <row r="11" spans="1:6" x14ac:dyDescent="0.25">
      <c r="B11" s="99" t="s">
        <v>136</v>
      </c>
      <c r="C11" s="100">
        <v>9</v>
      </c>
      <c r="D11" s="104">
        <f>+C11/$C$15</f>
        <v>4.0358744394618833E-2</v>
      </c>
    </row>
    <row r="12" spans="1:6" x14ac:dyDescent="0.25">
      <c r="B12" s="96" t="s">
        <v>137</v>
      </c>
      <c r="C12" s="97">
        <v>58</v>
      </c>
      <c r="D12" s="104">
        <f>+C12/$C$15</f>
        <v>0.26008968609865468</v>
      </c>
    </row>
    <row r="13" spans="1:6" x14ac:dyDescent="0.25">
      <c r="B13" s="98" t="s">
        <v>138</v>
      </c>
      <c r="C13" s="45">
        <v>107</v>
      </c>
      <c r="D13" s="104">
        <f>+C13/$C$15</f>
        <v>0.47982062780269058</v>
      </c>
    </row>
    <row r="14" spans="1:6" x14ac:dyDescent="0.25">
      <c r="B14" s="96" t="s">
        <v>139</v>
      </c>
      <c r="C14" s="97">
        <v>23</v>
      </c>
      <c r="D14" s="104">
        <f>+C14/$C$15</f>
        <v>0.1031390134529148</v>
      </c>
    </row>
    <row r="15" spans="1:6" x14ac:dyDescent="0.25">
      <c r="B15" s="61" t="s">
        <v>16</v>
      </c>
      <c r="C15" s="101">
        <f>SUM(C10:C14)</f>
        <v>223</v>
      </c>
      <c r="D15" s="105">
        <f>SUM(D10:D14)</f>
        <v>0.99999999999999989</v>
      </c>
    </row>
    <row r="16" spans="1:6" x14ac:dyDescent="0.25">
      <c r="C16" s="14"/>
      <c r="D16" s="95"/>
    </row>
    <row r="17" spans="1:6" x14ac:dyDescent="0.25">
      <c r="C17" s="14"/>
      <c r="D17" s="95"/>
    </row>
    <row r="18" spans="1:6" ht="30" customHeight="1" x14ac:dyDescent="0.25">
      <c r="A18" s="331" t="s">
        <v>18</v>
      </c>
      <c r="B18" s="418" t="s">
        <v>493</v>
      </c>
      <c r="C18" s="418"/>
      <c r="D18" s="418"/>
      <c r="E18" s="418"/>
      <c r="F18" s="418"/>
    </row>
    <row r="19" spans="1:6" ht="15" customHeight="1" x14ac:dyDescent="0.25">
      <c r="A19" s="331" t="s">
        <v>19</v>
      </c>
      <c r="B19" s="418" t="s">
        <v>20</v>
      </c>
      <c r="C19" s="418"/>
      <c r="D19" s="418"/>
      <c r="E19" s="418"/>
      <c r="F19" s="418"/>
    </row>
    <row r="20" spans="1:6" ht="92.25" customHeight="1" x14ac:dyDescent="0.25">
      <c r="A20" s="331" t="s">
        <v>21</v>
      </c>
      <c r="B20" s="417" t="s">
        <v>22</v>
      </c>
      <c r="C20" s="417"/>
      <c r="D20" s="417"/>
      <c r="E20" s="417"/>
      <c r="F20" s="417"/>
    </row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sortState xmlns:xlrd2="http://schemas.microsoft.com/office/spreadsheetml/2017/richdata2" ref="B13:D14">
    <sortCondition descending="1" ref="D13:D14"/>
  </sortState>
  <mergeCells count="5">
    <mergeCell ref="A5:F6"/>
    <mergeCell ref="A7:F7"/>
    <mergeCell ref="B20:F20"/>
    <mergeCell ref="B19:F19"/>
    <mergeCell ref="B18:F18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F1005"/>
  <sheetViews>
    <sheetView showGridLines="0" showRowColHeaders="0" topLeftCell="A13" workbookViewId="0">
      <selection activeCell="A9" sqref="A9"/>
    </sheetView>
  </sheetViews>
  <sheetFormatPr baseColWidth="10" defaultColWidth="14.42578125" defaultRowHeight="15" customHeight="1" x14ac:dyDescent="0.25"/>
  <cols>
    <col min="1" max="1" width="14.42578125" style="3" customWidth="1"/>
    <col min="2" max="2" width="58.7109375" style="3" customWidth="1"/>
    <col min="3" max="3" width="16.7109375" style="4" customWidth="1"/>
    <col min="4" max="4" width="11.7109375" style="5" customWidth="1"/>
    <col min="5" max="5" width="11.7109375" style="2" customWidth="1"/>
    <col min="6" max="6" width="11.7109375" style="6" customWidth="1"/>
    <col min="7" max="7" width="11.7109375" style="3" customWidth="1"/>
    <col min="8" max="8" width="5" style="3" bestFit="1" customWidth="1"/>
    <col min="9" max="17" width="10.7109375" style="3" customWidth="1"/>
    <col min="18" max="16384" width="14.42578125" style="3"/>
  </cols>
  <sheetData>
    <row r="1" spans="1:6" s="220" customFormat="1" ht="15" customHeight="1" x14ac:dyDescent="0.25"/>
    <row r="2" spans="1:6" s="220" customFormat="1" ht="15" customHeight="1" x14ac:dyDescent="0.25"/>
    <row r="3" spans="1:6" s="220" customFormat="1" ht="15" customHeight="1" x14ac:dyDescent="0.25"/>
    <row r="4" spans="1:6" s="220" customFormat="1" ht="3.75" customHeight="1" x14ac:dyDescent="0.25"/>
    <row r="5" spans="1:6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6" s="220" customFormat="1" ht="15" customHeight="1" x14ac:dyDescent="0.25">
      <c r="A6" s="335"/>
      <c r="B6" s="335"/>
      <c r="C6" s="335"/>
      <c r="D6" s="335"/>
      <c r="E6" s="335"/>
      <c r="F6" s="335"/>
    </row>
    <row r="7" spans="1:6" s="220" customFormat="1" ht="18" customHeight="1" x14ac:dyDescent="0.25">
      <c r="A7" s="354" t="s">
        <v>185</v>
      </c>
      <c r="B7" s="354"/>
      <c r="C7" s="354"/>
      <c r="D7" s="354"/>
      <c r="E7" s="354"/>
      <c r="F7" s="354"/>
    </row>
    <row r="8" spans="1:6" ht="15" customHeight="1" x14ac:dyDescent="0.25">
      <c r="A8" s="358"/>
      <c r="B8" s="358"/>
      <c r="C8" s="358"/>
      <c r="D8" s="358"/>
      <c r="E8" s="358"/>
      <c r="F8" s="358"/>
    </row>
    <row r="9" spans="1:6" ht="15" customHeight="1" x14ac:dyDescent="0.25">
      <c r="C9" s="336" t="s">
        <v>55</v>
      </c>
      <c r="D9" s="337"/>
      <c r="E9" s="337"/>
      <c r="F9" s="338"/>
    </row>
    <row r="10" spans="1:6" ht="15" customHeight="1" x14ac:dyDescent="0.25">
      <c r="B10" s="342" t="s">
        <v>165</v>
      </c>
      <c r="C10" s="336" t="s">
        <v>54</v>
      </c>
      <c r="D10" s="338"/>
      <c r="E10" s="336" t="s">
        <v>51</v>
      </c>
      <c r="F10" s="338"/>
    </row>
    <row r="11" spans="1:6" x14ac:dyDescent="0.25">
      <c r="B11" s="343"/>
      <c r="C11" s="27" t="s">
        <v>2</v>
      </c>
      <c r="D11" s="27" t="s">
        <v>0</v>
      </c>
      <c r="E11" s="17" t="s">
        <v>52</v>
      </c>
      <c r="F11" s="17" t="s">
        <v>1</v>
      </c>
    </row>
    <row r="12" spans="1:6" s="131" customFormat="1" ht="14.1" customHeight="1" x14ac:dyDescent="0.25">
      <c r="B12" s="347" t="s">
        <v>3</v>
      </c>
      <c r="C12" s="348"/>
      <c r="D12" s="349"/>
      <c r="E12" s="126">
        <v>158</v>
      </c>
      <c r="F12" s="127">
        <f>+E12/$E$30</f>
        <v>2.7031650983746793E-2</v>
      </c>
    </row>
    <row r="13" spans="1:6" s="131" customFormat="1" ht="14.1" customHeight="1" x14ac:dyDescent="0.25">
      <c r="B13" s="339" t="s">
        <v>4</v>
      </c>
      <c r="C13" s="132" t="s">
        <v>5</v>
      </c>
      <c r="D13" s="133">
        <v>4</v>
      </c>
      <c r="E13" s="350">
        <f>+D13+D14</f>
        <v>23</v>
      </c>
      <c r="F13" s="344">
        <f>+E13/E30</f>
        <v>3.9349871685201024E-3</v>
      </c>
    </row>
    <row r="14" spans="1:6" s="131" customFormat="1" ht="14.1" customHeight="1" x14ac:dyDescent="0.25">
      <c r="B14" s="341"/>
      <c r="C14" s="134" t="s">
        <v>6</v>
      </c>
      <c r="D14" s="135">
        <v>19</v>
      </c>
      <c r="E14" s="351"/>
      <c r="F14" s="352"/>
    </row>
    <row r="15" spans="1:6" s="131" customFormat="1" ht="14.1" customHeight="1" x14ac:dyDescent="0.25">
      <c r="B15" s="339" t="s">
        <v>7</v>
      </c>
      <c r="C15" s="136" t="s">
        <v>5</v>
      </c>
      <c r="D15" s="137">
        <v>28</v>
      </c>
      <c r="E15" s="350">
        <f>+D15+D16</f>
        <v>37</v>
      </c>
      <c r="F15" s="344">
        <f>+E15/E30</f>
        <v>6.3301967493584257E-3</v>
      </c>
    </row>
    <row r="16" spans="1:6" s="131" customFormat="1" ht="14.1" customHeight="1" x14ac:dyDescent="0.25">
      <c r="B16" s="341"/>
      <c r="C16" s="134" t="s">
        <v>6</v>
      </c>
      <c r="D16" s="135">
        <v>9</v>
      </c>
      <c r="E16" s="351"/>
      <c r="F16" s="346"/>
    </row>
    <row r="17" spans="2:6" s="131" customFormat="1" ht="14.1" customHeight="1" x14ac:dyDescent="0.25">
      <c r="B17" s="347" t="s">
        <v>8</v>
      </c>
      <c r="C17" s="348"/>
      <c r="D17" s="349"/>
      <c r="E17" s="128">
        <v>827</v>
      </c>
      <c r="F17" s="129">
        <f>+E17/$E$30</f>
        <v>0.14148845166809237</v>
      </c>
    </row>
    <row r="18" spans="2:6" s="131" customFormat="1" ht="14.1" customHeight="1" x14ac:dyDescent="0.25">
      <c r="B18" s="339" t="s">
        <v>9</v>
      </c>
      <c r="C18" s="138" t="s">
        <v>5</v>
      </c>
      <c r="D18" s="139">
        <v>259</v>
      </c>
      <c r="E18" s="350">
        <f>SUM(D18:D21)</f>
        <v>2668</v>
      </c>
      <c r="F18" s="344">
        <f>+E18/E30</f>
        <v>0.45645851154833189</v>
      </c>
    </row>
    <row r="19" spans="2:6" s="131" customFormat="1" ht="14.1" customHeight="1" x14ac:dyDescent="0.25">
      <c r="B19" s="340"/>
      <c r="C19" s="136" t="s">
        <v>10</v>
      </c>
      <c r="D19" s="137">
        <v>51</v>
      </c>
      <c r="E19" s="353"/>
      <c r="F19" s="345"/>
    </row>
    <row r="20" spans="2:6" s="131" customFormat="1" ht="14.1" customHeight="1" x14ac:dyDescent="0.25">
      <c r="B20" s="340"/>
      <c r="C20" s="136" t="s">
        <v>6</v>
      </c>
      <c r="D20" s="137">
        <v>416</v>
      </c>
      <c r="E20" s="353"/>
      <c r="F20" s="345"/>
    </row>
    <row r="21" spans="2:6" s="131" customFormat="1" ht="14.1" customHeight="1" x14ac:dyDescent="0.25">
      <c r="B21" s="341"/>
      <c r="C21" s="134" t="s">
        <v>11</v>
      </c>
      <c r="D21" s="135">
        <v>1942</v>
      </c>
      <c r="E21" s="351"/>
      <c r="F21" s="346"/>
    </row>
    <row r="22" spans="2:6" s="131" customFormat="1" ht="14.1" customHeight="1" x14ac:dyDescent="0.25">
      <c r="B22" s="339" t="s">
        <v>12</v>
      </c>
      <c r="C22" s="136" t="s">
        <v>5</v>
      </c>
      <c r="D22" s="137">
        <v>9</v>
      </c>
      <c r="E22" s="350">
        <f>SUM(D22:D24)</f>
        <v>504</v>
      </c>
      <c r="F22" s="344">
        <f>+E22/E30</f>
        <v>8.6227544910179643E-2</v>
      </c>
    </row>
    <row r="23" spans="2:6" s="131" customFormat="1" ht="14.1" customHeight="1" x14ac:dyDescent="0.25">
      <c r="B23" s="340"/>
      <c r="C23" s="136" t="s">
        <v>6</v>
      </c>
      <c r="D23" s="137">
        <v>75</v>
      </c>
      <c r="E23" s="345"/>
      <c r="F23" s="345"/>
    </row>
    <row r="24" spans="2:6" s="131" customFormat="1" ht="14.1" customHeight="1" x14ac:dyDescent="0.25">
      <c r="B24" s="341"/>
      <c r="C24" s="134" t="s">
        <v>11</v>
      </c>
      <c r="D24" s="135">
        <v>420</v>
      </c>
      <c r="E24" s="346"/>
      <c r="F24" s="346"/>
    </row>
    <row r="25" spans="2:6" s="131" customFormat="1" ht="14.1" customHeight="1" x14ac:dyDescent="0.25">
      <c r="B25" s="347" t="s">
        <v>13</v>
      </c>
      <c r="C25" s="348"/>
      <c r="D25" s="349"/>
      <c r="E25" s="126">
        <v>930</v>
      </c>
      <c r="F25" s="127">
        <f>+E25/$E$30</f>
        <v>0.15911035072711718</v>
      </c>
    </row>
    <row r="26" spans="2:6" s="131" customFormat="1" ht="14.1" customHeight="1" x14ac:dyDescent="0.25">
      <c r="B26" s="347" t="s">
        <v>14</v>
      </c>
      <c r="C26" s="348"/>
      <c r="D26" s="349"/>
      <c r="E26" s="128">
        <v>428</v>
      </c>
      <c r="F26" s="129">
        <f>+E26/$E$30</f>
        <v>7.3224978614200173E-2</v>
      </c>
    </row>
    <row r="27" spans="2:6" s="131" customFormat="1" ht="14.1" customHeight="1" x14ac:dyDescent="0.25">
      <c r="B27" s="339" t="s">
        <v>15</v>
      </c>
      <c r="C27" s="138" t="s">
        <v>5</v>
      </c>
      <c r="D27" s="139">
        <v>74</v>
      </c>
      <c r="E27" s="350">
        <f>SUM(D27:D29)</f>
        <v>270</v>
      </c>
      <c r="F27" s="344">
        <f>+E27/E30</f>
        <v>4.6193327630453376E-2</v>
      </c>
    </row>
    <row r="28" spans="2:6" s="131" customFormat="1" ht="14.1" customHeight="1" x14ac:dyDescent="0.25">
      <c r="B28" s="340"/>
      <c r="C28" s="136" t="s">
        <v>6</v>
      </c>
      <c r="D28" s="137">
        <v>50</v>
      </c>
      <c r="E28" s="345"/>
      <c r="F28" s="345"/>
    </row>
    <row r="29" spans="2:6" s="131" customFormat="1" ht="14.1" customHeight="1" x14ac:dyDescent="0.25">
      <c r="B29" s="341"/>
      <c r="C29" s="134" t="s">
        <v>11</v>
      </c>
      <c r="D29" s="135">
        <v>146</v>
      </c>
      <c r="E29" s="346"/>
      <c r="F29" s="346"/>
    </row>
    <row r="30" spans="2:6" s="131" customFormat="1" ht="14.1" customHeight="1" x14ac:dyDescent="0.25">
      <c r="C30" s="162" t="s">
        <v>53</v>
      </c>
      <c r="D30" s="125">
        <f>SUM(D12:D29)</f>
        <v>3502</v>
      </c>
      <c r="E30" s="128">
        <f>SUM(E12:E29)</f>
        <v>5845</v>
      </c>
      <c r="F30" s="130">
        <f>SUM(F12:F29)</f>
        <v>1.0000000000000002</v>
      </c>
    </row>
    <row r="31" spans="2:6" ht="15" customHeight="1" x14ac:dyDescent="0.25">
      <c r="E31" s="1"/>
    </row>
    <row r="32" spans="2:6" ht="15" customHeight="1" x14ac:dyDescent="0.25">
      <c r="E32" s="1"/>
    </row>
    <row r="33" spans="1:6" ht="49.5" customHeight="1" x14ac:dyDescent="0.25">
      <c r="A33" s="355" t="s">
        <v>17</v>
      </c>
      <c r="B33" s="355"/>
      <c r="C33" s="355"/>
      <c r="D33" s="355"/>
      <c r="E33" s="355"/>
      <c r="F33" s="355"/>
    </row>
    <row r="34" spans="1:6" ht="15" customHeight="1" x14ac:dyDescent="0.25">
      <c r="A34" s="221" t="s">
        <v>18</v>
      </c>
      <c r="B34" s="356" t="s">
        <v>493</v>
      </c>
      <c r="C34" s="356"/>
      <c r="D34" s="356"/>
      <c r="E34" s="356"/>
      <c r="F34" s="356"/>
    </row>
    <row r="35" spans="1:6" ht="15" customHeight="1" x14ac:dyDescent="0.25">
      <c r="A35" s="221" t="s">
        <v>19</v>
      </c>
      <c r="B35" s="356" t="s">
        <v>20</v>
      </c>
      <c r="C35" s="356"/>
      <c r="D35" s="356"/>
      <c r="E35" s="356"/>
      <c r="F35" s="356"/>
    </row>
    <row r="36" spans="1:6" ht="68.25" customHeight="1" x14ac:dyDescent="0.25">
      <c r="A36" s="221" t="s">
        <v>21</v>
      </c>
      <c r="B36" s="357" t="s">
        <v>22</v>
      </c>
      <c r="C36" s="357"/>
      <c r="D36" s="357"/>
      <c r="E36" s="357"/>
      <c r="F36" s="357"/>
    </row>
    <row r="42" spans="1:6" ht="15.75" customHeight="1" x14ac:dyDescent="0.25"/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</sheetData>
  <mergeCells count="30">
    <mergeCell ref="A7:F7"/>
    <mergeCell ref="A33:F33"/>
    <mergeCell ref="B34:F34"/>
    <mergeCell ref="B35:F35"/>
    <mergeCell ref="B36:F36"/>
    <mergeCell ref="E27:E29"/>
    <mergeCell ref="F27:F29"/>
    <mergeCell ref="B26:D26"/>
    <mergeCell ref="B25:D25"/>
    <mergeCell ref="B27:B29"/>
    <mergeCell ref="F15:F16"/>
    <mergeCell ref="E22:E24"/>
    <mergeCell ref="F22:F24"/>
    <mergeCell ref="A8:F8"/>
    <mergeCell ref="A5:F6"/>
    <mergeCell ref="C9:F9"/>
    <mergeCell ref="B18:B21"/>
    <mergeCell ref="B22:B24"/>
    <mergeCell ref="E10:F10"/>
    <mergeCell ref="C10:D10"/>
    <mergeCell ref="B10:B11"/>
    <mergeCell ref="B13:B14"/>
    <mergeCell ref="F18:F21"/>
    <mergeCell ref="B12:D12"/>
    <mergeCell ref="B17:D17"/>
    <mergeCell ref="E13:E14"/>
    <mergeCell ref="F13:F14"/>
    <mergeCell ref="E18:E21"/>
    <mergeCell ref="B15:B16"/>
    <mergeCell ref="E15:E16"/>
  </mergeCells>
  <pageMargins left="0.7" right="0.7" top="0.75" bottom="0.75" header="0" footer="0"/>
  <pageSetup orientation="portrait" r:id="rId1"/>
  <ignoredErrors>
    <ignoredError sqref="E18:E24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1"/>
  </sheetPr>
  <dimension ref="A1:J1011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6.85546875" style="9" customWidth="1"/>
    <col min="2" max="2" width="9.85546875" style="9" customWidth="1"/>
    <col min="3" max="3" width="22.7109375" style="9" customWidth="1"/>
    <col min="4" max="5" width="12.7109375" style="9" customWidth="1"/>
    <col min="6" max="6" width="5.5703125" style="9" customWidth="1"/>
    <col min="7" max="7" width="10.7109375" style="9" customWidth="1"/>
    <col min="8" max="8" width="36.140625" style="9" customWidth="1"/>
    <col min="9" max="9" width="4" style="9" customWidth="1"/>
    <col min="10" max="10" width="58.5703125" style="9" customWidth="1"/>
    <col min="11" max="11" width="3" style="9" customWidth="1"/>
    <col min="12" max="12" width="44.140625" style="9" customWidth="1"/>
    <col min="13" max="27" width="10.7109375" style="9" customWidth="1"/>
    <col min="28" max="16384" width="14.42578125" style="9"/>
  </cols>
  <sheetData>
    <row r="1" spans="1:10" s="220" customFormat="1" ht="15" customHeight="1" x14ac:dyDescent="0.25"/>
    <row r="2" spans="1:10" s="220" customFormat="1" ht="15" customHeight="1" x14ac:dyDescent="0.25"/>
    <row r="3" spans="1:10" s="220" customFormat="1" ht="15" customHeight="1" x14ac:dyDescent="0.25"/>
    <row r="4" spans="1:10" s="220" customFormat="1" ht="3.75" customHeight="1" x14ac:dyDescent="0.25"/>
    <row r="5" spans="1:10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10" s="220" customFormat="1" ht="15" customHeight="1" x14ac:dyDescent="0.25">
      <c r="A6" s="335"/>
      <c r="B6" s="335"/>
      <c r="C6" s="335"/>
      <c r="D6" s="335"/>
      <c r="E6" s="335"/>
      <c r="F6" s="335"/>
    </row>
    <row r="7" spans="1:10" ht="45" customHeight="1" x14ac:dyDescent="0.25">
      <c r="A7" s="359" t="s">
        <v>191</v>
      </c>
      <c r="B7" s="359"/>
      <c r="C7" s="359"/>
      <c r="D7" s="359"/>
      <c r="E7" s="359"/>
      <c r="F7" s="359"/>
    </row>
    <row r="9" spans="1:10" ht="15" customHeight="1" x14ac:dyDescent="0.25">
      <c r="B9" s="227"/>
      <c r="C9" s="68" t="s">
        <v>75</v>
      </c>
      <c r="D9" s="59" t="s">
        <v>0</v>
      </c>
      <c r="E9" s="59" t="s">
        <v>1</v>
      </c>
      <c r="G9" s="24"/>
    </row>
    <row r="10" spans="1:10" x14ac:dyDescent="0.25">
      <c r="B10" s="227"/>
      <c r="C10" s="75" t="s">
        <v>25</v>
      </c>
      <c r="D10" s="56">
        <v>79</v>
      </c>
      <c r="E10" s="72">
        <f t="shared" ref="E10:E34" si="0">+D10/$D$35</f>
        <v>0.35426008968609868</v>
      </c>
      <c r="H10" s="12"/>
    </row>
    <row r="11" spans="1:10" x14ac:dyDescent="0.25">
      <c r="B11" s="227"/>
      <c r="C11" s="74" t="s">
        <v>23</v>
      </c>
      <c r="D11" s="32">
        <v>25</v>
      </c>
      <c r="E11" s="72">
        <f t="shared" si="0"/>
        <v>0.11210762331838565</v>
      </c>
      <c r="H11" s="12"/>
    </row>
    <row r="12" spans="1:10" x14ac:dyDescent="0.25">
      <c r="B12" s="227"/>
      <c r="C12" s="74" t="s">
        <v>47</v>
      </c>
      <c r="D12" s="32">
        <v>20</v>
      </c>
      <c r="E12" s="72">
        <f t="shared" si="0"/>
        <v>8.9686098654708515E-2</v>
      </c>
      <c r="H12" s="12"/>
    </row>
    <row r="13" spans="1:10" x14ac:dyDescent="0.25">
      <c r="B13" s="227"/>
      <c r="C13" s="74" t="s">
        <v>24</v>
      </c>
      <c r="D13" s="32">
        <v>19</v>
      </c>
      <c r="E13" s="72">
        <f t="shared" si="0"/>
        <v>8.520179372197309E-2</v>
      </c>
      <c r="J13" s="12"/>
    </row>
    <row r="14" spans="1:10" x14ac:dyDescent="0.25">
      <c r="B14" s="227"/>
      <c r="C14" s="74" t="s">
        <v>26</v>
      </c>
      <c r="D14" s="32">
        <v>11</v>
      </c>
      <c r="E14" s="72">
        <f t="shared" si="0"/>
        <v>4.9327354260089683E-2</v>
      </c>
      <c r="J14" s="12"/>
    </row>
    <row r="15" spans="1:10" x14ac:dyDescent="0.25">
      <c r="B15" s="227"/>
      <c r="C15" s="74" t="s">
        <v>27</v>
      </c>
      <c r="D15" s="32">
        <v>10</v>
      </c>
      <c r="E15" s="72">
        <f t="shared" si="0"/>
        <v>4.4843049327354258E-2</v>
      </c>
      <c r="J15" s="12"/>
    </row>
    <row r="16" spans="1:10" x14ac:dyDescent="0.25">
      <c r="B16" s="227"/>
      <c r="C16" s="74" t="s">
        <v>44</v>
      </c>
      <c r="D16" s="32">
        <v>9</v>
      </c>
      <c r="E16" s="72">
        <f t="shared" si="0"/>
        <v>4.0358744394618833E-2</v>
      </c>
      <c r="J16" s="12"/>
    </row>
    <row r="17" spans="2:10" x14ac:dyDescent="0.25">
      <c r="B17" s="227"/>
      <c r="C17" s="74" t="s">
        <v>43</v>
      </c>
      <c r="D17" s="32">
        <v>8</v>
      </c>
      <c r="E17" s="72">
        <f t="shared" si="0"/>
        <v>3.5874439461883408E-2</v>
      </c>
      <c r="J17" s="12"/>
    </row>
    <row r="18" spans="2:10" x14ac:dyDescent="0.25">
      <c r="B18" s="227"/>
      <c r="C18" s="74" t="s">
        <v>31</v>
      </c>
      <c r="D18" s="32">
        <v>7</v>
      </c>
      <c r="E18" s="72">
        <f t="shared" si="0"/>
        <v>3.1390134529147982E-2</v>
      </c>
      <c r="J18" s="12"/>
    </row>
    <row r="19" spans="2:10" x14ac:dyDescent="0.25">
      <c r="B19" s="227"/>
      <c r="C19" s="74" t="s">
        <v>28</v>
      </c>
      <c r="D19" s="32">
        <v>5</v>
      </c>
      <c r="E19" s="72">
        <f t="shared" si="0"/>
        <v>2.2421524663677129E-2</v>
      </c>
      <c r="J19" s="12"/>
    </row>
    <row r="20" spans="2:10" x14ac:dyDescent="0.25">
      <c r="B20" s="227"/>
      <c r="C20" s="74" t="s">
        <v>40</v>
      </c>
      <c r="D20" s="32">
        <v>5</v>
      </c>
      <c r="E20" s="72">
        <f t="shared" si="0"/>
        <v>2.2421524663677129E-2</v>
      </c>
      <c r="J20" s="12"/>
    </row>
    <row r="21" spans="2:10" x14ac:dyDescent="0.25">
      <c r="B21" s="227"/>
      <c r="C21" s="74" t="s">
        <v>46</v>
      </c>
      <c r="D21" s="32">
        <v>4</v>
      </c>
      <c r="E21" s="72">
        <f t="shared" si="0"/>
        <v>1.7937219730941704E-2</v>
      </c>
      <c r="J21" s="12"/>
    </row>
    <row r="22" spans="2:10" x14ac:dyDescent="0.25">
      <c r="B22" s="227"/>
      <c r="C22" s="74" t="s">
        <v>32</v>
      </c>
      <c r="D22" s="32">
        <v>3</v>
      </c>
      <c r="E22" s="72">
        <f t="shared" si="0"/>
        <v>1.3452914798206279E-2</v>
      </c>
      <c r="J22" s="12"/>
    </row>
    <row r="23" spans="2:10" x14ac:dyDescent="0.25">
      <c r="B23" s="227"/>
      <c r="C23" s="74" t="s">
        <v>38</v>
      </c>
      <c r="D23" s="32">
        <v>3</v>
      </c>
      <c r="E23" s="72">
        <f t="shared" si="0"/>
        <v>1.3452914798206279E-2</v>
      </c>
      <c r="J23" s="12"/>
    </row>
    <row r="24" spans="2:10" x14ac:dyDescent="0.25">
      <c r="B24" s="227"/>
      <c r="C24" s="74" t="s">
        <v>57</v>
      </c>
      <c r="D24" s="32">
        <v>3</v>
      </c>
      <c r="E24" s="72">
        <f t="shared" si="0"/>
        <v>1.3452914798206279E-2</v>
      </c>
      <c r="J24" s="12"/>
    </row>
    <row r="25" spans="2:10" x14ac:dyDescent="0.25">
      <c r="B25" s="227"/>
      <c r="C25" s="74" t="s">
        <v>34</v>
      </c>
      <c r="D25" s="32">
        <v>2</v>
      </c>
      <c r="E25" s="72">
        <f t="shared" si="0"/>
        <v>8.9686098654708519E-3</v>
      </c>
      <c r="J25" s="12"/>
    </row>
    <row r="26" spans="2:10" x14ac:dyDescent="0.25">
      <c r="B26" s="227"/>
      <c r="C26" s="74" t="s">
        <v>35</v>
      </c>
      <c r="D26" s="32">
        <v>2</v>
      </c>
      <c r="E26" s="72">
        <f t="shared" si="0"/>
        <v>8.9686098654708519E-3</v>
      </c>
      <c r="J26" s="12"/>
    </row>
    <row r="27" spans="2:10" x14ac:dyDescent="0.25">
      <c r="B27" s="227"/>
      <c r="C27" s="74" t="s">
        <v>95</v>
      </c>
      <c r="D27" s="32">
        <v>2</v>
      </c>
      <c r="E27" s="72">
        <f t="shared" si="0"/>
        <v>8.9686098654708519E-3</v>
      </c>
      <c r="J27" s="12"/>
    </row>
    <row r="28" spans="2:10" x14ac:dyDescent="0.25">
      <c r="B28" s="227"/>
      <c r="C28" s="74" t="s">
        <v>42</v>
      </c>
      <c r="D28" s="32">
        <v>2</v>
      </c>
      <c r="E28" s="72">
        <f t="shared" si="0"/>
        <v>8.9686098654708519E-3</v>
      </c>
      <c r="J28" s="12"/>
    </row>
    <row r="29" spans="2:10" x14ac:dyDescent="0.25">
      <c r="B29" s="227"/>
      <c r="C29" s="74" t="s">
        <v>141</v>
      </c>
      <c r="D29" s="32">
        <v>1</v>
      </c>
      <c r="E29" s="72">
        <f t="shared" si="0"/>
        <v>4.4843049327354259E-3</v>
      </c>
      <c r="J29" s="12"/>
    </row>
    <row r="30" spans="2:10" x14ac:dyDescent="0.25">
      <c r="B30" s="227"/>
      <c r="C30" s="74" t="s">
        <v>33</v>
      </c>
      <c r="D30" s="32">
        <v>1</v>
      </c>
      <c r="E30" s="72">
        <f t="shared" si="0"/>
        <v>4.4843049327354259E-3</v>
      </c>
      <c r="J30" s="12"/>
    </row>
    <row r="31" spans="2:10" x14ac:dyDescent="0.25">
      <c r="B31" s="227"/>
      <c r="C31" s="74" t="s">
        <v>36</v>
      </c>
      <c r="D31" s="32">
        <v>1</v>
      </c>
      <c r="E31" s="72">
        <f t="shared" si="0"/>
        <v>4.4843049327354259E-3</v>
      </c>
      <c r="H31" s="12"/>
    </row>
    <row r="32" spans="2:10" x14ac:dyDescent="0.25">
      <c r="B32" s="227"/>
      <c r="C32" s="74" t="s">
        <v>140</v>
      </c>
      <c r="D32" s="32">
        <v>0</v>
      </c>
      <c r="E32" s="72">
        <f t="shared" si="0"/>
        <v>0</v>
      </c>
      <c r="J32" s="12"/>
    </row>
    <row r="33" spans="1:10" x14ac:dyDescent="0.25">
      <c r="B33" s="227"/>
      <c r="C33" s="84" t="s">
        <v>142</v>
      </c>
      <c r="D33" s="32">
        <v>0</v>
      </c>
      <c r="E33" s="72">
        <f t="shared" si="0"/>
        <v>0</v>
      </c>
      <c r="J33" s="12"/>
    </row>
    <row r="34" spans="1:10" x14ac:dyDescent="0.25">
      <c r="B34" s="227"/>
      <c r="C34" s="84" t="s">
        <v>96</v>
      </c>
      <c r="D34" s="32">
        <v>1</v>
      </c>
      <c r="E34" s="72">
        <f t="shared" si="0"/>
        <v>4.4843049327354259E-3</v>
      </c>
      <c r="J34" s="12"/>
    </row>
    <row r="35" spans="1:10" ht="15.75" customHeight="1" x14ac:dyDescent="0.25">
      <c r="C35" s="106" t="s">
        <v>16</v>
      </c>
      <c r="D35" s="86">
        <f>SUM(D10:D34)</f>
        <v>223</v>
      </c>
      <c r="E35" s="73">
        <f>SUM(E10:E34)</f>
        <v>1.0000000000000002</v>
      </c>
      <c r="H35" s="12"/>
    </row>
    <row r="36" spans="1:10" ht="15.75" customHeight="1" x14ac:dyDescent="0.25"/>
    <row r="37" spans="1:10" ht="15.75" customHeight="1" x14ac:dyDescent="0.25"/>
    <row r="38" spans="1:10" ht="30" customHeight="1" x14ac:dyDescent="0.25">
      <c r="A38" s="413" t="s">
        <v>18</v>
      </c>
      <c r="B38" s="413"/>
      <c r="C38" s="361" t="s">
        <v>493</v>
      </c>
      <c r="D38" s="364"/>
      <c r="E38" s="365"/>
    </row>
    <row r="39" spans="1:10" ht="15.75" customHeight="1" x14ac:dyDescent="0.25">
      <c r="A39" s="413" t="s">
        <v>19</v>
      </c>
      <c r="B39" s="413"/>
      <c r="C39" s="363" t="s">
        <v>20</v>
      </c>
      <c r="D39" s="364"/>
      <c r="E39" s="365"/>
    </row>
    <row r="40" spans="1:10" ht="135.75" customHeight="1" x14ac:dyDescent="0.25">
      <c r="A40" s="413" t="s">
        <v>21</v>
      </c>
      <c r="B40" s="413"/>
      <c r="C40" s="366" t="s">
        <v>22</v>
      </c>
      <c r="D40" s="364"/>
      <c r="E40" s="365"/>
    </row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</sheetData>
  <sortState xmlns:xlrd2="http://schemas.microsoft.com/office/spreadsheetml/2017/richdata2" ref="C10:E33">
    <sortCondition descending="1" ref="E10:E33"/>
  </sortState>
  <mergeCells count="8">
    <mergeCell ref="A5:F6"/>
    <mergeCell ref="A7:F7"/>
    <mergeCell ref="A38:B38"/>
    <mergeCell ref="A39:B39"/>
    <mergeCell ref="A40:B40"/>
    <mergeCell ref="C38:E38"/>
    <mergeCell ref="C39:E39"/>
    <mergeCell ref="C40:E40"/>
  </mergeCells>
  <pageMargins left="0.7" right="0.7" top="0.75" bottom="0.75" header="0" footer="0"/>
  <pageSetup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1"/>
  </sheetPr>
  <dimension ref="A1:F1014"/>
  <sheetViews>
    <sheetView showGridLines="0" showRowColHeaders="0" topLeftCell="A16" workbookViewId="0">
      <selection activeCell="A9" sqref="A9"/>
    </sheetView>
  </sheetViews>
  <sheetFormatPr baseColWidth="10" defaultColWidth="14.42578125" defaultRowHeight="15" customHeight="1" x14ac:dyDescent="0.25"/>
  <cols>
    <col min="1" max="1" width="26.140625" style="9" customWidth="1"/>
    <col min="2" max="2" width="51.140625" style="9" customWidth="1"/>
    <col min="3" max="3" width="12.7109375" style="9" customWidth="1"/>
    <col min="4" max="5" width="10.7109375" style="9" customWidth="1"/>
    <col min="6" max="7" width="12.7109375" style="9" customWidth="1"/>
    <col min="8" max="8" width="5" style="9" customWidth="1"/>
    <col min="9" max="9" width="41" style="9" customWidth="1"/>
    <col min="10" max="10" width="4" style="9" customWidth="1"/>
    <col min="11" max="11" width="44.140625" style="9" customWidth="1"/>
    <col min="12" max="27" width="10.7109375" style="9" customWidth="1"/>
    <col min="28" max="16384" width="14.42578125" style="9"/>
  </cols>
  <sheetData>
    <row r="1" spans="1:6" s="220" customFormat="1" ht="15" customHeight="1" x14ac:dyDescent="0.25"/>
    <row r="2" spans="1:6" s="220" customFormat="1" ht="15" customHeight="1" x14ac:dyDescent="0.25"/>
    <row r="3" spans="1:6" s="220" customFormat="1" ht="15" customHeight="1" x14ac:dyDescent="0.25"/>
    <row r="4" spans="1:6" s="220" customFormat="1" ht="3.75" customHeight="1" x14ac:dyDescent="0.25"/>
    <row r="5" spans="1:6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6" s="220" customFormat="1" ht="15" customHeight="1" x14ac:dyDescent="0.25">
      <c r="A6" s="335"/>
      <c r="B6" s="335"/>
      <c r="C6" s="335"/>
      <c r="D6" s="335"/>
      <c r="E6" s="335"/>
      <c r="F6" s="335"/>
    </row>
    <row r="7" spans="1:6" ht="28.5" customHeight="1" x14ac:dyDescent="0.25">
      <c r="A7" s="359" t="s">
        <v>192</v>
      </c>
      <c r="B7" s="359"/>
      <c r="C7" s="359"/>
      <c r="D7" s="359"/>
      <c r="E7" s="359"/>
      <c r="F7" s="359"/>
    </row>
    <row r="9" spans="1:6" x14ac:dyDescent="0.25">
      <c r="A9" s="405" t="s">
        <v>118</v>
      </c>
      <c r="B9" s="405" t="s">
        <v>102</v>
      </c>
      <c r="C9" s="336" t="s">
        <v>99</v>
      </c>
      <c r="D9" s="338"/>
      <c r="E9" s="336" t="s">
        <v>117</v>
      </c>
      <c r="F9" s="338"/>
    </row>
    <row r="10" spans="1:6" x14ac:dyDescent="0.25">
      <c r="A10" s="406"/>
      <c r="B10" s="406"/>
      <c r="C10" s="166">
        <v>2</v>
      </c>
      <c r="D10" s="36">
        <v>3</v>
      </c>
      <c r="E10" s="17" t="s">
        <v>0</v>
      </c>
      <c r="F10" s="37" t="s">
        <v>1</v>
      </c>
    </row>
    <row r="11" spans="1:6" x14ac:dyDescent="0.25">
      <c r="A11" s="167" t="s">
        <v>97</v>
      </c>
      <c r="B11" s="108" t="s">
        <v>98</v>
      </c>
      <c r="C11" s="56">
        <v>3</v>
      </c>
      <c r="D11" s="46"/>
      <c r="E11" s="187">
        <f>SUM(C11:C12)</f>
        <v>5</v>
      </c>
      <c r="F11" s="190">
        <f>+E11/E30</f>
        <v>2.0746887966804978E-2</v>
      </c>
    </row>
    <row r="12" spans="1:6" x14ac:dyDescent="0.25">
      <c r="A12" s="169"/>
      <c r="B12" s="111" t="s">
        <v>143</v>
      </c>
      <c r="C12" s="87">
        <v>2</v>
      </c>
      <c r="D12" s="31"/>
      <c r="E12" s="189"/>
      <c r="F12" s="192"/>
    </row>
    <row r="13" spans="1:6" x14ac:dyDescent="0.25">
      <c r="A13" s="167" t="s">
        <v>103</v>
      </c>
      <c r="B13" s="48" t="s">
        <v>144</v>
      </c>
      <c r="C13" s="58"/>
      <c r="D13" s="54"/>
      <c r="E13" s="187">
        <f>+C14+C15</f>
        <v>7</v>
      </c>
      <c r="F13" s="190">
        <f>+E13/E30</f>
        <v>2.9045643153526972E-2</v>
      </c>
    </row>
    <row r="14" spans="1:6" x14ac:dyDescent="0.25">
      <c r="A14" s="168"/>
      <c r="B14" s="108" t="s">
        <v>100</v>
      </c>
      <c r="C14" s="56">
        <v>5</v>
      </c>
      <c r="D14" s="46"/>
      <c r="E14" s="188"/>
      <c r="F14" s="191"/>
    </row>
    <row r="15" spans="1:6" x14ac:dyDescent="0.25">
      <c r="A15" s="169"/>
      <c r="B15" s="108" t="s">
        <v>101</v>
      </c>
      <c r="C15" s="56">
        <v>2</v>
      </c>
      <c r="D15" s="32"/>
      <c r="E15" s="189"/>
      <c r="F15" s="192"/>
    </row>
    <row r="16" spans="1:6" x14ac:dyDescent="0.25">
      <c r="A16" s="208" t="s">
        <v>104</v>
      </c>
      <c r="B16" s="209"/>
      <c r="C16" s="209"/>
      <c r="D16" s="210"/>
      <c r="E16" s="187">
        <v>3</v>
      </c>
      <c r="F16" s="190">
        <f>+E16/E30</f>
        <v>1.2448132780082987E-2</v>
      </c>
    </row>
    <row r="17" spans="1:6" x14ac:dyDescent="0.25">
      <c r="A17" s="167" t="s">
        <v>106</v>
      </c>
      <c r="B17" s="151" t="s">
        <v>145</v>
      </c>
      <c r="C17" s="152">
        <v>2</v>
      </c>
      <c r="D17" s="30"/>
      <c r="E17" s="187">
        <f>SUM(C17:C26)</f>
        <v>217</v>
      </c>
      <c r="F17" s="190">
        <f>+E17/E30</f>
        <v>0.90041493775933612</v>
      </c>
    </row>
    <row r="18" spans="1:6" x14ac:dyDescent="0.25">
      <c r="A18" s="168"/>
      <c r="B18" s="113" t="s">
        <v>111</v>
      </c>
      <c r="C18" s="32"/>
      <c r="D18" s="32">
        <v>2</v>
      </c>
      <c r="E18" s="188"/>
      <c r="F18" s="191"/>
    </row>
    <row r="19" spans="1:6" x14ac:dyDescent="0.25">
      <c r="A19" s="168"/>
      <c r="B19" s="110" t="s">
        <v>107</v>
      </c>
      <c r="C19" s="70">
        <v>9</v>
      </c>
      <c r="D19" s="70"/>
      <c r="E19" s="188"/>
      <c r="F19" s="191"/>
    </row>
    <row r="20" spans="1:6" x14ac:dyDescent="0.25">
      <c r="A20" s="168"/>
      <c r="B20" s="112" t="s">
        <v>108</v>
      </c>
      <c r="C20" s="70"/>
      <c r="D20" s="70">
        <v>2</v>
      </c>
      <c r="E20" s="188"/>
      <c r="F20" s="191"/>
    </row>
    <row r="21" spans="1:6" x14ac:dyDescent="0.25">
      <c r="A21" s="168"/>
      <c r="B21" s="112" t="s">
        <v>109</v>
      </c>
      <c r="C21" s="70"/>
      <c r="D21" s="70">
        <v>7</v>
      </c>
      <c r="E21" s="188"/>
      <c r="F21" s="191"/>
    </row>
    <row r="22" spans="1:6" x14ac:dyDescent="0.25">
      <c r="A22" s="168"/>
      <c r="B22" s="110" t="s">
        <v>110</v>
      </c>
      <c r="C22" s="70">
        <v>2</v>
      </c>
      <c r="D22" s="70"/>
      <c r="E22" s="188"/>
      <c r="F22" s="191"/>
    </row>
    <row r="23" spans="1:6" x14ac:dyDescent="0.25">
      <c r="A23" s="168"/>
      <c r="B23" s="112" t="s">
        <v>146</v>
      </c>
      <c r="C23" s="70"/>
      <c r="D23" s="70">
        <v>2</v>
      </c>
      <c r="E23" s="188"/>
      <c r="F23" s="191"/>
    </row>
    <row r="24" spans="1:6" x14ac:dyDescent="0.25">
      <c r="A24" s="168"/>
      <c r="B24" s="110" t="s">
        <v>112</v>
      </c>
      <c r="C24" s="70">
        <v>204</v>
      </c>
      <c r="D24" s="70"/>
      <c r="E24" s="188"/>
      <c r="F24" s="191"/>
    </row>
    <row r="25" spans="1:6" x14ac:dyDescent="0.25">
      <c r="A25" s="168"/>
      <c r="B25" s="112" t="s">
        <v>108</v>
      </c>
      <c r="C25" s="70"/>
      <c r="D25" s="70">
        <v>109</v>
      </c>
      <c r="E25" s="188"/>
      <c r="F25" s="191"/>
    </row>
    <row r="26" spans="1:6" x14ac:dyDescent="0.25">
      <c r="A26" s="169"/>
      <c r="B26" s="153" t="s">
        <v>109</v>
      </c>
      <c r="C26" s="31"/>
      <c r="D26" s="31">
        <v>95</v>
      </c>
      <c r="E26" s="189"/>
      <c r="F26" s="192"/>
    </row>
    <row r="27" spans="1:6" x14ac:dyDescent="0.25">
      <c r="A27" s="167" t="s">
        <v>113</v>
      </c>
      <c r="B27" s="108" t="s">
        <v>114</v>
      </c>
      <c r="C27" s="56">
        <v>6</v>
      </c>
      <c r="D27" s="46"/>
      <c r="E27" s="187">
        <f>SUM(C27:C28)</f>
        <v>8</v>
      </c>
      <c r="F27" s="190">
        <f>+E27/E30</f>
        <v>3.3195020746887967E-2</v>
      </c>
    </row>
    <row r="28" spans="1:6" x14ac:dyDescent="0.25">
      <c r="A28" s="169"/>
      <c r="B28" s="111" t="s">
        <v>115</v>
      </c>
      <c r="C28" s="87">
        <v>2</v>
      </c>
      <c r="D28" s="31"/>
      <c r="E28" s="189"/>
      <c r="F28" s="192"/>
    </row>
    <row r="29" spans="1:6" x14ac:dyDescent="0.25">
      <c r="A29" s="193" t="s">
        <v>116</v>
      </c>
      <c r="B29" s="205"/>
      <c r="C29" s="206"/>
      <c r="D29" s="207"/>
      <c r="E29" s="123">
        <v>1</v>
      </c>
      <c r="F29" s="154">
        <f>+E29/E30</f>
        <v>4.1493775933609959E-3</v>
      </c>
    </row>
    <row r="30" spans="1:6" x14ac:dyDescent="0.25">
      <c r="B30" s="211" t="s">
        <v>53</v>
      </c>
      <c r="C30" s="211"/>
      <c r="D30" s="211"/>
      <c r="E30" s="189">
        <f>SUM(E11:E29)</f>
        <v>241</v>
      </c>
      <c r="F30" s="148">
        <f>SUM(F11:F29)</f>
        <v>1</v>
      </c>
    </row>
    <row r="31" spans="1:6" x14ac:dyDescent="0.25">
      <c r="A31" s="8"/>
      <c r="B31" s="8"/>
      <c r="F31" s="25"/>
    </row>
    <row r="33" spans="1:5" ht="30.75" customHeight="1" x14ac:dyDescent="0.25">
      <c r="A33" s="332" t="s">
        <v>18</v>
      </c>
      <c r="B33" s="397" t="s">
        <v>493</v>
      </c>
      <c r="C33" s="364"/>
      <c r="D33" s="364"/>
      <c r="E33" s="365"/>
    </row>
    <row r="34" spans="1:5" x14ac:dyDescent="0.25">
      <c r="A34" s="332" t="s">
        <v>19</v>
      </c>
      <c r="B34" s="392" t="s">
        <v>20</v>
      </c>
      <c r="C34" s="364"/>
      <c r="D34" s="364"/>
      <c r="E34" s="365"/>
    </row>
    <row r="35" spans="1:5" ht="92.25" customHeight="1" x14ac:dyDescent="0.25">
      <c r="A35" s="332" t="s">
        <v>21</v>
      </c>
      <c r="B35" s="393" t="s">
        <v>22</v>
      </c>
      <c r="C35" s="364"/>
      <c r="D35" s="364"/>
      <c r="E35" s="365"/>
    </row>
    <row r="36" spans="1:5" ht="15.75" customHeight="1" x14ac:dyDescent="0.25"/>
    <row r="37" spans="1:5" ht="15.75" customHeight="1" x14ac:dyDescent="0.25"/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</sheetData>
  <mergeCells count="9">
    <mergeCell ref="B33:E33"/>
    <mergeCell ref="B34:E34"/>
    <mergeCell ref="B35:E35"/>
    <mergeCell ref="A5:F6"/>
    <mergeCell ref="A7:F7"/>
    <mergeCell ref="A9:A10"/>
    <mergeCell ref="B9:B10"/>
    <mergeCell ref="C9:D9"/>
    <mergeCell ref="E9:F9"/>
  </mergeCells>
  <pageMargins left="0.7" right="0.7" top="0.75" bottom="0.75" header="0" footer="0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1"/>
  </sheetPr>
  <dimension ref="A1:H1004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24.85546875" style="9" customWidth="1"/>
    <col min="2" max="2" width="46" style="9" customWidth="1"/>
    <col min="3" max="3" width="17.140625" style="9" customWidth="1"/>
    <col min="4" max="6" width="12.7109375" style="9" customWidth="1"/>
    <col min="7" max="7" width="5" style="9" customWidth="1"/>
    <col min="8" max="8" width="46.5703125" style="9" customWidth="1"/>
    <col min="9" max="9" width="4" style="9" customWidth="1"/>
    <col min="10" max="10" width="44.140625" style="9" customWidth="1"/>
    <col min="11" max="26" width="10.7109375" style="9" customWidth="1"/>
    <col min="27" max="16384" width="14.42578125" style="9"/>
  </cols>
  <sheetData>
    <row r="1" spans="1:8" s="220" customFormat="1" ht="15" customHeight="1" x14ac:dyDescent="0.25"/>
    <row r="2" spans="1:8" s="220" customFormat="1" ht="15" customHeight="1" x14ac:dyDescent="0.25"/>
    <row r="3" spans="1:8" s="220" customFormat="1" ht="15" customHeight="1" x14ac:dyDescent="0.25"/>
    <row r="4" spans="1:8" s="220" customFormat="1" ht="3.75" customHeight="1" x14ac:dyDescent="0.25"/>
    <row r="5" spans="1:8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8" s="220" customFormat="1" ht="15" customHeight="1" x14ac:dyDescent="0.25">
      <c r="A6" s="335"/>
      <c r="B6" s="335"/>
      <c r="C6" s="335"/>
      <c r="D6" s="335"/>
      <c r="E6" s="335"/>
      <c r="F6" s="335"/>
    </row>
    <row r="7" spans="1:8" ht="28.5" customHeight="1" x14ac:dyDescent="0.25">
      <c r="A7" s="359" t="s">
        <v>196</v>
      </c>
      <c r="B7" s="359"/>
      <c r="C7" s="359"/>
      <c r="D7" s="359"/>
      <c r="E7" s="359"/>
      <c r="F7" s="359"/>
    </row>
    <row r="9" spans="1:8" ht="15" customHeight="1" x14ac:dyDescent="0.25">
      <c r="A9" s="405" t="s">
        <v>59</v>
      </c>
      <c r="B9" s="405" t="s">
        <v>60</v>
      </c>
      <c r="C9" s="420" t="s">
        <v>155</v>
      </c>
      <c r="D9" s="336" t="s">
        <v>90</v>
      </c>
      <c r="E9" s="338"/>
      <c r="H9" s="244" t="s">
        <v>176</v>
      </c>
    </row>
    <row r="10" spans="1:8" x14ac:dyDescent="0.25">
      <c r="A10" s="406"/>
      <c r="B10" s="406"/>
      <c r="C10" s="421"/>
      <c r="D10" s="17" t="s">
        <v>0</v>
      </c>
      <c r="E10" s="124" t="s">
        <v>1</v>
      </c>
      <c r="H10" s="243" t="s">
        <v>177</v>
      </c>
    </row>
    <row r="11" spans="1:8" x14ac:dyDescent="0.25">
      <c r="A11" s="117" t="s">
        <v>127</v>
      </c>
      <c r="B11" s="237" t="s">
        <v>147</v>
      </c>
      <c r="C11" s="118">
        <v>7</v>
      </c>
      <c r="D11" s="115">
        <f>+C11</f>
        <v>7</v>
      </c>
      <c r="E11" s="163">
        <f>+D11/D18</f>
        <v>3.1390134529147982E-2</v>
      </c>
      <c r="H11" s="235" t="s">
        <v>178</v>
      </c>
    </row>
    <row r="12" spans="1:8" ht="30" x14ac:dyDescent="0.25">
      <c r="A12" s="167" t="s">
        <v>120</v>
      </c>
      <c r="B12" s="239" t="s">
        <v>148</v>
      </c>
      <c r="C12" s="240">
        <v>45</v>
      </c>
      <c r="D12" s="216">
        <f>SUM(C12:C14)</f>
        <v>73</v>
      </c>
      <c r="E12" s="213">
        <f>+D12/D18</f>
        <v>0.3273542600896861</v>
      </c>
      <c r="H12" s="236" t="s">
        <v>179</v>
      </c>
    </row>
    <row r="13" spans="1:8" x14ac:dyDescent="0.25">
      <c r="A13" s="168"/>
      <c r="B13" s="239" t="s">
        <v>149</v>
      </c>
      <c r="C13" s="241">
        <v>3</v>
      </c>
      <c r="D13" s="218"/>
      <c r="E13" s="214"/>
    </row>
    <row r="14" spans="1:8" x14ac:dyDescent="0.25">
      <c r="A14" s="169"/>
      <c r="B14" s="237" t="s">
        <v>150</v>
      </c>
      <c r="C14" s="242">
        <v>25</v>
      </c>
      <c r="D14" s="219"/>
      <c r="E14" s="215"/>
    </row>
    <row r="15" spans="1:8" x14ac:dyDescent="0.25">
      <c r="A15" s="167" t="s">
        <v>132</v>
      </c>
      <c r="B15" s="119" t="s">
        <v>151</v>
      </c>
      <c r="C15" s="120">
        <v>107</v>
      </c>
      <c r="D15" s="216">
        <f>SUM(C15:C16)</f>
        <v>120</v>
      </c>
      <c r="E15" s="213">
        <f>+D15/D18</f>
        <v>0.53811659192825112</v>
      </c>
    </row>
    <row r="16" spans="1:8" x14ac:dyDescent="0.25">
      <c r="A16" s="177"/>
      <c r="B16" s="238" t="s">
        <v>152</v>
      </c>
      <c r="C16" s="87">
        <v>13</v>
      </c>
      <c r="D16" s="217"/>
      <c r="E16" s="215"/>
    </row>
    <row r="17" spans="1:5" x14ac:dyDescent="0.25">
      <c r="A17" s="117" t="s">
        <v>83</v>
      </c>
      <c r="B17" s="237" t="s">
        <v>154</v>
      </c>
      <c r="C17" s="60">
        <v>23</v>
      </c>
      <c r="D17" s="123">
        <f>+C17</f>
        <v>23</v>
      </c>
      <c r="E17" s="163">
        <f>+D17/D18</f>
        <v>0.1031390134529148</v>
      </c>
    </row>
    <row r="18" spans="1:5" x14ac:dyDescent="0.25">
      <c r="B18" s="122" t="s">
        <v>53</v>
      </c>
      <c r="C18" s="57">
        <f>SUM(C11:C17)</f>
        <v>223</v>
      </c>
      <c r="D18" s="57">
        <f>SUM(D11:D17)</f>
        <v>223</v>
      </c>
      <c r="E18" s="39">
        <f>SUM(E11:E17)</f>
        <v>0.99999999999999989</v>
      </c>
    </row>
    <row r="19" spans="1:5" x14ac:dyDescent="0.25">
      <c r="A19" s="404" t="s">
        <v>181</v>
      </c>
      <c r="B19" s="404"/>
      <c r="C19" s="404"/>
      <c r="D19" s="404"/>
      <c r="E19" s="248"/>
    </row>
    <row r="20" spans="1:5" ht="27" customHeight="1" x14ac:dyDescent="0.25">
      <c r="A20" s="419" t="s">
        <v>153</v>
      </c>
      <c r="B20" s="419"/>
      <c r="C20" s="419"/>
      <c r="D20" s="419"/>
      <c r="E20" s="419"/>
    </row>
    <row r="21" spans="1:5" ht="15" customHeight="1" x14ac:dyDescent="0.25">
      <c r="A21" s="212"/>
      <c r="B21" s="212"/>
      <c r="C21" s="212"/>
      <c r="D21" s="212"/>
      <c r="E21" s="212"/>
    </row>
    <row r="23" spans="1:5" ht="30.75" customHeight="1" x14ac:dyDescent="0.25">
      <c r="A23" s="331" t="s">
        <v>18</v>
      </c>
      <c r="B23" s="385" t="s">
        <v>493</v>
      </c>
      <c r="C23" s="385"/>
      <c r="D23" s="385"/>
      <c r="E23" s="385"/>
    </row>
    <row r="24" spans="1:5" x14ac:dyDescent="0.25">
      <c r="A24" s="331" t="s">
        <v>19</v>
      </c>
      <c r="B24" s="385" t="s">
        <v>20</v>
      </c>
      <c r="C24" s="385"/>
      <c r="D24" s="385"/>
      <c r="E24" s="385"/>
    </row>
    <row r="25" spans="1:5" ht="92.25" customHeight="1" x14ac:dyDescent="0.25">
      <c r="A25" s="331" t="s">
        <v>21</v>
      </c>
      <c r="B25" s="385" t="s">
        <v>22</v>
      </c>
      <c r="C25" s="385"/>
      <c r="D25" s="385"/>
      <c r="E25" s="385"/>
    </row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11">
    <mergeCell ref="B23:E23"/>
    <mergeCell ref="B24:E24"/>
    <mergeCell ref="B25:E25"/>
    <mergeCell ref="A19:D19"/>
    <mergeCell ref="A5:F6"/>
    <mergeCell ref="A7:F7"/>
    <mergeCell ref="A20:E20"/>
    <mergeCell ref="D9:E9"/>
    <mergeCell ref="A9:A10"/>
    <mergeCell ref="B9:B10"/>
    <mergeCell ref="C9:C10"/>
  </mergeCells>
  <pageMargins left="0.7" right="0.7" top="0.75" bottom="0.75" header="0" footer="0"/>
  <pageSetup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8735E-445D-4837-AE6D-BABF1FE2FC9D}">
  <sheetPr>
    <tabColor theme="1"/>
  </sheetPr>
  <dimension ref="A2:W46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1.28515625" style="250" customWidth="1"/>
    <col min="3" max="3" width="9.5703125" style="250" customWidth="1"/>
    <col min="4" max="16384" width="11.42578125" style="250"/>
  </cols>
  <sheetData>
    <row r="2" spans="1:23" x14ac:dyDescent="0.25">
      <c r="A2" s="249"/>
    </row>
    <row r="5" spans="1:23" ht="3.75" customHeight="1" x14ac:dyDescent="0.25"/>
    <row r="6" spans="1:23" ht="15" customHeight="1" x14ac:dyDescent="0.25">
      <c r="A6" s="422" t="s">
        <v>156</v>
      </c>
      <c r="B6" s="422"/>
      <c r="C6" s="422"/>
    </row>
    <row r="7" spans="1:23" ht="19.5" customHeight="1" x14ac:dyDescent="0.25">
      <c r="A7" s="422"/>
      <c r="B7" s="422"/>
      <c r="C7" s="422"/>
    </row>
    <row r="8" spans="1:23" ht="14.25" customHeight="1" x14ac:dyDescent="0.25">
      <c r="A8" s="251" t="s">
        <v>234</v>
      </c>
      <c r="B8" s="252"/>
      <c r="C8" s="252"/>
    </row>
    <row r="9" spans="1:23" ht="15.75" x14ac:dyDescent="0.3">
      <c r="A9" s="253" t="s">
        <v>235</v>
      </c>
      <c r="B9" s="254"/>
      <c r="C9" s="255"/>
    </row>
    <row r="10" spans="1:23" ht="29.25" customHeight="1" x14ac:dyDescent="0.25">
      <c r="A10" s="423" t="s">
        <v>236</v>
      </c>
      <c r="B10" s="425" t="s">
        <v>237</v>
      </c>
      <c r="C10" s="425"/>
    </row>
    <row r="11" spans="1:23" x14ac:dyDescent="0.25">
      <c r="A11" s="424"/>
      <c r="B11" s="256"/>
      <c r="C11" s="256" t="s">
        <v>1</v>
      </c>
    </row>
    <row r="12" spans="1:23" x14ac:dyDescent="0.25">
      <c r="A12" s="257" t="s">
        <v>238</v>
      </c>
      <c r="B12" s="258">
        <f>SUM(B13:B44)</f>
        <v>31003</v>
      </c>
      <c r="C12" s="258">
        <f>SUM(C13:C44)</f>
        <v>99.999999999999986</v>
      </c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</row>
    <row r="13" spans="1:23" x14ac:dyDescent="0.25">
      <c r="A13" s="260" t="s">
        <v>239</v>
      </c>
      <c r="B13" s="261">
        <v>808</v>
      </c>
      <c r="C13" s="262">
        <f>(B13/$B$12)*100</f>
        <v>2.6061994000580588</v>
      </c>
    </row>
    <row r="14" spans="1:23" x14ac:dyDescent="0.25">
      <c r="A14" s="263" t="s">
        <v>240</v>
      </c>
      <c r="B14" s="264">
        <v>1252</v>
      </c>
      <c r="C14" s="265">
        <f>(B14/$B$12)*100</f>
        <v>4.0383188723671903</v>
      </c>
    </row>
    <row r="15" spans="1:23" x14ac:dyDescent="0.25">
      <c r="A15" s="260" t="s">
        <v>241</v>
      </c>
      <c r="B15" s="261">
        <v>1</v>
      </c>
      <c r="C15" s="262">
        <f t="shared" ref="C15:C44" si="0">(B15/$B$12)*100</f>
        <v>3.2254943070025481E-3</v>
      </c>
    </row>
    <row r="16" spans="1:23" x14ac:dyDescent="0.25">
      <c r="A16" s="263" t="s">
        <v>242</v>
      </c>
      <c r="B16" s="264">
        <v>1954</v>
      </c>
      <c r="C16" s="265">
        <f t="shared" si="0"/>
        <v>6.3026158758829789</v>
      </c>
    </row>
    <row r="17" spans="1:3" x14ac:dyDescent="0.25">
      <c r="A17" s="260" t="s">
        <v>243</v>
      </c>
      <c r="B17" s="261">
        <v>2300</v>
      </c>
      <c r="C17" s="262">
        <f t="shared" si="0"/>
        <v>7.4186369061058608</v>
      </c>
    </row>
    <row r="18" spans="1:3" x14ac:dyDescent="0.25">
      <c r="A18" s="263" t="s">
        <v>244</v>
      </c>
      <c r="B18" s="264">
        <v>1821</v>
      </c>
      <c r="C18" s="265">
        <f t="shared" si="0"/>
        <v>5.8736251330516405</v>
      </c>
    </row>
    <row r="19" spans="1:3" x14ac:dyDescent="0.25">
      <c r="A19" s="260" t="s">
        <v>245</v>
      </c>
      <c r="B19" s="261">
        <v>1973</v>
      </c>
      <c r="C19" s="262">
        <f t="shared" si="0"/>
        <v>6.3639002677160272</v>
      </c>
    </row>
    <row r="20" spans="1:3" x14ac:dyDescent="0.25">
      <c r="A20" s="263" t="s">
        <v>246</v>
      </c>
      <c r="B20" s="264">
        <v>1445</v>
      </c>
      <c r="C20" s="265">
        <f t="shared" si="0"/>
        <v>4.6608392736186817</v>
      </c>
    </row>
    <row r="21" spans="1:3" x14ac:dyDescent="0.25">
      <c r="A21" s="260" t="s">
        <v>247</v>
      </c>
      <c r="B21" s="261">
        <v>222</v>
      </c>
      <c r="C21" s="262">
        <f t="shared" si="0"/>
        <v>0.71605973615456564</v>
      </c>
    </row>
    <row r="22" spans="1:3" x14ac:dyDescent="0.25">
      <c r="A22" s="263" t="s">
        <v>248</v>
      </c>
      <c r="B22" s="264">
        <v>2</v>
      </c>
      <c r="C22" s="265">
        <f t="shared" si="0"/>
        <v>6.4509886140050963E-3</v>
      </c>
    </row>
    <row r="23" spans="1:3" x14ac:dyDescent="0.25">
      <c r="A23" s="260" t="s">
        <v>249</v>
      </c>
      <c r="B23" s="261">
        <v>1369</v>
      </c>
      <c r="C23" s="262">
        <f t="shared" si="0"/>
        <v>4.4157017062864883</v>
      </c>
    </row>
    <row r="24" spans="1:3" x14ac:dyDescent="0.25">
      <c r="A24" s="263" t="s">
        <v>250</v>
      </c>
      <c r="B24" s="264">
        <v>188</v>
      </c>
      <c r="C24" s="265">
        <f t="shared" si="0"/>
        <v>0.60639292971647907</v>
      </c>
    </row>
    <row r="25" spans="1:3" x14ac:dyDescent="0.25">
      <c r="A25" s="260" t="s">
        <v>251</v>
      </c>
      <c r="B25" s="261">
        <v>1569</v>
      </c>
      <c r="C25" s="262">
        <f t="shared" si="0"/>
        <v>5.0608005676869983</v>
      </c>
    </row>
    <row r="26" spans="1:3" x14ac:dyDescent="0.25">
      <c r="A26" s="263" t="s">
        <v>252</v>
      </c>
      <c r="B26" s="264">
        <v>1273</v>
      </c>
      <c r="C26" s="265">
        <f t="shared" si="0"/>
        <v>4.1060542528142436</v>
      </c>
    </row>
    <row r="27" spans="1:3" x14ac:dyDescent="0.25">
      <c r="A27" s="260" t="s">
        <v>253</v>
      </c>
      <c r="B27" s="261">
        <v>1379</v>
      </c>
      <c r="C27" s="262">
        <f t="shared" si="0"/>
        <v>4.4479566493565139</v>
      </c>
    </row>
    <row r="28" spans="1:3" x14ac:dyDescent="0.25">
      <c r="A28" s="263" t="s">
        <v>254</v>
      </c>
      <c r="B28" s="264">
        <v>19</v>
      </c>
      <c r="C28" s="265">
        <f t="shared" si="0"/>
        <v>6.1284391833048409E-2</v>
      </c>
    </row>
    <row r="29" spans="1:3" x14ac:dyDescent="0.25">
      <c r="A29" s="260" t="s">
        <v>255</v>
      </c>
      <c r="B29" s="261">
        <v>30</v>
      </c>
      <c r="C29" s="262">
        <f t="shared" si="0"/>
        <v>9.6764829210076453E-2</v>
      </c>
    </row>
    <row r="30" spans="1:3" x14ac:dyDescent="0.25">
      <c r="A30" s="263" t="s">
        <v>256</v>
      </c>
      <c r="B30" s="264">
        <v>1304</v>
      </c>
      <c r="C30" s="265">
        <f t="shared" si="0"/>
        <v>4.2060445763313226</v>
      </c>
    </row>
    <row r="31" spans="1:3" x14ac:dyDescent="0.25">
      <c r="A31" s="260" t="s">
        <v>257</v>
      </c>
      <c r="B31" s="261">
        <v>1349</v>
      </c>
      <c r="C31" s="262">
        <f t="shared" si="0"/>
        <v>4.3511918201464379</v>
      </c>
    </row>
    <row r="32" spans="1:3" x14ac:dyDescent="0.25">
      <c r="A32" s="263" t="s">
        <v>258</v>
      </c>
      <c r="B32" s="264">
        <v>347</v>
      </c>
      <c r="C32" s="265">
        <f t="shared" si="0"/>
        <v>1.1192465245298842</v>
      </c>
    </row>
    <row r="33" spans="1:23" x14ac:dyDescent="0.25">
      <c r="A33" s="260" t="s">
        <v>259</v>
      </c>
      <c r="B33" s="261">
        <v>105</v>
      </c>
      <c r="C33" s="262">
        <f t="shared" si="0"/>
        <v>0.33867690223526759</v>
      </c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</row>
    <row r="34" spans="1:23" s="266" customFormat="1" x14ac:dyDescent="0.25">
      <c r="A34" s="263" t="s">
        <v>260</v>
      </c>
      <c r="B34" s="264">
        <v>1883</v>
      </c>
      <c r="C34" s="265">
        <f t="shared" si="0"/>
        <v>6.0736057800857983</v>
      </c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</row>
    <row r="35" spans="1:23" x14ac:dyDescent="0.25">
      <c r="A35" s="260" t="s">
        <v>261</v>
      </c>
      <c r="B35" s="261">
        <v>642</v>
      </c>
      <c r="C35" s="262">
        <f t="shared" si="0"/>
        <v>2.0707673450956356</v>
      </c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</row>
    <row r="36" spans="1:23" s="266" customFormat="1" x14ac:dyDescent="0.25">
      <c r="A36" s="263" t="s">
        <v>262</v>
      </c>
      <c r="B36" s="264">
        <v>1477</v>
      </c>
      <c r="C36" s="265">
        <f t="shared" si="0"/>
        <v>4.7640550914427635</v>
      </c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</row>
    <row r="37" spans="1:23" x14ac:dyDescent="0.25">
      <c r="A37" s="260" t="s">
        <v>263</v>
      </c>
      <c r="B37" s="261">
        <v>867</v>
      </c>
      <c r="C37" s="262">
        <f t="shared" si="0"/>
        <v>2.7965035641712093</v>
      </c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</row>
    <row r="38" spans="1:23" s="266" customFormat="1" x14ac:dyDescent="0.25">
      <c r="A38" s="263" t="s">
        <v>264</v>
      </c>
      <c r="B38" s="264">
        <v>1328</v>
      </c>
      <c r="C38" s="265">
        <f t="shared" si="0"/>
        <v>4.2834564396993837</v>
      </c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</row>
    <row r="39" spans="1:23" x14ac:dyDescent="0.25">
      <c r="A39" s="260" t="s">
        <v>265</v>
      </c>
      <c r="B39" s="261">
        <v>965</v>
      </c>
      <c r="C39" s="262">
        <f t="shared" si="0"/>
        <v>3.1126020062574589</v>
      </c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</row>
    <row r="40" spans="1:23" s="266" customFormat="1" x14ac:dyDescent="0.25">
      <c r="A40" s="263" t="s">
        <v>266</v>
      </c>
      <c r="B40" s="264">
        <v>345</v>
      </c>
      <c r="C40" s="265">
        <f t="shared" si="0"/>
        <v>1.1127955359158792</v>
      </c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</row>
    <row r="41" spans="1:23" x14ac:dyDescent="0.25">
      <c r="A41" s="260" t="s">
        <v>267</v>
      </c>
      <c r="B41" s="261">
        <v>1578</v>
      </c>
      <c r="C41" s="262">
        <f t="shared" si="0"/>
        <v>5.089830016450021</v>
      </c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</row>
    <row r="42" spans="1:23" s="266" customFormat="1" x14ac:dyDescent="0.25">
      <c r="A42" s="263" t="s">
        <v>268</v>
      </c>
      <c r="B42" s="264">
        <v>1155</v>
      </c>
      <c r="C42" s="265">
        <f t="shared" si="0"/>
        <v>3.7254459245879432</v>
      </c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</row>
    <row r="43" spans="1:23" x14ac:dyDescent="0.25">
      <c r="A43" s="260" t="s">
        <v>269</v>
      </c>
      <c r="B43" s="261">
        <v>24</v>
      </c>
      <c r="C43" s="262">
        <f t="shared" si="0"/>
        <v>7.7411863368061148E-2</v>
      </c>
      <c r="D43" s="259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</row>
    <row r="44" spans="1:23" s="266" customFormat="1" x14ac:dyDescent="0.25">
      <c r="A44" s="267" t="s">
        <v>270</v>
      </c>
      <c r="B44" s="268">
        <v>29</v>
      </c>
      <c r="C44" s="269">
        <f t="shared" si="0"/>
        <v>9.3539334903073895E-2</v>
      </c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</row>
    <row r="45" spans="1:23" x14ac:dyDescent="0.25">
      <c r="B45" s="270"/>
      <c r="C45" s="271"/>
    </row>
    <row r="46" spans="1:23" ht="16.5" x14ac:dyDescent="0.3">
      <c r="A46" s="272" t="s">
        <v>271</v>
      </c>
    </row>
  </sheetData>
  <mergeCells count="3">
    <mergeCell ref="A6:C7"/>
    <mergeCell ref="A10:A11"/>
    <mergeCell ref="B10:C10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74875-48E4-453C-91C2-379205E591B4}">
  <sheetPr>
    <tabColor theme="1"/>
  </sheetPr>
  <dimension ref="A2:V47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1.28515625" style="250" customWidth="1"/>
    <col min="3" max="3" width="9.5703125" style="250" customWidth="1"/>
    <col min="4" max="7" width="11.42578125" style="250"/>
    <col min="8" max="8" width="15.140625" style="250" customWidth="1"/>
    <col min="9" max="16384" width="11.42578125" style="250"/>
  </cols>
  <sheetData>
    <row r="2" spans="1:22" x14ac:dyDescent="0.25">
      <c r="A2" s="249"/>
    </row>
    <row r="5" spans="1:22" ht="3.75" customHeight="1" x14ac:dyDescent="0.25"/>
    <row r="6" spans="1:22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</row>
    <row r="7" spans="1:22" ht="19.5" customHeight="1" x14ac:dyDescent="0.25">
      <c r="A7" s="422"/>
      <c r="B7" s="422"/>
      <c r="C7" s="422"/>
      <c r="D7" s="422"/>
      <c r="E7" s="422"/>
      <c r="F7" s="422"/>
      <c r="G7" s="422"/>
      <c r="H7" s="422"/>
    </row>
    <row r="8" spans="1:22" ht="14.25" customHeight="1" x14ac:dyDescent="0.25">
      <c r="A8" s="439" t="s">
        <v>199</v>
      </c>
      <c r="B8" s="439"/>
      <c r="C8" s="439"/>
      <c r="D8" s="439"/>
      <c r="E8" s="439"/>
      <c r="F8" s="439"/>
      <c r="G8" s="439"/>
      <c r="H8" s="439"/>
    </row>
    <row r="9" spans="1:22" ht="15.75" x14ac:dyDescent="0.3">
      <c r="A9" s="440" t="s">
        <v>235</v>
      </c>
      <c r="B9" s="441"/>
      <c r="C9" s="442"/>
      <c r="D9" s="443"/>
      <c r="E9" s="443"/>
      <c r="F9" s="443"/>
      <c r="G9" s="443"/>
      <c r="H9" s="443"/>
    </row>
    <row r="10" spans="1:22" x14ac:dyDescent="0.25">
      <c r="A10" s="423" t="s">
        <v>236</v>
      </c>
      <c r="B10" s="427" t="s">
        <v>272</v>
      </c>
      <c r="C10" s="427"/>
      <c r="D10" s="427"/>
      <c r="E10" s="427"/>
      <c r="F10" s="427"/>
      <c r="G10" s="427"/>
      <c r="H10" s="427"/>
    </row>
    <row r="11" spans="1:22" ht="29.25" customHeight="1" x14ac:dyDescent="0.25">
      <c r="A11" s="426"/>
      <c r="B11" s="425" t="s">
        <v>273</v>
      </c>
      <c r="C11" s="425"/>
      <c r="D11" s="273"/>
      <c r="E11" s="425" t="s">
        <v>274</v>
      </c>
      <c r="F11" s="425"/>
      <c r="G11" s="274"/>
      <c r="H11" s="273" t="s">
        <v>275</v>
      </c>
    </row>
    <row r="12" spans="1:22" x14ac:dyDescent="0.25">
      <c r="A12" s="426"/>
      <c r="B12" s="256" t="s">
        <v>52</v>
      </c>
      <c r="C12" s="256" t="s">
        <v>1</v>
      </c>
      <c r="D12" s="267"/>
      <c r="E12" s="256" t="s">
        <v>52</v>
      </c>
      <c r="F12" s="256" t="s">
        <v>1</v>
      </c>
      <c r="G12" s="275"/>
      <c r="H12" s="256"/>
    </row>
    <row r="13" spans="1:22" x14ac:dyDescent="0.25">
      <c r="A13" s="257" t="s">
        <v>238</v>
      </c>
      <c r="B13" s="258">
        <f>SUM(B14:B45)</f>
        <v>22184</v>
      </c>
      <c r="C13" s="276">
        <f>(B13/$H13)*100</f>
        <v>71.660690635397486</v>
      </c>
      <c r="D13" s="277"/>
      <c r="E13" s="258">
        <f>SUM(E14:E45)</f>
        <v>8773</v>
      </c>
      <c r="F13" s="276">
        <f>(E13/$H13)*100</f>
        <v>28.33930936460251</v>
      </c>
      <c r="G13" s="277"/>
      <c r="H13" s="258">
        <f>B13+E13</f>
        <v>30957</v>
      </c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</row>
    <row r="14" spans="1:22" x14ac:dyDescent="0.25">
      <c r="A14" s="260" t="s">
        <v>239</v>
      </c>
      <c r="B14" s="261">
        <v>488</v>
      </c>
      <c r="C14" s="278">
        <f>(B14/$H14)*100</f>
        <v>60.772104607721047</v>
      </c>
      <c r="D14" s="279"/>
      <c r="E14" s="280">
        <v>315</v>
      </c>
      <c r="F14" s="278">
        <f>(E14/$H14)*100</f>
        <v>39.227895392278953</v>
      </c>
      <c r="G14" s="281"/>
      <c r="H14" s="280">
        <f>B14+E14</f>
        <v>803</v>
      </c>
    </row>
    <row r="15" spans="1:22" x14ac:dyDescent="0.25">
      <c r="A15" s="263" t="s">
        <v>240</v>
      </c>
      <c r="B15" s="264">
        <v>845</v>
      </c>
      <c r="C15" s="265">
        <f>(B15/$H15)*100</f>
        <v>67.980691874497182</v>
      </c>
      <c r="D15" s="282"/>
      <c r="E15" s="283">
        <v>398</v>
      </c>
      <c r="F15" s="265">
        <f>(E15/$H15)*100</f>
        <v>32.019308125502818</v>
      </c>
      <c r="G15" s="284"/>
      <c r="H15" s="283">
        <f>B15+E15</f>
        <v>1243</v>
      </c>
    </row>
    <row r="16" spans="1:22" x14ac:dyDescent="0.25">
      <c r="A16" s="260" t="s">
        <v>241</v>
      </c>
      <c r="B16" s="261">
        <v>0</v>
      </c>
      <c r="C16" s="278">
        <v>0</v>
      </c>
      <c r="D16" s="279"/>
      <c r="E16" s="280">
        <v>0</v>
      </c>
      <c r="F16" s="278">
        <v>0</v>
      </c>
      <c r="G16" s="281"/>
      <c r="H16" s="280">
        <f t="shared" ref="H16:H45" si="0">B16+E16</f>
        <v>0</v>
      </c>
    </row>
    <row r="17" spans="1:8" x14ac:dyDescent="0.25">
      <c r="A17" s="263" t="s">
        <v>242</v>
      </c>
      <c r="B17" s="264">
        <v>1465</v>
      </c>
      <c r="C17" s="265">
        <f t="shared" ref="C17:C45" si="1">(B17/$H17)*100</f>
        <v>74.974411463664282</v>
      </c>
      <c r="D17" s="282"/>
      <c r="E17" s="283">
        <v>489</v>
      </c>
      <c r="F17" s="265">
        <f t="shared" ref="F17:F45" si="2">(E17/$H17)*100</f>
        <v>25.025588536335718</v>
      </c>
      <c r="G17" s="284"/>
      <c r="H17" s="283">
        <f t="shared" si="0"/>
        <v>1954</v>
      </c>
    </row>
    <row r="18" spans="1:8" x14ac:dyDescent="0.25">
      <c r="A18" s="260" t="s">
        <v>243</v>
      </c>
      <c r="B18" s="261">
        <v>1686</v>
      </c>
      <c r="C18" s="278">
        <f t="shared" si="1"/>
        <v>73.432055749128921</v>
      </c>
      <c r="D18" s="279"/>
      <c r="E18" s="280">
        <v>610</v>
      </c>
      <c r="F18" s="278">
        <f t="shared" si="2"/>
        <v>26.567944250871079</v>
      </c>
      <c r="G18" s="281"/>
      <c r="H18" s="280">
        <f t="shared" si="0"/>
        <v>2296</v>
      </c>
    </row>
    <row r="19" spans="1:8" x14ac:dyDescent="0.25">
      <c r="A19" s="263" t="s">
        <v>244</v>
      </c>
      <c r="B19" s="264">
        <v>1218</v>
      </c>
      <c r="C19" s="265">
        <f t="shared" si="1"/>
        <v>66.996699669967001</v>
      </c>
      <c r="D19" s="282"/>
      <c r="E19" s="283">
        <v>600</v>
      </c>
      <c r="F19" s="265">
        <f t="shared" si="2"/>
        <v>33.003300330032999</v>
      </c>
      <c r="G19" s="284"/>
      <c r="H19" s="283">
        <f t="shared" si="0"/>
        <v>1818</v>
      </c>
    </row>
    <row r="20" spans="1:8" x14ac:dyDescent="0.25">
      <c r="A20" s="260" t="s">
        <v>245</v>
      </c>
      <c r="B20" s="261">
        <v>1469</v>
      </c>
      <c r="C20" s="278">
        <f t="shared" si="1"/>
        <v>74.492900608519278</v>
      </c>
      <c r="D20" s="279"/>
      <c r="E20" s="280">
        <v>503</v>
      </c>
      <c r="F20" s="278">
        <f t="shared" si="2"/>
        <v>25.507099391480732</v>
      </c>
      <c r="G20" s="281"/>
      <c r="H20" s="280">
        <f t="shared" si="0"/>
        <v>1972</v>
      </c>
    </row>
    <row r="21" spans="1:8" x14ac:dyDescent="0.25">
      <c r="A21" s="263" t="s">
        <v>246</v>
      </c>
      <c r="B21" s="264">
        <v>1006</v>
      </c>
      <c r="C21" s="265">
        <f t="shared" si="1"/>
        <v>69.764216366158109</v>
      </c>
      <c r="D21" s="282"/>
      <c r="E21" s="283">
        <v>436</v>
      </c>
      <c r="F21" s="265">
        <f t="shared" si="2"/>
        <v>30.235783633841883</v>
      </c>
      <c r="G21" s="284"/>
      <c r="H21" s="283">
        <f t="shared" si="0"/>
        <v>1442</v>
      </c>
    </row>
    <row r="22" spans="1:8" x14ac:dyDescent="0.25">
      <c r="A22" s="260" t="s">
        <v>247</v>
      </c>
      <c r="B22" s="261">
        <v>106</v>
      </c>
      <c r="C22" s="278">
        <f t="shared" si="1"/>
        <v>47.747747747747752</v>
      </c>
      <c r="D22" s="279"/>
      <c r="E22" s="280">
        <v>116</v>
      </c>
      <c r="F22" s="278">
        <f t="shared" si="2"/>
        <v>52.252252252252248</v>
      </c>
      <c r="G22" s="281"/>
      <c r="H22" s="280">
        <f t="shared" si="0"/>
        <v>222</v>
      </c>
    </row>
    <row r="23" spans="1:8" x14ac:dyDescent="0.25">
      <c r="A23" s="263" t="s">
        <v>248</v>
      </c>
      <c r="B23" s="264">
        <v>2</v>
      </c>
      <c r="C23" s="265">
        <f t="shared" si="1"/>
        <v>100</v>
      </c>
      <c r="D23" s="282"/>
      <c r="E23" s="283">
        <v>0</v>
      </c>
      <c r="F23" s="265">
        <f t="shared" si="2"/>
        <v>0</v>
      </c>
      <c r="G23" s="284"/>
      <c r="H23" s="283">
        <f t="shared" si="0"/>
        <v>2</v>
      </c>
    </row>
    <row r="24" spans="1:8" x14ac:dyDescent="0.25">
      <c r="A24" s="260" t="s">
        <v>249</v>
      </c>
      <c r="B24" s="261">
        <v>1079</v>
      </c>
      <c r="C24" s="278">
        <f t="shared" si="1"/>
        <v>78.931967812728601</v>
      </c>
      <c r="D24" s="279"/>
      <c r="E24" s="280">
        <v>288</v>
      </c>
      <c r="F24" s="278">
        <f t="shared" si="2"/>
        <v>21.068032187271395</v>
      </c>
      <c r="G24" s="281"/>
      <c r="H24" s="280">
        <f t="shared" si="0"/>
        <v>1367</v>
      </c>
    </row>
    <row r="25" spans="1:8" x14ac:dyDescent="0.25">
      <c r="A25" s="263" t="s">
        <v>250</v>
      </c>
      <c r="B25" s="264">
        <v>170</v>
      </c>
      <c r="C25" s="265">
        <f t="shared" si="1"/>
        <v>90.425531914893625</v>
      </c>
      <c r="D25" s="282"/>
      <c r="E25" s="283">
        <v>18</v>
      </c>
      <c r="F25" s="265">
        <f t="shared" si="2"/>
        <v>9.5744680851063837</v>
      </c>
      <c r="G25" s="284"/>
      <c r="H25" s="283">
        <f t="shared" si="0"/>
        <v>188</v>
      </c>
    </row>
    <row r="26" spans="1:8" x14ac:dyDescent="0.25">
      <c r="A26" s="260" t="s">
        <v>251</v>
      </c>
      <c r="B26" s="261">
        <v>1149</v>
      </c>
      <c r="C26" s="278">
        <f t="shared" si="1"/>
        <v>73.324824505424374</v>
      </c>
      <c r="D26" s="279"/>
      <c r="E26" s="280">
        <v>418</v>
      </c>
      <c r="F26" s="278">
        <f t="shared" si="2"/>
        <v>26.675175494575619</v>
      </c>
      <c r="G26" s="281"/>
      <c r="H26" s="280">
        <f t="shared" si="0"/>
        <v>1567</v>
      </c>
    </row>
    <row r="27" spans="1:8" x14ac:dyDescent="0.25">
      <c r="A27" s="263" t="s">
        <v>252</v>
      </c>
      <c r="B27" s="264">
        <v>697</v>
      </c>
      <c r="C27" s="265">
        <f t="shared" si="1"/>
        <v>54.925137903861312</v>
      </c>
      <c r="D27" s="282"/>
      <c r="E27" s="283">
        <v>572</v>
      </c>
      <c r="F27" s="265">
        <f t="shared" si="2"/>
        <v>45.074862096138688</v>
      </c>
      <c r="G27" s="284"/>
      <c r="H27" s="283">
        <f t="shared" si="0"/>
        <v>1269</v>
      </c>
    </row>
    <row r="28" spans="1:8" x14ac:dyDescent="0.25">
      <c r="A28" s="260" t="s">
        <v>253</v>
      </c>
      <c r="B28" s="261">
        <v>1081</v>
      </c>
      <c r="C28" s="278">
        <f t="shared" si="1"/>
        <v>78.44702467343977</v>
      </c>
      <c r="D28" s="279"/>
      <c r="E28" s="280">
        <v>297</v>
      </c>
      <c r="F28" s="278">
        <f t="shared" si="2"/>
        <v>21.55297532656023</v>
      </c>
      <c r="G28" s="281"/>
      <c r="H28" s="280">
        <f t="shared" si="0"/>
        <v>1378</v>
      </c>
    </row>
    <row r="29" spans="1:8" x14ac:dyDescent="0.25">
      <c r="A29" s="263" t="s">
        <v>254</v>
      </c>
      <c r="B29" s="264">
        <v>17</v>
      </c>
      <c r="C29" s="265">
        <f t="shared" si="1"/>
        <v>89.473684210526315</v>
      </c>
      <c r="D29" s="282"/>
      <c r="E29" s="283">
        <v>2</v>
      </c>
      <c r="F29" s="265">
        <f t="shared" si="2"/>
        <v>10.526315789473683</v>
      </c>
      <c r="G29" s="284"/>
      <c r="H29" s="283">
        <f t="shared" si="0"/>
        <v>19</v>
      </c>
    </row>
    <row r="30" spans="1:8" x14ac:dyDescent="0.25">
      <c r="A30" s="260" t="s">
        <v>255</v>
      </c>
      <c r="B30" s="261">
        <v>24</v>
      </c>
      <c r="C30" s="278">
        <f t="shared" si="1"/>
        <v>80</v>
      </c>
      <c r="D30" s="279"/>
      <c r="E30" s="280">
        <v>6</v>
      </c>
      <c r="F30" s="278">
        <f t="shared" si="2"/>
        <v>20</v>
      </c>
      <c r="G30" s="281"/>
      <c r="H30" s="280">
        <f t="shared" si="0"/>
        <v>30</v>
      </c>
    </row>
    <row r="31" spans="1:8" x14ac:dyDescent="0.25">
      <c r="A31" s="263" t="s">
        <v>256</v>
      </c>
      <c r="B31" s="264">
        <v>901</v>
      </c>
      <c r="C31" s="265">
        <f t="shared" si="1"/>
        <v>69.095092024539866</v>
      </c>
      <c r="D31" s="282"/>
      <c r="E31" s="283">
        <v>403</v>
      </c>
      <c r="F31" s="265">
        <f t="shared" si="2"/>
        <v>30.904907975460123</v>
      </c>
      <c r="G31" s="284"/>
      <c r="H31" s="283">
        <f t="shared" si="0"/>
        <v>1304</v>
      </c>
    </row>
    <row r="32" spans="1:8" x14ac:dyDescent="0.25">
      <c r="A32" s="260" t="s">
        <v>257</v>
      </c>
      <c r="B32" s="261">
        <v>1225</v>
      </c>
      <c r="C32" s="278">
        <f t="shared" si="1"/>
        <v>90.875370919881306</v>
      </c>
      <c r="D32" s="279"/>
      <c r="E32" s="280">
        <v>123</v>
      </c>
      <c r="F32" s="278">
        <f t="shared" si="2"/>
        <v>9.1246290801186944</v>
      </c>
      <c r="G32" s="281"/>
      <c r="H32" s="280">
        <f t="shared" si="0"/>
        <v>1348</v>
      </c>
    </row>
    <row r="33" spans="1:22" x14ac:dyDescent="0.25">
      <c r="A33" s="263" t="s">
        <v>258</v>
      </c>
      <c r="B33" s="264">
        <v>248</v>
      </c>
      <c r="C33" s="265">
        <f t="shared" si="1"/>
        <v>71.46974063400576</v>
      </c>
      <c r="D33" s="282"/>
      <c r="E33" s="283">
        <v>99</v>
      </c>
      <c r="F33" s="265">
        <f t="shared" si="2"/>
        <v>28.530259365994237</v>
      </c>
      <c r="G33" s="284"/>
      <c r="H33" s="283">
        <f t="shared" si="0"/>
        <v>347</v>
      </c>
    </row>
    <row r="34" spans="1:22" x14ac:dyDescent="0.25">
      <c r="A34" s="260" t="s">
        <v>259</v>
      </c>
      <c r="B34" s="261">
        <v>92</v>
      </c>
      <c r="C34" s="278">
        <f t="shared" si="1"/>
        <v>87.61904761904762</v>
      </c>
      <c r="D34" s="279"/>
      <c r="E34" s="280">
        <v>13</v>
      </c>
      <c r="F34" s="278">
        <f t="shared" si="2"/>
        <v>12.380952380952381</v>
      </c>
      <c r="G34" s="281"/>
      <c r="H34" s="280">
        <f t="shared" si="0"/>
        <v>105</v>
      </c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</row>
    <row r="35" spans="1:22" s="266" customFormat="1" x14ac:dyDescent="0.25">
      <c r="A35" s="263" t="s">
        <v>260</v>
      </c>
      <c r="B35" s="264">
        <v>1444</v>
      </c>
      <c r="C35" s="265">
        <f t="shared" si="1"/>
        <v>76.767676767676761</v>
      </c>
      <c r="D35" s="282"/>
      <c r="E35" s="283">
        <v>437</v>
      </c>
      <c r="F35" s="265">
        <f t="shared" si="2"/>
        <v>23.232323232323232</v>
      </c>
      <c r="G35" s="284"/>
      <c r="H35" s="283">
        <f t="shared" si="0"/>
        <v>1881</v>
      </c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</row>
    <row r="36" spans="1:22" x14ac:dyDescent="0.25">
      <c r="A36" s="260" t="s">
        <v>261</v>
      </c>
      <c r="B36" s="261">
        <v>432</v>
      </c>
      <c r="C36" s="278">
        <f t="shared" si="1"/>
        <v>67.289719626168221</v>
      </c>
      <c r="D36" s="279"/>
      <c r="E36" s="280">
        <v>210</v>
      </c>
      <c r="F36" s="278">
        <f t="shared" si="2"/>
        <v>32.710280373831772</v>
      </c>
      <c r="G36" s="281"/>
      <c r="H36" s="280">
        <f t="shared" si="0"/>
        <v>642</v>
      </c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</row>
    <row r="37" spans="1:22" s="266" customFormat="1" x14ac:dyDescent="0.25">
      <c r="A37" s="263" t="s">
        <v>262</v>
      </c>
      <c r="B37" s="264">
        <v>1119</v>
      </c>
      <c r="C37" s="265">
        <f t="shared" si="1"/>
        <v>75.915875169606522</v>
      </c>
      <c r="D37" s="282"/>
      <c r="E37" s="283">
        <v>355</v>
      </c>
      <c r="F37" s="265">
        <f t="shared" si="2"/>
        <v>24.084124830393485</v>
      </c>
      <c r="G37" s="284"/>
      <c r="H37" s="283">
        <f t="shared" si="0"/>
        <v>1474</v>
      </c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</row>
    <row r="38" spans="1:22" x14ac:dyDescent="0.25">
      <c r="A38" s="260" t="s">
        <v>263</v>
      </c>
      <c r="B38" s="261">
        <v>496</v>
      </c>
      <c r="C38" s="278">
        <f t="shared" si="1"/>
        <v>57.274826789838343</v>
      </c>
      <c r="D38" s="279"/>
      <c r="E38" s="280">
        <v>370</v>
      </c>
      <c r="F38" s="278">
        <f t="shared" si="2"/>
        <v>42.725173210161664</v>
      </c>
      <c r="G38" s="281"/>
      <c r="H38" s="280">
        <f t="shared" si="0"/>
        <v>866</v>
      </c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</row>
    <row r="39" spans="1:22" s="266" customFormat="1" x14ac:dyDescent="0.25">
      <c r="A39" s="263" t="s">
        <v>264</v>
      </c>
      <c r="B39" s="264">
        <v>897</v>
      </c>
      <c r="C39" s="265">
        <f t="shared" si="1"/>
        <v>67.545180722891558</v>
      </c>
      <c r="D39" s="282"/>
      <c r="E39" s="283">
        <v>431</v>
      </c>
      <c r="F39" s="265">
        <f t="shared" si="2"/>
        <v>32.454819277108435</v>
      </c>
      <c r="G39" s="284"/>
      <c r="H39" s="283">
        <f t="shared" si="0"/>
        <v>1328</v>
      </c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</row>
    <row r="40" spans="1:22" x14ac:dyDescent="0.25">
      <c r="A40" s="260" t="s">
        <v>265</v>
      </c>
      <c r="B40" s="261">
        <v>670</v>
      </c>
      <c r="C40" s="278">
        <f t="shared" si="1"/>
        <v>69.430051813471508</v>
      </c>
      <c r="D40" s="279"/>
      <c r="E40" s="280">
        <v>295</v>
      </c>
      <c r="F40" s="278">
        <f t="shared" si="2"/>
        <v>30.569948186528496</v>
      </c>
      <c r="G40" s="281"/>
      <c r="H40" s="280">
        <f t="shared" si="0"/>
        <v>965</v>
      </c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</row>
    <row r="41" spans="1:22" s="266" customFormat="1" x14ac:dyDescent="0.25">
      <c r="A41" s="263" t="s">
        <v>266</v>
      </c>
      <c r="B41" s="264">
        <v>211</v>
      </c>
      <c r="C41" s="265">
        <f t="shared" si="1"/>
        <v>61.337209302325576</v>
      </c>
      <c r="D41" s="282"/>
      <c r="E41" s="283">
        <v>133</v>
      </c>
      <c r="F41" s="265">
        <f t="shared" si="2"/>
        <v>38.662790697674424</v>
      </c>
      <c r="G41" s="284"/>
      <c r="H41" s="283">
        <f t="shared" si="0"/>
        <v>344</v>
      </c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</row>
    <row r="42" spans="1:22" x14ac:dyDescent="0.25">
      <c r="A42" s="260" t="s">
        <v>267</v>
      </c>
      <c r="B42" s="261">
        <v>1096</v>
      </c>
      <c r="C42" s="278">
        <f t="shared" si="1"/>
        <v>69.543147208121823</v>
      </c>
      <c r="D42" s="279"/>
      <c r="E42" s="280">
        <v>480</v>
      </c>
      <c r="F42" s="278">
        <f t="shared" si="2"/>
        <v>30.456852791878177</v>
      </c>
      <c r="G42" s="281"/>
      <c r="H42" s="280">
        <f t="shared" si="0"/>
        <v>1576</v>
      </c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</row>
    <row r="43" spans="1:22" s="266" customFormat="1" x14ac:dyDescent="0.25">
      <c r="A43" s="263" t="s">
        <v>268</v>
      </c>
      <c r="B43" s="264">
        <v>809</v>
      </c>
      <c r="C43" s="265">
        <f t="shared" si="1"/>
        <v>70.10398613518197</v>
      </c>
      <c r="D43" s="282"/>
      <c r="E43" s="283">
        <v>345</v>
      </c>
      <c r="F43" s="265">
        <f t="shared" si="2"/>
        <v>29.896013864818023</v>
      </c>
      <c r="G43" s="284"/>
      <c r="H43" s="283">
        <f t="shared" si="0"/>
        <v>1154</v>
      </c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</row>
    <row r="44" spans="1:22" x14ac:dyDescent="0.25">
      <c r="A44" s="260" t="s">
        <v>269</v>
      </c>
      <c r="B44" s="261">
        <v>13</v>
      </c>
      <c r="C44" s="278">
        <f t="shared" si="1"/>
        <v>54.166666666666664</v>
      </c>
      <c r="D44" s="279"/>
      <c r="E44" s="280">
        <v>11</v>
      </c>
      <c r="F44" s="278">
        <f t="shared" si="2"/>
        <v>45.833333333333329</v>
      </c>
      <c r="G44" s="281"/>
      <c r="H44" s="280">
        <f t="shared" si="0"/>
        <v>24</v>
      </c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</row>
    <row r="45" spans="1:22" s="266" customFormat="1" x14ac:dyDescent="0.25">
      <c r="A45" s="267" t="s">
        <v>270</v>
      </c>
      <c r="B45" s="268">
        <v>29</v>
      </c>
      <c r="C45" s="269">
        <f t="shared" si="1"/>
        <v>100</v>
      </c>
      <c r="D45" s="285"/>
      <c r="E45" s="286">
        <v>0</v>
      </c>
      <c r="F45" s="269">
        <f t="shared" si="2"/>
        <v>0</v>
      </c>
      <c r="G45" s="287"/>
      <c r="H45" s="286">
        <f t="shared" si="0"/>
        <v>29</v>
      </c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</row>
    <row r="46" spans="1:22" x14ac:dyDescent="0.25">
      <c r="B46" s="270"/>
      <c r="C46" s="271"/>
    </row>
    <row r="47" spans="1:22" ht="16.5" x14ac:dyDescent="0.3">
      <c r="A47" s="272" t="s">
        <v>271</v>
      </c>
    </row>
  </sheetData>
  <mergeCells count="6">
    <mergeCell ref="A10:A12"/>
    <mergeCell ref="B10:H10"/>
    <mergeCell ref="B11:C11"/>
    <mergeCell ref="E11:F11"/>
    <mergeCell ref="A6:H7"/>
    <mergeCell ref="A8:H8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7CD5B-5008-4F0C-B1BA-CB453ABAE9F6}">
  <sheetPr>
    <tabColor theme="1"/>
  </sheetPr>
  <dimension ref="A2:AC31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1.28515625" style="250" customWidth="1"/>
    <col min="3" max="3" width="9.5703125" style="250" customWidth="1"/>
    <col min="4" max="4" width="6.28515625" style="250" customWidth="1"/>
    <col min="5" max="5" width="11.28515625" style="250" customWidth="1"/>
    <col min="6" max="6" width="9.5703125" style="250" customWidth="1"/>
    <col min="7" max="7" width="6.28515625" style="250" customWidth="1"/>
    <col min="8" max="8" width="11.42578125" style="250" customWidth="1"/>
    <col min="9" max="9" width="9.5703125" style="250" customWidth="1"/>
    <col min="10" max="16384" width="11.42578125" style="250"/>
  </cols>
  <sheetData>
    <row r="2" spans="1:29" x14ac:dyDescent="0.25">
      <c r="A2" s="249"/>
    </row>
    <row r="5" spans="1:29" ht="3.75" customHeight="1" x14ac:dyDescent="0.25"/>
    <row r="6" spans="1:29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</row>
    <row r="7" spans="1:29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</row>
    <row r="8" spans="1:29" ht="14.25" customHeight="1" x14ac:dyDescent="0.25">
      <c r="A8" s="251" t="s">
        <v>276</v>
      </c>
      <c r="B8" s="252"/>
      <c r="C8" s="252"/>
      <c r="D8" s="252"/>
      <c r="E8" s="252"/>
      <c r="F8" s="252"/>
      <c r="G8" s="252"/>
      <c r="H8" s="252"/>
      <c r="I8" s="252"/>
    </row>
    <row r="9" spans="1:29" ht="15.75" x14ac:dyDescent="0.3">
      <c r="A9" s="253" t="s">
        <v>235</v>
      </c>
      <c r="B9" s="254"/>
      <c r="C9" s="255"/>
      <c r="D9" s="288"/>
      <c r="E9" s="254"/>
      <c r="F9" s="255"/>
    </row>
    <row r="10" spans="1:29" x14ac:dyDescent="0.25">
      <c r="A10" s="423" t="s">
        <v>277</v>
      </c>
      <c r="B10" s="427" t="s">
        <v>272</v>
      </c>
      <c r="C10" s="427"/>
      <c r="D10" s="427"/>
      <c r="E10" s="427"/>
      <c r="F10" s="427"/>
      <c r="G10" s="427"/>
      <c r="H10" s="427"/>
      <c r="I10" s="427"/>
    </row>
    <row r="11" spans="1:29" ht="29.25" customHeight="1" x14ac:dyDescent="0.25">
      <c r="A11" s="426"/>
      <c r="B11" s="425" t="s">
        <v>273</v>
      </c>
      <c r="C11" s="425"/>
      <c r="D11" s="273"/>
      <c r="E11" s="425" t="s">
        <v>274</v>
      </c>
      <c r="F11" s="425"/>
      <c r="G11" s="274"/>
      <c r="H11" s="428" t="s">
        <v>278</v>
      </c>
      <c r="I11" s="428"/>
    </row>
    <row r="12" spans="1:29" x14ac:dyDescent="0.25">
      <c r="A12" s="426"/>
      <c r="B12" s="256" t="s">
        <v>52</v>
      </c>
      <c r="C12" s="256" t="s">
        <v>1</v>
      </c>
      <c r="D12" s="267"/>
      <c r="E12" s="256" t="s">
        <v>52</v>
      </c>
      <c r="F12" s="256" t="s">
        <v>1</v>
      </c>
      <c r="G12" s="275"/>
      <c r="H12" s="256"/>
      <c r="I12" s="256" t="s">
        <v>1</v>
      </c>
    </row>
    <row r="13" spans="1:29" x14ac:dyDescent="0.25">
      <c r="A13" s="289" t="s">
        <v>16</v>
      </c>
      <c r="B13" s="258">
        <f>SUM(B14:B29)</f>
        <v>22184</v>
      </c>
      <c r="C13" s="276">
        <f>(B13/H13)*100</f>
        <v>71.660690635397486</v>
      </c>
      <c r="D13" s="290"/>
      <c r="E13" s="258">
        <f>SUM(E14:E29)</f>
        <v>8773</v>
      </c>
      <c r="F13" s="291">
        <f>(E13/H13*100)</f>
        <v>28.33930936460251</v>
      </c>
      <c r="G13" s="290"/>
      <c r="H13" s="292">
        <f>B13+E13</f>
        <v>30957</v>
      </c>
      <c r="I13" s="292">
        <f>SUM(I14:I29)</f>
        <v>100.00000000000001</v>
      </c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</row>
    <row r="14" spans="1:29" x14ac:dyDescent="0.25">
      <c r="A14" s="260" t="s">
        <v>279</v>
      </c>
      <c r="B14" s="280">
        <v>59</v>
      </c>
      <c r="C14" s="278">
        <f>(B14/$H$13)*100</f>
        <v>0.19058694317924865</v>
      </c>
      <c r="D14" s="279"/>
      <c r="E14" s="261">
        <v>20</v>
      </c>
      <c r="F14" s="262">
        <f>(E14/$H$13)*100</f>
        <v>6.4605743450592751E-2</v>
      </c>
      <c r="G14" s="281"/>
      <c r="H14" s="280">
        <f>E14+B14</f>
        <v>79</v>
      </c>
      <c r="I14" s="278">
        <f t="shared" ref="I14:I29" si="0">(H14/$H$13)*100</f>
        <v>0.2551926866298414</v>
      </c>
    </row>
    <row r="15" spans="1:29" x14ac:dyDescent="0.25">
      <c r="A15" s="263" t="s">
        <v>280</v>
      </c>
      <c r="B15" s="283">
        <v>365</v>
      </c>
      <c r="C15" s="265">
        <f>(B15/$H$13)*100</f>
        <v>1.1790548179733178</v>
      </c>
      <c r="D15" s="282"/>
      <c r="E15" s="264">
        <v>176</v>
      </c>
      <c r="F15" s="265">
        <f>(E15/$H$13)*100</f>
        <v>0.56853054236521627</v>
      </c>
      <c r="G15" s="284"/>
      <c r="H15" s="283">
        <f>E15+B15</f>
        <v>541</v>
      </c>
      <c r="I15" s="265">
        <f t="shared" si="0"/>
        <v>1.7475853603385341</v>
      </c>
    </row>
    <row r="16" spans="1:29" x14ac:dyDescent="0.25">
      <c r="A16" s="260" t="s">
        <v>281</v>
      </c>
      <c r="B16" s="280">
        <v>1054</v>
      </c>
      <c r="C16" s="278">
        <f t="shared" ref="C16:C29" si="1">(B16/$H$13)*100</f>
        <v>3.4047226798462384</v>
      </c>
      <c r="D16" s="279"/>
      <c r="E16" s="261">
        <v>427</v>
      </c>
      <c r="F16" s="262">
        <f t="shared" ref="F16:F29" si="2">(E16/$H$13)*100</f>
        <v>1.3793326226701552</v>
      </c>
      <c r="G16" s="281"/>
      <c r="H16" s="280">
        <f t="shared" ref="H16:H29" si="3">E16+B16</f>
        <v>1481</v>
      </c>
      <c r="I16" s="278">
        <f t="shared" si="0"/>
        <v>4.7840553025163937</v>
      </c>
    </row>
    <row r="17" spans="1:9" x14ac:dyDescent="0.25">
      <c r="A17" s="263" t="s">
        <v>282</v>
      </c>
      <c r="B17" s="283">
        <v>1603</v>
      </c>
      <c r="C17" s="265">
        <f t="shared" si="1"/>
        <v>5.1781503375650093</v>
      </c>
      <c r="D17" s="282"/>
      <c r="E17" s="264">
        <v>660</v>
      </c>
      <c r="F17" s="265">
        <f t="shared" si="2"/>
        <v>2.1319895338695614</v>
      </c>
      <c r="G17" s="284"/>
      <c r="H17" s="283">
        <f t="shared" si="3"/>
        <v>2263</v>
      </c>
      <c r="I17" s="265">
        <f t="shared" si="0"/>
        <v>7.3101398714345702</v>
      </c>
    </row>
    <row r="18" spans="1:9" x14ac:dyDescent="0.25">
      <c r="A18" s="260" t="s">
        <v>283</v>
      </c>
      <c r="B18" s="280">
        <v>1866</v>
      </c>
      <c r="C18" s="278">
        <f t="shared" si="1"/>
        <v>6.0277158639403039</v>
      </c>
      <c r="D18" s="279"/>
      <c r="E18" s="261">
        <v>804</v>
      </c>
      <c r="F18" s="262">
        <f t="shared" si="2"/>
        <v>2.5971508867138291</v>
      </c>
      <c r="G18" s="281"/>
      <c r="H18" s="280">
        <f t="shared" si="3"/>
        <v>2670</v>
      </c>
      <c r="I18" s="278">
        <f t="shared" si="0"/>
        <v>8.6248667506541334</v>
      </c>
    </row>
    <row r="19" spans="1:9" x14ac:dyDescent="0.25">
      <c r="A19" s="263" t="s">
        <v>284</v>
      </c>
      <c r="B19" s="283">
        <v>2195</v>
      </c>
      <c r="C19" s="265">
        <f t="shared" si="1"/>
        <v>7.0904803437025556</v>
      </c>
      <c r="D19" s="282"/>
      <c r="E19" s="264">
        <v>935</v>
      </c>
      <c r="F19" s="265">
        <f t="shared" si="2"/>
        <v>3.0203185063152116</v>
      </c>
      <c r="G19" s="284"/>
      <c r="H19" s="283">
        <f t="shared" si="3"/>
        <v>3130</v>
      </c>
      <c r="I19" s="265">
        <f t="shared" si="0"/>
        <v>10.110798850017765</v>
      </c>
    </row>
    <row r="20" spans="1:9" x14ac:dyDescent="0.25">
      <c r="A20" s="260" t="s">
        <v>285</v>
      </c>
      <c r="B20" s="280">
        <v>2481</v>
      </c>
      <c r="C20" s="278">
        <f t="shared" si="1"/>
        <v>8.0143424750460301</v>
      </c>
      <c r="D20" s="279"/>
      <c r="E20" s="261">
        <v>1008</v>
      </c>
      <c r="F20" s="262">
        <f t="shared" si="2"/>
        <v>3.2561294699098751</v>
      </c>
      <c r="G20" s="281"/>
      <c r="H20" s="280">
        <f t="shared" si="3"/>
        <v>3489</v>
      </c>
      <c r="I20" s="278">
        <f t="shared" si="0"/>
        <v>11.270471944955906</v>
      </c>
    </row>
    <row r="21" spans="1:9" x14ac:dyDescent="0.25">
      <c r="A21" s="263" t="s">
        <v>286</v>
      </c>
      <c r="B21" s="283">
        <v>2400</v>
      </c>
      <c r="C21" s="265">
        <f t="shared" si="1"/>
        <v>7.7526892140711308</v>
      </c>
      <c r="D21" s="282"/>
      <c r="E21" s="264">
        <v>958</v>
      </c>
      <c r="F21" s="265">
        <f t="shared" si="2"/>
        <v>3.0946151112833933</v>
      </c>
      <c r="G21" s="284"/>
      <c r="H21" s="283">
        <f t="shared" si="3"/>
        <v>3358</v>
      </c>
      <c r="I21" s="265">
        <f t="shared" si="0"/>
        <v>10.847304325354525</v>
      </c>
    </row>
    <row r="22" spans="1:9" x14ac:dyDescent="0.25">
      <c r="A22" s="260" t="s">
        <v>287</v>
      </c>
      <c r="B22" s="280">
        <v>2528</v>
      </c>
      <c r="C22" s="278">
        <f t="shared" si="1"/>
        <v>8.1661659721549249</v>
      </c>
      <c r="D22" s="279"/>
      <c r="E22" s="261">
        <v>895</v>
      </c>
      <c r="F22" s="262">
        <f t="shared" si="2"/>
        <v>2.8911070194140258</v>
      </c>
      <c r="G22" s="281"/>
      <c r="H22" s="280">
        <f t="shared" si="3"/>
        <v>3423</v>
      </c>
      <c r="I22" s="278">
        <f t="shared" si="0"/>
        <v>11.057272991568951</v>
      </c>
    </row>
    <row r="23" spans="1:9" x14ac:dyDescent="0.25">
      <c r="A23" s="263" t="s">
        <v>288</v>
      </c>
      <c r="B23" s="283">
        <v>2446</v>
      </c>
      <c r="C23" s="265">
        <f t="shared" si="1"/>
        <v>7.9012824240074941</v>
      </c>
      <c r="D23" s="282"/>
      <c r="E23" s="264">
        <v>904</v>
      </c>
      <c r="F23" s="265">
        <f t="shared" si="2"/>
        <v>2.9201796039667927</v>
      </c>
      <c r="G23" s="284"/>
      <c r="H23" s="283">
        <f t="shared" si="3"/>
        <v>3350</v>
      </c>
      <c r="I23" s="265">
        <f t="shared" si="0"/>
        <v>10.821462027974286</v>
      </c>
    </row>
    <row r="24" spans="1:9" x14ac:dyDescent="0.25">
      <c r="A24" s="260" t="s">
        <v>289</v>
      </c>
      <c r="B24" s="280">
        <v>2122</v>
      </c>
      <c r="C24" s="278">
        <f t="shared" si="1"/>
        <v>6.8546693801078913</v>
      </c>
      <c r="D24" s="279"/>
      <c r="E24" s="261">
        <v>753</v>
      </c>
      <c r="F24" s="262">
        <f t="shared" si="2"/>
        <v>2.4324062409148173</v>
      </c>
      <c r="G24" s="281"/>
      <c r="H24" s="280">
        <f t="shared" si="3"/>
        <v>2875</v>
      </c>
      <c r="I24" s="278">
        <f t="shared" si="0"/>
        <v>9.2870756210227086</v>
      </c>
    </row>
    <row r="25" spans="1:9" x14ac:dyDescent="0.25">
      <c r="A25" s="263" t="s">
        <v>290</v>
      </c>
      <c r="B25" s="283">
        <v>1383</v>
      </c>
      <c r="C25" s="265">
        <f t="shared" si="1"/>
        <v>4.4674871596084893</v>
      </c>
      <c r="D25" s="282"/>
      <c r="E25" s="264">
        <v>519</v>
      </c>
      <c r="F25" s="265">
        <f t="shared" si="2"/>
        <v>1.676519042542882</v>
      </c>
      <c r="G25" s="284"/>
      <c r="H25" s="283">
        <f t="shared" si="3"/>
        <v>1902</v>
      </c>
      <c r="I25" s="265">
        <f t="shared" si="0"/>
        <v>6.1440062021513713</v>
      </c>
    </row>
    <row r="26" spans="1:9" x14ac:dyDescent="0.25">
      <c r="A26" s="260" t="s">
        <v>291</v>
      </c>
      <c r="B26" s="280">
        <v>887</v>
      </c>
      <c r="C26" s="278">
        <f t="shared" si="1"/>
        <v>2.8652647220337886</v>
      </c>
      <c r="D26" s="279"/>
      <c r="E26" s="261">
        <v>358</v>
      </c>
      <c r="F26" s="262">
        <f t="shared" si="2"/>
        <v>1.1564428077656104</v>
      </c>
      <c r="G26" s="281"/>
      <c r="H26" s="280">
        <f t="shared" si="3"/>
        <v>1245</v>
      </c>
      <c r="I26" s="278">
        <f t="shared" si="0"/>
        <v>4.0217075297993992</v>
      </c>
    </row>
    <row r="27" spans="1:9" x14ac:dyDescent="0.25">
      <c r="A27" s="263" t="s">
        <v>292</v>
      </c>
      <c r="B27" s="283">
        <v>456</v>
      </c>
      <c r="C27" s="265">
        <f t="shared" si="1"/>
        <v>1.473010950673515</v>
      </c>
      <c r="D27" s="282"/>
      <c r="E27" s="264">
        <v>200</v>
      </c>
      <c r="F27" s="265">
        <f t="shared" si="2"/>
        <v>0.64605743450592756</v>
      </c>
      <c r="G27" s="284"/>
      <c r="H27" s="283">
        <f t="shared" si="3"/>
        <v>656</v>
      </c>
      <c r="I27" s="265">
        <f t="shared" si="0"/>
        <v>2.1190683851794425</v>
      </c>
    </row>
    <row r="28" spans="1:9" x14ac:dyDescent="0.25">
      <c r="A28" s="260" t="s">
        <v>293</v>
      </c>
      <c r="B28" s="280">
        <v>241</v>
      </c>
      <c r="C28" s="278">
        <f t="shared" si="1"/>
        <v>0.77849920857964272</v>
      </c>
      <c r="D28" s="279"/>
      <c r="E28" s="261">
        <v>97</v>
      </c>
      <c r="F28" s="262">
        <f t="shared" si="2"/>
        <v>0.31333785573537487</v>
      </c>
      <c r="G28" s="281"/>
      <c r="H28" s="280">
        <f t="shared" si="3"/>
        <v>338</v>
      </c>
      <c r="I28" s="278">
        <f t="shared" si="0"/>
        <v>1.0918370643150175</v>
      </c>
    </row>
    <row r="29" spans="1:9" x14ac:dyDescent="0.25">
      <c r="A29" s="267" t="s">
        <v>294</v>
      </c>
      <c r="B29" s="286">
        <v>98</v>
      </c>
      <c r="C29" s="269">
        <f t="shared" si="1"/>
        <v>0.31656814290790447</v>
      </c>
      <c r="D29" s="285"/>
      <c r="E29" s="268">
        <v>59</v>
      </c>
      <c r="F29" s="269">
        <f t="shared" si="2"/>
        <v>0.19058694317924865</v>
      </c>
      <c r="G29" s="287"/>
      <c r="H29" s="286">
        <f t="shared" si="3"/>
        <v>157</v>
      </c>
      <c r="I29" s="269">
        <f t="shared" si="0"/>
        <v>0.5071550860871531</v>
      </c>
    </row>
    <row r="30" spans="1:9" x14ac:dyDescent="0.25">
      <c r="B30" s="270"/>
      <c r="C30" s="271"/>
      <c r="D30" s="270"/>
      <c r="E30" s="270"/>
      <c r="F30" s="271"/>
      <c r="G30" s="284"/>
      <c r="H30" s="284"/>
      <c r="I30" s="293"/>
    </row>
    <row r="31" spans="1:9" ht="16.5" x14ac:dyDescent="0.3">
      <c r="A31" s="272" t="s">
        <v>271</v>
      </c>
    </row>
  </sheetData>
  <mergeCells count="6">
    <mergeCell ref="A6:I7"/>
    <mergeCell ref="A10:A12"/>
    <mergeCell ref="B10:I10"/>
    <mergeCell ref="B11:C11"/>
    <mergeCell ref="E11:F11"/>
    <mergeCell ref="H11:I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54DE6-6A8A-4FEC-80BB-6E2D8651B3B8}">
  <sheetPr>
    <tabColor theme="1"/>
  </sheetPr>
  <dimension ref="A2:U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1.42578125" style="250"/>
    <col min="9" max="9" width="14" style="250" customWidth="1"/>
    <col min="10" max="10" width="6.28515625" style="250" customWidth="1"/>
    <col min="11" max="12" width="11.42578125" style="250"/>
    <col min="13" max="13" width="6.28515625" style="250" customWidth="1"/>
    <col min="14" max="15" width="11.42578125" style="250"/>
    <col min="16" max="16" width="6.28515625" style="250" customWidth="1"/>
    <col min="17" max="18" width="11.42578125" style="250"/>
    <col min="19" max="19" width="6.28515625" style="250" customWidth="1"/>
    <col min="20" max="20" width="16.42578125" style="250" customWidth="1"/>
    <col min="21" max="21" width="9.5703125" style="250" hidden="1" customWidth="1"/>
    <col min="22" max="16384" width="11.42578125" style="250"/>
  </cols>
  <sheetData>
    <row r="2" spans="1:21" x14ac:dyDescent="0.25">
      <c r="A2" s="249"/>
    </row>
    <row r="5" spans="1:21" ht="3.75" customHeight="1" x14ac:dyDescent="0.25"/>
    <row r="6" spans="1:21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</row>
    <row r="7" spans="1:21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</row>
    <row r="8" spans="1:21" ht="14.25" customHeight="1" x14ac:dyDescent="0.25">
      <c r="A8" s="251" t="s">
        <v>201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</row>
    <row r="9" spans="1:21" ht="14.25" customHeight="1" x14ac:dyDescent="0.25">
      <c r="A9" s="294" t="s">
        <v>295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</row>
    <row r="10" spans="1:21" ht="15.75" x14ac:dyDescent="0.3">
      <c r="A10" s="253" t="s">
        <v>235</v>
      </c>
      <c r="B10" s="254"/>
      <c r="C10" s="255"/>
      <c r="D10" s="288"/>
      <c r="E10" s="288"/>
      <c r="F10" s="288"/>
    </row>
    <row r="11" spans="1:21" x14ac:dyDescent="0.25">
      <c r="A11" s="423" t="s">
        <v>236</v>
      </c>
      <c r="B11" s="429" t="s">
        <v>296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</row>
    <row r="12" spans="1:21" ht="43.5" customHeight="1" x14ac:dyDescent="0.25">
      <c r="A12" s="426"/>
      <c r="B12" s="425" t="s">
        <v>297</v>
      </c>
      <c r="C12" s="425"/>
      <c r="D12" s="273"/>
      <c r="E12" s="428" t="s">
        <v>298</v>
      </c>
      <c r="F12" s="428"/>
      <c r="G12" s="274"/>
      <c r="H12" s="428" t="s">
        <v>299</v>
      </c>
      <c r="I12" s="428"/>
      <c r="J12" s="274"/>
      <c r="K12" s="425" t="s">
        <v>300</v>
      </c>
      <c r="L12" s="425"/>
      <c r="M12" s="274"/>
      <c r="N12" s="428" t="s">
        <v>301</v>
      </c>
      <c r="O12" s="428"/>
      <c r="P12" s="274"/>
      <c r="Q12" s="428" t="s">
        <v>302</v>
      </c>
      <c r="R12" s="428"/>
      <c r="S12" s="274"/>
      <c r="T12" s="428" t="s">
        <v>303</v>
      </c>
      <c r="U12" s="428"/>
    </row>
    <row r="13" spans="1:21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 t="s">
        <v>52</v>
      </c>
      <c r="I13" s="256" t="s">
        <v>1</v>
      </c>
      <c r="J13" s="275"/>
      <c r="K13" s="256" t="s">
        <v>52</v>
      </c>
      <c r="L13" s="256" t="s">
        <v>1</v>
      </c>
      <c r="M13" s="275"/>
      <c r="N13" s="256" t="s">
        <v>52</v>
      </c>
      <c r="O13" s="256" t="s">
        <v>1</v>
      </c>
      <c r="P13" s="275"/>
      <c r="Q13" s="256" t="s">
        <v>52</v>
      </c>
      <c r="R13" s="256" t="s">
        <v>1</v>
      </c>
      <c r="S13" s="275"/>
      <c r="T13" s="256"/>
      <c r="U13" s="256" t="s">
        <v>1</v>
      </c>
    </row>
    <row r="14" spans="1:21" x14ac:dyDescent="0.25">
      <c r="A14" s="289" t="s">
        <v>238</v>
      </c>
      <c r="B14" s="258">
        <f>SUM(B15:B46)</f>
        <v>9717</v>
      </c>
      <c r="C14" s="276">
        <f>(B14/$T$14)*100</f>
        <v>31.507782101167315</v>
      </c>
      <c r="D14" s="277"/>
      <c r="E14" s="258">
        <f t="shared" ref="E14" si="0">SUM(E15:E46)</f>
        <v>21</v>
      </c>
      <c r="F14" s="276">
        <f>(E14/$T$14)*100</f>
        <v>6.8093385214007776E-2</v>
      </c>
      <c r="G14" s="277"/>
      <c r="H14" s="258">
        <f t="shared" ref="H14" si="1">SUM(H15:H46)</f>
        <v>14</v>
      </c>
      <c r="I14" s="276">
        <f>(H14/$T$14)*100</f>
        <v>4.5395590142671853E-2</v>
      </c>
      <c r="J14" s="277"/>
      <c r="K14" s="258">
        <f t="shared" ref="K14" si="2">SUM(K15:K46)</f>
        <v>32</v>
      </c>
      <c r="L14" s="276">
        <f>(K14/$T$14)*100</f>
        <v>0.10376134889753567</v>
      </c>
      <c r="M14" s="277"/>
      <c r="N14" s="258">
        <f>SUM(N15:N46)</f>
        <v>1652</v>
      </c>
      <c r="O14" s="276">
        <f>(N14/$T$14)*100</f>
        <v>5.3566796368352785</v>
      </c>
      <c r="P14" s="277"/>
      <c r="Q14" s="258">
        <f>SUM(Q15:Q46)</f>
        <v>19404</v>
      </c>
      <c r="R14" s="276">
        <f>(Q14/$T$14)*100</f>
        <v>62.918287937743187</v>
      </c>
      <c r="S14" s="277"/>
      <c r="T14" s="258">
        <f>SUM(T15:T46)</f>
        <v>30840</v>
      </c>
      <c r="U14" s="277">
        <f>SUM(U15:U46)</f>
        <v>100.00000000000003</v>
      </c>
    </row>
    <row r="15" spans="1:21" x14ac:dyDescent="0.25">
      <c r="A15" s="260" t="s">
        <v>239</v>
      </c>
      <c r="B15" s="261">
        <v>786</v>
      </c>
      <c r="C15" s="278">
        <f>(B15/$T15)*100</f>
        <v>98.12734082397003</v>
      </c>
      <c r="D15" s="279"/>
      <c r="E15" s="280">
        <v>0</v>
      </c>
      <c r="F15" s="278">
        <f>(E15/$T15)*100</f>
        <v>0</v>
      </c>
      <c r="G15" s="281"/>
      <c r="H15" s="280">
        <v>0</v>
      </c>
      <c r="I15" s="278">
        <f>(H15/$T15)*100</f>
        <v>0</v>
      </c>
      <c r="J15" s="281"/>
      <c r="K15" s="280">
        <v>0</v>
      </c>
      <c r="L15" s="278">
        <f>(K15/$T15)*100</f>
        <v>0</v>
      </c>
      <c r="M15" s="281"/>
      <c r="N15" s="280">
        <v>1</v>
      </c>
      <c r="O15" s="278">
        <f>(N15/$T15)*100</f>
        <v>0.12484394506866417</v>
      </c>
      <c r="P15" s="281"/>
      <c r="Q15" s="280">
        <v>14</v>
      </c>
      <c r="R15" s="278">
        <f>(Q15/$T15)*100</f>
        <v>1.7478152309612984</v>
      </c>
      <c r="S15" s="281"/>
      <c r="T15" s="280">
        <f>B15+E15+H15+K15+N15+Q15</f>
        <v>801</v>
      </c>
      <c r="U15" s="278">
        <f>(T15/$T$14)*100</f>
        <v>2.5972762645914398</v>
      </c>
    </row>
    <row r="16" spans="1:21" x14ac:dyDescent="0.25">
      <c r="A16" s="263" t="s">
        <v>240</v>
      </c>
      <c r="B16" s="264">
        <v>375</v>
      </c>
      <c r="C16" s="265">
        <f>(B16/$T16)*100</f>
        <v>30.193236714975846</v>
      </c>
      <c r="D16" s="282"/>
      <c r="E16" s="283">
        <v>1</v>
      </c>
      <c r="F16" s="265">
        <f>(E16/$T16)*100</f>
        <v>8.0515297906602251E-2</v>
      </c>
      <c r="G16" s="284"/>
      <c r="H16" s="283">
        <v>0</v>
      </c>
      <c r="I16" s="265">
        <f>(H16/$T16)*100</f>
        <v>0</v>
      </c>
      <c r="J16" s="284"/>
      <c r="K16" s="283">
        <v>2</v>
      </c>
      <c r="L16" s="265">
        <f>(K16/$T16)*100</f>
        <v>0.1610305958132045</v>
      </c>
      <c r="M16" s="284"/>
      <c r="N16" s="283">
        <v>118</v>
      </c>
      <c r="O16" s="265">
        <f>(N16/$T16)*100</f>
        <v>9.5008051529790674</v>
      </c>
      <c r="P16" s="284"/>
      <c r="Q16" s="283">
        <v>746</v>
      </c>
      <c r="R16" s="265">
        <f>(Q16/$T16)*100</f>
        <v>60.064412238325282</v>
      </c>
      <c r="S16" s="284"/>
      <c r="T16" s="283">
        <f>B16+E16+H16+K16+N16+Q16</f>
        <v>1242</v>
      </c>
      <c r="U16" s="265">
        <f>(T16/$T$14)*100</f>
        <v>4.027237354085603</v>
      </c>
    </row>
    <row r="17" spans="1:21" x14ac:dyDescent="0.25">
      <c r="A17" s="260" t="s">
        <v>241</v>
      </c>
      <c r="B17" s="261">
        <v>0</v>
      </c>
      <c r="C17" s="278">
        <v>0</v>
      </c>
      <c r="D17" s="279"/>
      <c r="E17" s="280">
        <v>0</v>
      </c>
      <c r="F17" s="278">
        <v>0</v>
      </c>
      <c r="G17" s="281"/>
      <c r="H17" s="280">
        <v>0</v>
      </c>
      <c r="I17" s="278">
        <v>0</v>
      </c>
      <c r="J17" s="281"/>
      <c r="K17" s="280">
        <v>0</v>
      </c>
      <c r="L17" s="278">
        <v>0</v>
      </c>
      <c r="M17" s="281"/>
      <c r="N17" s="280">
        <v>0</v>
      </c>
      <c r="O17" s="278">
        <v>0</v>
      </c>
      <c r="P17" s="281"/>
      <c r="Q17" s="280">
        <v>0</v>
      </c>
      <c r="R17" s="278">
        <v>0</v>
      </c>
      <c r="S17" s="281"/>
      <c r="T17" s="280">
        <f t="shared" ref="T17:T46" si="3">B17+E17+H17+K17+N17+Q17</f>
        <v>0</v>
      </c>
      <c r="U17" s="278">
        <f t="shared" ref="U17:U46" si="4">(T17/$T$14)*100</f>
        <v>0</v>
      </c>
    </row>
    <row r="18" spans="1:21" x14ac:dyDescent="0.25">
      <c r="A18" s="263" t="s">
        <v>242</v>
      </c>
      <c r="B18" s="264">
        <v>670</v>
      </c>
      <c r="C18" s="265">
        <f t="shared" ref="C18:C46" si="5">(B18/$T18)*100</f>
        <v>34.553893759669933</v>
      </c>
      <c r="D18" s="282"/>
      <c r="E18" s="283">
        <v>1</v>
      </c>
      <c r="F18" s="265">
        <f t="shared" ref="F18:F46" si="6">(E18/$T18)*100</f>
        <v>5.1572975760701398E-2</v>
      </c>
      <c r="G18" s="284"/>
      <c r="H18" s="283">
        <v>1</v>
      </c>
      <c r="I18" s="265">
        <f t="shared" ref="I18:I46" si="7">(H18/$T18)*100</f>
        <v>5.1572975760701398E-2</v>
      </c>
      <c r="J18" s="284"/>
      <c r="K18" s="283">
        <v>3</v>
      </c>
      <c r="L18" s="265">
        <f t="shared" ref="L18:L46" si="8">(K18/$T18)*100</f>
        <v>0.15471892728210418</v>
      </c>
      <c r="M18" s="284"/>
      <c r="N18" s="283">
        <v>159</v>
      </c>
      <c r="O18" s="265">
        <f t="shared" ref="O18:O46" si="9">(N18/$T18)*100</f>
        <v>8.2001031459515215</v>
      </c>
      <c r="P18" s="284"/>
      <c r="Q18" s="283">
        <v>1105</v>
      </c>
      <c r="R18" s="265">
        <f t="shared" ref="R18:R46" si="10">(Q18/$T18)*100</f>
        <v>56.988138215575034</v>
      </c>
      <c r="S18" s="284"/>
      <c r="T18" s="283">
        <f t="shared" si="3"/>
        <v>1939</v>
      </c>
      <c r="U18" s="265">
        <f t="shared" si="4"/>
        <v>6.2872892347600517</v>
      </c>
    </row>
    <row r="19" spans="1:21" x14ac:dyDescent="0.25">
      <c r="A19" s="260" t="s">
        <v>243</v>
      </c>
      <c r="B19" s="261">
        <v>234</v>
      </c>
      <c r="C19" s="278">
        <f t="shared" si="5"/>
        <v>10.240700218818381</v>
      </c>
      <c r="D19" s="279"/>
      <c r="E19" s="280">
        <v>4</v>
      </c>
      <c r="F19" s="278">
        <f t="shared" si="6"/>
        <v>0.17505470459518599</v>
      </c>
      <c r="G19" s="281"/>
      <c r="H19" s="280">
        <v>2</v>
      </c>
      <c r="I19" s="278">
        <f t="shared" si="7"/>
        <v>8.7527352297592995E-2</v>
      </c>
      <c r="J19" s="281"/>
      <c r="K19" s="280">
        <v>2</v>
      </c>
      <c r="L19" s="278">
        <f t="shared" si="8"/>
        <v>8.7527352297592995E-2</v>
      </c>
      <c r="M19" s="281"/>
      <c r="N19" s="280">
        <v>48</v>
      </c>
      <c r="O19" s="278">
        <f t="shared" si="9"/>
        <v>2.1006564551422318</v>
      </c>
      <c r="P19" s="281"/>
      <c r="Q19" s="280">
        <v>1995</v>
      </c>
      <c r="R19" s="278">
        <f t="shared" si="10"/>
        <v>87.308533916849015</v>
      </c>
      <c r="S19" s="281"/>
      <c r="T19" s="280">
        <f t="shared" si="3"/>
        <v>2285</v>
      </c>
      <c r="U19" s="278">
        <f t="shared" si="4"/>
        <v>7.4092088197146566</v>
      </c>
    </row>
    <row r="20" spans="1:21" x14ac:dyDescent="0.25">
      <c r="A20" s="263" t="s">
        <v>244</v>
      </c>
      <c r="B20" s="264">
        <v>126</v>
      </c>
      <c r="C20" s="265">
        <f t="shared" si="5"/>
        <v>6.9536423841059598</v>
      </c>
      <c r="D20" s="282"/>
      <c r="E20" s="283">
        <v>2</v>
      </c>
      <c r="F20" s="265">
        <f t="shared" si="6"/>
        <v>0.11037527593818984</v>
      </c>
      <c r="G20" s="284"/>
      <c r="H20" s="283">
        <v>0</v>
      </c>
      <c r="I20" s="265">
        <f t="shared" si="7"/>
        <v>0</v>
      </c>
      <c r="J20" s="284"/>
      <c r="K20" s="283">
        <v>21</v>
      </c>
      <c r="L20" s="265">
        <f t="shared" si="8"/>
        <v>1.1589403973509933</v>
      </c>
      <c r="M20" s="284"/>
      <c r="N20" s="283">
        <v>255</v>
      </c>
      <c r="O20" s="265">
        <f t="shared" si="9"/>
        <v>14.072847682119205</v>
      </c>
      <c r="P20" s="284"/>
      <c r="Q20" s="283">
        <v>1408</v>
      </c>
      <c r="R20" s="265">
        <f t="shared" si="10"/>
        <v>77.70419426048565</v>
      </c>
      <c r="S20" s="284"/>
      <c r="T20" s="283">
        <f t="shared" si="3"/>
        <v>1812</v>
      </c>
      <c r="U20" s="265">
        <f t="shared" si="4"/>
        <v>5.8754863813229568</v>
      </c>
    </row>
    <row r="21" spans="1:21" x14ac:dyDescent="0.25">
      <c r="A21" s="260" t="s">
        <v>245</v>
      </c>
      <c r="B21" s="261">
        <v>48</v>
      </c>
      <c r="C21" s="278">
        <f t="shared" si="5"/>
        <v>2.4502297090352223</v>
      </c>
      <c r="D21" s="279"/>
      <c r="E21" s="280">
        <v>0</v>
      </c>
      <c r="F21" s="278">
        <f t="shared" si="6"/>
        <v>0</v>
      </c>
      <c r="G21" s="281"/>
      <c r="H21" s="280">
        <v>0</v>
      </c>
      <c r="I21" s="278">
        <f t="shared" si="7"/>
        <v>0</v>
      </c>
      <c r="J21" s="281"/>
      <c r="K21" s="280">
        <v>0</v>
      </c>
      <c r="L21" s="278">
        <f t="shared" si="8"/>
        <v>0</v>
      </c>
      <c r="M21" s="281"/>
      <c r="N21" s="280">
        <v>2</v>
      </c>
      <c r="O21" s="278">
        <f t="shared" si="9"/>
        <v>0.10209290454313426</v>
      </c>
      <c r="P21" s="281"/>
      <c r="Q21" s="280">
        <v>1909</v>
      </c>
      <c r="R21" s="278">
        <f t="shared" si="10"/>
        <v>97.447677386421645</v>
      </c>
      <c r="S21" s="281"/>
      <c r="T21" s="280">
        <f t="shared" si="3"/>
        <v>1959</v>
      </c>
      <c r="U21" s="278">
        <f t="shared" si="4"/>
        <v>6.3521400778210113</v>
      </c>
    </row>
    <row r="22" spans="1:21" x14ac:dyDescent="0.25">
      <c r="A22" s="263" t="s">
        <v>246</v>
      </c>
      <c r="B22" s="264">
        <v>323</v>
      </c>
      <c r="C22" s="265">
        <f t="shared" si="5"/>
        <v>22.57162823200559</v>
      </c>
      <c r="D22" s="282"/>
      <c r="E22" s="283">
        <v>1</v>
      </c>
      <c r="F22" s="265">
        <f t="shared" si="6"/>
        <v>6.9881201956673647E-2</v>
      </c>
      <c r="G22" s="284"/>
      <c r="H22" s="283">
        <v>0</v>
      </c>
      <c r="I22" s="265">
        <f t="shared" si="7"/>
        <v>0</v>
      </c>
      <c r="J22" s="284"/>
      <c r="K22" s="283">
        <v>0</v>
      </c>
      <c r="L22" s="265">
        <f t="shared" si="8"/>
        <v>0</v>
      </c>
      <c r="M22" s="284"/>
      <c r="N22" s="283">
        <v>31</v>
      </c>
      <c r="O22" s="265">
        <f t="shared" si="9"/>
        <v>2.166317260656883</v>
      </c>
      <c r="P22" s="284"/>
      <c r="Q22" s="283">
        <v>1076</v>
      </c>
      <c r="R22" s="265">
        <f t="shared" si="10"/>
        <v>75.192173305380848</v>
      </c>
      <c r="S22" s="284"/>
      <c r="T22" s="283">
        <f t="shared" si="3"/>
        <v>1431</v>
      </c>
      <c r="U22" s="265">
        <f t="shared" si="4"/>
        <v>4.6400778210116735</v>
      </c>
    </row>
    <row r="23" spans="1:21" x14ac:dyDescent="0.25">
      <c r="A23" s="260" t="s">
        <v>247</v>
      </c>
      <c r="B23" s="261">
        <v>107</v>
      </c>
      <c r="C23" s="278">
        <f t="shared" si="5"/>
        <v>48.198198198198199</v>
      </c>
      <c r="D23" s="279"/>
      <c r="E23" s="280">
        <v>0</v>
      </c>
      <c r="F23" s="278">
        <f t="shared" si="6"/>
        <v>0</v>
      </c>
      <c r="G23" s="281"/>
      <c r="H23" s="280">
        <v>0</v>
      </c>
      <c r="I23" s="278">
        <f t="shared" si="7"/>
        <v>0</v>
      </c>
      <c r="J23" s="281"/>
      <c r="K23" s="280">
        <v>0</v>
      </c>
      <c r="L23" s="278">
        <f t="shared" si="8"/>
        <v>0</v>
      </c>
      <c r="M23" s="281"/>
      <c r="N23" s="280">
        <v>1</v>
      </c>
      <c r="O23" s="278">
        <f t="shared" si="9"/>
        <v>0.45045045045045046</v>
      </c>
      <c r="P23" s="281"/>
      <c r="Q23" s="280">
        <v>114</v>
      </c>
      <c r="R23" s="278">
        <f t="shared" si="10"/>
        <v>51.351351351351347</v>
      </c>
      <c r="S23" s="281"/>
      <c r="T23" s="280">
        <f t="shared" si="3"/>
        <v>222</v>
      </c>
      <c r="U23" s="278">
        <f t="shared" si="4"/>
        <v>0.71984435797665369</v>
      </c>
    </row>
    <row r="24" spans="1:21" x14ac:dyDescent="0.25">
      <c r="A24" s="263" t="s">
        <v>248</v>
      </c>
      <c r="B24" s="264">
        <v>1</v>
      </c>
      <c r="C24" s="265">
        <f t="shared" si="5"/>
        <v>50</v>
      </c>
      <c r="D24" s="282"/>
      <c r="E24" s="283">
        <v>0</v>
      </c>
      <c r="F24" s="265">
        <f t="shared" si="6"/>
        <v>0</v>
      </c>
      <c r="G24" s="284"/>
      <c r="H24" s="283">
        <v>0</v>
      </c>
      <c r="I24" s="265">
        <f t="shared" si="7"/>
        <v>0</v>
      </c>
      <c r="J24" s="284"/>
      <c r="K24" s="283">
        <v>0</v>
      </c>
      <c r="L24" s="265">
        <f t="shared" si="8"/>
        <v>0</v>
      </c>
      <c r="M24" s="284"/>
      <c r="N24" s="283">
        <v>0</v>
      </c>
      <c r="O24" s="265">
        <f t="shared" si="9"/>
        <v>0</v>
      </c>
      <c r="P24" s="284"/>
      <c r="Q24" s="283">
        <v>1</v>
      </c>
      <c r="R24" s="265">
        <f t="shared" si="10"/>
        <v>50</v>
      </c>
      <c r="S24" s="284"/>
      <c r="T24" s="283">
        <f t="shared" si="3"/>
        <v>2</v>
      </c>
      <c r="U24" s="265">
        <f t="shared" si="4"/>
        <v>6.4850843060959796E-3</v>
      </c>
    </row>
    <row r="25" spans="1:21" x14ac:dyDescent="0.25">
      <c r="A25" s="260" t="s">
        <v>249</v>
      </c>
      <c r="B25" s="261">
        <v>784</v>
      </c>
      <c r="C25" s="278">
        <f t="shared" si="5"/>
        <v>57.647058823529406</v>
      </c>
      <c r="D25" s="279"/>
      <c r="E25" s="280">
        <v>1</v>
      </c>
      <c r="F25" s="278">
        <f t="shared" si="6"/>
        <v>7.3529411764705885E-2</v>
      </c>
      <c r="G25" s="281"/>
      <c r="H25" s="280">
        <v>0</v>
      </c>
      <c r="I25" s="278">
        <f t="shared" si="7"/>
        <v>0</v>
      </c>
      <c r="J25" s="281"/>
      <c r="K25" s="280">
        <v>0</v>
      </c>
      <c r="L25" s="278">
        <f t="shared" si="8"/>
        <v>0</v>
      </c>
      <c r="M25" s="281"/>
      <c r="N25" s="280">
        <v>113</v>
      </c>
      <c r="O25" s="278">
        <f t="shared" si="9"/>
        <v>8.3088235294117645</v>
      </c>
      <c r="P25" s="281"/>
      <c r="Q25" s="280">
        <v>462</v>
      </c>
      <c r="R25" s="278">
        <f t="shared" si="10"/>
        <v>33.970588235294116</v>
      </c>
      <c r="S25" s="281"/>
      <c r="T25" s="280">
        <f t="shared" si="3"/>
        <v>1360</v>
      </c>
      <c r="U25" s="278">
        <f t="shared" si="4"/>
        <v>4.4098573281452662</v>
      </c>
    </row>
    <row r="26" spans="1:21" x14ac:dyDescent="0.25">
      <c r="A26" s="263" t="s">
        <v>250</v>
      </c>
      <c r="B26" s="264">
        <v>82</v>
      </c>
      <c r="C26" s="265">
        <f t="shared" si="5"/>
        <v>44.32432432432433</v>
      </c>
      <c r="D26" s="282"/>
      <c r="E26" s="283">
        <v>0</v>
      </c>
      <c r="F26" s="265">
        <f t="shared" si="6"/>
        <v>0</v>
      </c>
      <c r="G26" s="284"/>
      <c r="H26" s="283">
        <v>0</v>
      </c>
      <c r="I26" s="265">
        <f t="shared" si="7"/>
        <v>0</v>
      </c>
      <c r="J26" s="284"/>
      <c r="K26" s="283">
        <v>0</v>
      </c>
      <c r="L26" s="265">
        <f t="shared" si="8"/>
        <v>0</v>
      </c>
      <c r="M26" s="284"/>
      <c r="N26" s="283">
        <v>38</v>
      </c>
      <c r="O26" s="265">
        <f t="shared" si="9"/>
        <v>20.54054054054054</v>
      </c>
      <c r="P26" s="284"/>
      <c r="Q26" s="283">
        <v>65</v>
      </c>
      <c r="R26" s="265">
        <f t="shared" si="10"/>
        <v>35.135135135135137</v>
      </c>
      <c r="S26" s="284"/>
      <c r="T26" s="283">
        <f t="shared" si="3"/>
        <v>185</v>
      </c>
      <c r="U26" s="265">
        <f t="shared" si="4"/>
        <v>0.59987029831387817</v>
      </c>
    </row>
    <row r="27" spans="1:21" x14ac:dyDescent="0.25">
      <c r="A27" s="260" t="s">
        <v>251</v>
      </c>
      <c r="B27" s="261">
        <v>1197</v>
      </c>
      <c r="C27" s="278">
        <f t="shared" si="5"/>
        <v>76.485623003194888</v>
      </c>
      <c r="D27" s="279"/>
      <c r="E27" s="280">
        <v>0</v>
      </c>
      <c r="F27" s="278">
        <f t="shared" si="6"/>
        <v>0</v>
      </c>
      <c r="G27" s="281"/>
      <c r="H27" s="280">
        <v>0</v>
      </c>
      <c r="I27" s="278">
        <f t="shared" si="7"/>
        <v>0</v>
      </c>
      <c r="J27" s="281"/>
      <c r="K27" s="280">
        <v>0</v>
      </c>
      <c r="L27" s="278">
        <f t="shared" si="8"/>
        <v>0</v>
      </c>
      <c r="M27" s="281"/>
      <c r="N27" s="280">
        <v>352</v>
      </c>
      <c r="O27" s="278">
        <f t="shared" si="9"/>
        <v>22.492012779552716</v>
      </c>
      <c r="P27" s="281"/>
      <c r="Q27" s="280">
        <v>16</v>
      </c>
      <c r="R27" s="278">
        <f t="shared" si="10"/>
        <v>1.0223642172523961</v>
      </c>
      <c r="S27" s="281"/>
      <c r="T27" s="280">
        <f t="shared" si="3"/>
        <v>1565</v>
      </c>
      <c r="U27" s="278">
        <f t="shared" si="4"/>
        <v>5.0745784695201035</v>
      </c>
    </row>
    <row r="28" spans="1:21" x14ac:dyDescent="0.25">
      <c r="A28" s="263" t="s">
        <v>252</v>
      </c>
      <c r="B28" s="264">
        <v>813</v>
      </c>
      <c r="C28" s="265">
        <f t="shared" si="5"/>
        <v>64.066193853427905</v>
      </c>
      <c r="D28" s="282"/>
      <c r="E28" s="283">
        <v>0</v>
      </c>
      <c r="F28" s="265">
        <f t="shared" si="6"/>
        <v>0</v>
      </c>
      <c r="G28" s="284"/>
      <c r="H28" s="283">
        <v>3</v>
      </c>
      <c r="I28" s="265">
        <f t="shared" si="7"/>
        <v>0.2364066193853428</v>
      </c>
      <c r="J28" s="284"/>
      <c r="K28" s="283">
        <v>1</v>
      </c>
      <c r="L28" s="265">
        <f t="shared" si="8"/>
        <v>7.8802206461780933E-2</v>
      </c>
      <c r="M28" s="284"/>
      <c r="N28" s="283">
        <v>45</v>
      </c>
      <c r="O28" s="265">
        <f t="shared" si="9"/>
        <v>3.5460992907801421</v>
      </c>
      <c r="P28" s="284"/>
      <c r="Q28" s="283">
        <v>407</v>
      </c>
      <c r="R28" s="265">
        <f t="shared" si="10"/>
        <v>32.072498029944839</v>
      </c>
      <c r="S28" s="284"/>
      <c r="T28" s="283">
        <f t="shared" si="3"/>
        <v>1269</v>
      </c>
      <c r="U28" s="265">
        <f t="shared" si="4"/>
        <v>4.1147859922178984</v>
      </c>
    </row>
    <row r="29" spans="1:21" x14ac:dyDescent="0.25">
      <c r="A29" s="260" t="s">
        <v>253</v>
      </c>
      <c r="B29" s="261">
        <v>94</v>
      </c>
      <c r="C29" s="278">
        <f t="shared" si="5"/>
        <v>6.8663257852447037</v>
      </c>
      <c r="D29" s="279"/>
      <c r="E29" s="280">
        <v>0</v>
      </c>
      <c r="F29" s="278">
        <f t="shared" si="6"/>
        <v>0</v>
      </c>
      <c r="G29" s="281"/>
      <c r="H29" s="280">
        <v>3</v>
      </c>
      <c r="I29" s="278">
        <f t="shared" si="7"/>
        <v>0.21913805697589481</v>
      </c>
      <c r="J29" s="281"/>
      <c r="K29" s="280">
        <v>0</v>
      </c>
      <c r="L29" s="278">
        <f t="shared" si="8"/>
        <v>0</v>
      </c>
      <c r="M29" s="281"/>
      <c r="N29" s="280">
        <v>13</v>
      </c>
      <c r="O29" s="278">
        <f t="shared" si="9"/>
        <v>0.94959824689554417</v>
      </c>
      <c r="P29" s="281"/>
      <c r="Q29" s="280">
        <v>1259</v>
      </c>
      <c r="R29" s="278">
        <f t="shared" si="10"/>
        <v>91.964937910883862</v>
      </c>
      <c r="S29" s="281"/>
      <c r="T29" s="280">
        <f t="shared" si="3"/>
        <v>1369</v>
      </c>
      <c r="U29" s="278">
        <f t="shared" si="4"/>
        <v>4.439040207522698</v>
      </c>
    </row>
    <row r="30" spans="1:21" x14ac:dyDescent="0.25">
      <c r="A30" s="263" t="s">
        <v>254</v>
      </c>
      <c r="B30" s="264">
        <v>18</v>
      </c>
      <c r="C30" s="265">
        <f t="shared" si="5"/>
        <v>100</v>
      </c>
      <c r="D30" s="282"/>
      <c r="E30" s="283">
        <v>0</v>
      </c>
      <c r="F30" s="265">
        <f t="shared" si="6"/>
        <v>0</v>
      </c>
      <c r="G30" s="284"/>
      <c r="H30" s="283">
        <v>0</v>
      </c>
      <c r="I30" s="265">
        <f t="shared" si="7"/>
        <v>0</v>
      </c>
      <c r="J30" s="284"/>
      <c r="K30" s="283">
        <v>0</v>
      </c>
      <c r="L30" s="265">
        <f t="shared" si="8"/>
        <v>0</v>
      </c>
      <c r="M30" s="284"/>
      <c r="N30" s="283">
        <v>0</v>
      </c>
      <c r="O30" s="265">
        <f t="shared" si="9"/>
        <v>0</v>
      </c>
      <c r="P30" s="284"/>
      <c r="Q30" s="283">
        <v>0</v>
      </c>
      <c r="R30" s="265">
        <f t="shared" si="10"/>
        <v>0</v>
      </c>
      <c r="S30" s="284"/>
      <c r="T30" s="283">
        <f t="shared" si="3"/>
        <v>18</v>
      </c>
      <c r="U30" s="265">
        <f t="shared" si="4"/>
        <v>5.8365758754863814E-2</v>
      </c>
    </row>
    <row r="31" spans="1:21" x14ac:dyDescent="0.25">
      <c r="A31" s="260" t="s">
        <v>255</v>
      </c>
      <c r="B31" s="261">
        <v>29</v>
      </c>
      <c r="C31" s="278">
        <f t="shared" si="5"/>
        <v>96.666666666666671</v>
      </c>
      <c r="D31" s="279"/>
      <c r="E31" s="280">
        <v>0</v>
      </c>
      <c r="F31" s="278">
        <f t="shared" si="6"/>
        <v>0</v>
      </c>
      <c r="G31" s="281"/>
      <c r="H31" s="280">
        <v>0</v>
      </c>
      <c r="I31" s="278">
        <f t="shared" si="7"/>
        <v>0</v>
      </c>
      <c r="J31" s="281"/>
      <c r="K31" s="280">
        <v>0</v>
      </c>
      <c r="L31" s="278">
        <f t="shared" si="8"/>
        <v>0</v>
      </c>
      <c r="M31" s="281"/>
      <c r="N31" s="280">
        <v>0</v>
      </c>
      <c r="O31" s="278">
        <f t="shared" si="9"/>
        <v>0</v>
      </c>
      <c r="P31" s="281"/>
      <c r="Q31" s="280">
        <v>1</v>
      </c>
      <c r="R31" s="278">
        <f t="shared" si="10"/>
        <v>3.3333333333333335</v>
      </c>
      <c r="S31" s="281"/>
      <c r="T31" s="280">
        <f t="shared" si="3"/>
        <v>30</v>
      </c>
      <c r="U31" s="278">
        <f t="shared" si="4"/>
        <v>9.727626459143969E-2</v>
      </c>
    </row>
    <row r="32" spans="1:21" x14ac:dyDescent="0.25">
      <c r="A32" s="263" t="s">
        <v>256</v>
      </c>
      <c r="B32" s="264">
        <v>139</v>
      </c>
      <c r="C32" s="265">
        <f t="shared" si="5"/>
        <v>10.700538876058506</v>
      </c>
      <c r="D32" s="282"/>
      <c r="E32" s="283">
        <v>3</v>
      </c>
      <c r="F32" s="265">
        <f t="shared" si="6"/>
        <v>0.23094688221709006</v>
      </c>
      <c r="G32" s="284"/>
      <c r="H32" s="283">
        <v>2</v>
      </c>
      <c r="I32" s="265">
        <f t="shared" si="7"/>
        <v>0.15396458814472672</v>
      </c>
      <c r="J32" s="284"/>
      <c r="K32" s="283">
        <v>0</v>
      </c>
      <c r="L32" s="265">
        <f t="shared" si="8"/>
        <v>0</v>
      </c>
      <c r="M32" s="284"/>
      <c r="N32" s="283">
        <v>5</v>
      </c>
      <c r="O32" s="265">
        <f t="shared" si="9"/>
        <v>0.38491147036181678</v>
      </c>
      <c r="P32" s="284"/>
      <c r="Q32" s="283">
        <v>1150</v>
      </c>
      <c r="R32" s="265">
        <f t="shared" si="10"/>
        <v>88.529638183217855</v>
      </c>
      <c r="S32" s="284"/>
      <c r="T32" s="283">
        <f t="shared" si="3"/>
        <v>1299</v>
      </c>
      <c r="U32" s="265">
        <f t="shared" si="4"/>
        <v>4.2120622568093387</v>
      </c>
    </row>
    <row r="33" spans="1:21" x14ac:dyDescent="0.25">
      <c r="A33" s="260" t="s">
        <v>257</v>
      </c>
      <c r="B33" s="261">
        <v>1294</v>
      </c>
      <c r="C33" s="278">
        <f t="shared" si="5"/>
        <v>95.994065281899111</v>
      </c>
      <c r="D33" s="279"/>
      <c r="E33" s="280">
        <v>0</v>
      </c>
      <c r="F33" s="278">
        <f t="shared" si="6"/>
        <v>0</v>
      </c>
      <c r="G33" s="281"/>
      <c r="H33" s="280">
        <v>1</v>
      </c>
      <c r="I33" s="278">
        <f t="shared" si="7"/>
        <v>7.4183976261127604E-2</v>
      </c>
      <c r="J33" s="281"/>
      <c r="K33" s="280">
        <v>0</v>
      </c>
      <c r="L33" s="278">
        <f t="shared" si="8"/>
        <v>0</v>
      </c>
      <c r="M33" s="281"/>
      <c r="N33" s="280">
        <v>4</v>
      </c>
      <c r="O33" s="278">
        <f t="shared" si="9"/>
        <v>0.29673590504451042</v>
      </c>
      <c r="P33" s="281"/>
      <c r="Q33" s="280">
        <v>49</v>
      </c>
      <c r="R33" s="278">
        <f t="shared" si="10"/>
        <v>3.6350148367952522</v>
      </c>
      <c r="S33" s="281"/>
      <c r="T33" s="280">
        <f t="shared" si="3"/>
        <v>1348</v>
      </c>
      <c r="U33" s="278">
        <f t="shared" si="4"/>
        <v>4.3709468223086896</v>
      </c>
    </row>
    <row r="34" spans="1:21" x14ac:dyDescent="0.25">
      <c r="A34" s="263" t="s">
        <v>258</v>
      </c>
      <c r="B34" s="264">
        <v>80</v>
      </c>
      <c r="C34" s="265">
        <f t="shared" si="5"/>
        <v>23.255813953488371</v>
      </c>
      <c r="D34" s="282"/>
      <c r="E34" s="283">
        <v>1</v>
      </c>
      <c r="F34" s="265">
        <f t="shared" si="6"/>
        <v>0.29069767441860467</v>
      </c>
      <c r="G34" s="284"/>
      <c r="H34" s="283">
        <v>0</v>
      </c>
      <c r="I34" s="265">
        <f t="shared" si="7"/>
        <v>0</v>
      </c>
      <c r="J34" s="284"/>
      <c r="K34" s="283">
        <v>0</v>
      </c>
      <c r="L34" s="265">
        <f t="shared" si="8"/>
        <v>0</v>
      </c>
      <c r="M34" s="284"/>
      <c r="N34" s="283">
        <v>51</v>
      </c>
      <c r="O34" s="265">
        <f t="shared" si="9"/>
        <v>14.825581395348838</v>
      </c>
      <c r="P34" s="284"/>
      <c r="Q34" s="283">
        <v>212</v>
      </c>
      <c r="R34" s="265">
        <f t="shared" si="10"/>
        <v>61.627906976744185</v>
      </c>
      <c r="S34" s="284"/>
      <c r="T34" s="283">
        <f t="shared" si="3"/>
        <v>344</v>
      </c>
      <c r="U34" s="265">
        <f t="shared" si="4"/>
        <v>1.1154345006485085</v>
      </c>
    </row>
    <row r="35" spans="1:21" x14ac:dyDescent="0.25">
      <c r="A35" s="260" t="s">
        <v>259</v>
      </c>
      <c r="B35" s="261">
        <v>32</v>
      </c>
      <c r="C35" s="278">
        <f t="shared" si="5"/>
        <v>30.76923076923077</v>
      </c>
      <c r="D35" s="279"/>
      <c r="E35" s="280">
        <v>0</v>
      </c>
      <c r="F35" s="278">
        <f t="shared" si="6"/>
        <v>0</v>
      </c>
      <c r="G35" s="281"/>
      <c r="H35" s="280">
        <v>0</v>
      </c>
      <c r="I35" s="278">
        <f t="shared" si="7"/>
        <v>0</v>
      </c>
      <c r="J35" s="281"/>
      <c r="K35" s="280">
        <v>0</v>
      </c>
      <c r="L35" s="278">
        <f t="shared" si="8"/>
        <v>0</v>
      </c>
      <c r="M35" s="281"/>
      <c r="N35" s="280">
        <v>0</v>
      </c>
      <c r="O35" s="278">
        <f t="shared" si="9"/>
        <v>0</v>
      </c>
      <c r="P35" s="281"/>
      <c r="Q35" s="280">
        <v>72</v>
      </c>
      <c r="R35" s="278">
        <f t="shared" si="10"/>
        <v>69.230769230769226</v>
      </c>
      <c r="S35" s="281"/>
      <c r="T35" s="280">
        <f t="shared" si="3"/>
        <v>104</v>
      </c>
      <c r="U35" s="278">
        <f t="shared" si="4"/>
        <v>0.33722438391699094</v>
      </c>
    </row>
    <row r="36" spans="1:21" s="266" customFormat="1" x14ac:dyDescent="0.25">
      <c r="A36" s="263" t="s">
        <v>260</v>
      </c>
      <c r="B36" s="264">
        <v>312</v>
      </c>
      <c r="C36" s="265">
        <f t="shared" si="5"/>
        <v>16.595744680851062</v>
      </c>
      <c r="D36" s="282"/>
      <c r="E36" s="283">
        <v>1</v>
      </c>
      <c r="F36" s="265">
        <f t="shared" si="6"/>
        <v>5.3191489361702128E-2</v>
      </c>
      <c r="G36" s="284"/>
      <c r="H36" s="283">
        <v>0</v>
      </c>
      <c r="I36" s="265">
        <f t="shared" si="7"/>
        <v>0</v>
      </c>
      <c r="J36" s="284"/>
      <c r="K36" s="283">
        <v>3</v>
      </c>
      <c r="L36" s="265">
        <f t="shared" si="8"/>
        <v>0.15957446808510636</v>
      </c>
      <c r="M36" s="284"/>
      <c r="N36" s="283">
        <v>145</v>
      </c>
      <c r="O36" s="265">
        <f t="shared" si="9"/>
        <v>7.7127659574468082</v>
      </c>
      <c r="P36" s="284"/>
      <c r="Q36" s="283">
        <v>1419</v>
      </c>
      <c r="R36" s="265">
        <f t="shared" si="10"/>
        <v>75.478723404255319</v>
      </c>
      <c r="S36" s="284"/>
      <c r="T36" s="283">
        <f t="shared" si="3"/>
        <v>1880</v>
      </c>
      <c r="U36" s="265">
        <f t="shared" si="4"/>
        <v>6.0959792477302202</v>
      </c>
    </row>
    <row r="37" spans="1:21" x14ac:dyDescent="0.25">
      <c r="A37" s="260" t="s">
        <v>261</v>
      </c>
      <c r="B37" s="261">
        <v>6</v>
      </c>
      <c r="C37" s="278">
        <f t="shared" si="5"/>
        <v>0.94043887147335425</v>
      </c>
      <c r="D37" s="279"/>
      <c r="E37" s="280">
        <v>0</v>
      </c>
      <c r="F37" s="278">
        <f t="shared" si="6"/>
        <v>0</v>
      </c>
      <c r="G37" s="281"/>
      <c r="H37" s="280">
        <v>0</v>
      </c>
      <c r="I37" s="278">
        <f t="shared" si="7"/>
        <v>0</v>
      </c>
      <c r="J37" s="281"/>
      <c r="K37" s="280">
        <v>0</v>
      </c>
      <c r="L37" s="278">
        <f t="shared" si="8"/>
        <v>0</v>
      </c>
      <c r="M37" s="281"/>
      <c r="N37" s="280">
        <v>5</v>
      </c>
      <c r="O37" s="278">
        <f t="shared" si="9"/>
        <v>0.7836990595611284</v>
      </c>
      <c r="P37" s="281"/>
      <c r="Q37" s="280">
        <v>627</v>
      </c>
      <c r="R37" s="278">
        <f t="shared" si="10"/>
        <v>98.275862068965509</v>
      </c>
      <c r="S37" s="281"/>
      <c r="T37" s="280">
        <f t="shared" si="3"/>
        <v>638</v>
      </c>
      <c r="U37" s="278">
        <f t="shared" si="4"/>
        <v>2.0687418936446171</v>
      </c>
    </row>
    <row r="38" spans="1:21" s="266" customFormat="1" x14ac:dyDescent="0.25">
      <c r="A38" s="263" t="s">
        <v>262</v>
      </c>
      <c r="B38" s="264">
        <v>767</v>
      </c>
      <c r="C38" s="265">
        <f t="shared" si="5"/>
        <v>52.319236016371072</v>
      </c>
      <c r="D38" s="282"/>
      <c r="E38" s="283">
        <v>0</v>
      </c>
      <c r="F38" s="265">
        <f t="shared" si="6"/>
        <v>0</v>
      </c>
      <c r="G38" s="284"/>
      <c r="H38" s="283">
        <v>0</v>
      </c>
      <c r="I38" s="265">
        <f t="shared" si="7"/>
        <v>0</v>
      </c>
      <c r="J38" s="284"/>
      <c r="K38" s="283">
        <v>0</v>
      </c>
      <c r="L38" s="265">
        <f t="shared" si="8"/>
        <v>0</v>
      </c>
      <c r="M38" s="284"/>
      <c r="N38" s="283">
        <v>38</v>
      </c>
      <c r="O38" s="265">
        <f t="shared" si="9"/>
        <v>2.5920873124147339</v>
      </c>
      <c r="P38" s="284"/>
      <c r="Q38" s="283">
        <v>661</v>
      </c>
      <c r="R38" s="265">
        <f t="shared" si="10"/>
        <v>45.088676671214188</v>
      </c>
      <c r="S38" s="284"/>
      <c r="T38" s="283">
        <f t="shared" si="3"/>
        <v>1466</v>
      </c>
      <c r="U38" s="265">
        <f t="shared" si="4"/>
        <v>4.7535667963683528</v>
      </c>
    </row>
    <row r="39" spans="1:21" x14ac:dyDescent="0.25">
      <c r="A39" s="260" t="s">
        <v>263</v>
      </c>
      <c r="B39" s="261">
        <v>69</v>
      </c>
      <c r="C39" s="278">
        <f t="shared" si="5"/>
        <v>7.9768786127167628</v>
      </c>
      <c r="D39" s="279"/>
      <c r="E39" s="280">
        <v>0</v>
      </c>
      <c r="F39" s="278">
        <f t="shared" si="6"/>
        <v>0</v>
      </c>
      <c r="G39" s="281"/>
      <c r="H39" s="280">
        <v>0</v>
      </c>
      <c r="I39" s="278">
        <f t="shared" si="7"/>
        <v>0</v>
      </c>
      <c r="J39" s="281"/>
      <c r="K39" s="280">
        <v>0</v>
      </c>
      <c r="L39" s="278">
        <f t="shared" si="8"/>
        <v>0</v>
      </c>
      <c r="M39" s="281"/>
      <c r="N39" s="280">
        <v>3</v>
      </c>
      <c r="O39" s="278">
        <f t="shared" si="9"/>
        <v>0.34682080924855491</v>
      </c>
      <c r="P39" s="281"/>
      <c r="Q39" s="280">
        <v>793</v>
      </c>
      <c r="R39" s="278">
        <f t="shared" si="10"/>
        <v>91.676300578034684</v>
      </c>
      <c r="S39" s="281"/>
      <c r="T39" s="280">
        <f t="shared" si="3"/>
        <v>865</v>
      </c>
      <c r="U39" s="278">
        <f t="shared" si="4"/>
        <v>2.8047989623865113</v>
      </c>
    </row>
    <row r="40" spans="1:21" s="266" customFormat="1" x14ac:dyDescent="0.25">
      <c r="A40" s="263" t="s">
        <v>264</v>
      </c>
      <c r="B40" s="264">
        <v>513</v>
      </c>
      <c r="C40" s="265">
        <f t="shared" si="5"/>
        <v>38.687782805429869</v>
      </c>
      <c r="D40" s="282"/>
      <c r="E40" s="283">
        <v>1</v>
      </c>
      <c r="F40" s="265">
        <f t="shared" si="6"/>
        <v>7.5414781297134248E-2</v>
      </c>
      <c r="G40" s="284"/>
      <c r="H40" s="283">
        <v>0</v>
      </c>
      <c r="I40" s="265">
        <f t="shared" si="7"/>
        <v>0</v>
      </c>
      <c r="J40" s="284"/>
      <c r="K40" s="283">
        <v>0</v>
      </c>
      <c r="L40" s="265">
        <f t="shared" si="8"/>
        <v>0</v>
      </c>
      <c r="M40" s="284"/>
      <c r="N40" s="283">
        <v>15</v>
      </c>
      <c r="O40" s="265">
        <f t="shared" si="9"/>
        <v>1.1312217194570136</v>
      </c>
      <c r="P40" s="284"/>
      <c r="Q40" s="283">
        <v>797</v>
      </c>
      <c r="R40" s="265">
        <f t="shared" si="10"/>
        <v>60.105580693815988</v>
      </c>
      <c r="S40" s="284"/>
      <c r="T40" s="283">
        <f t="shared" si="3"/>
        <v>1326</v>
      </c>
      <c r="U40" s="265">
        <f t="shared" si="4"/>
        <v>4.2996108949416341</v>
      </c>
    </row>
    <row r="41" spans="1:21" x14ac:dyDescent="0.25">
      <c r="A41" s="260" t="s">
        <v>265</v>
      </c>
      <c r="B41" s="261">
        <v>23</v>
      </c>
      <c r="C41" s="278">
        <f t="shared" si="5"/>
        <v>2.3858921161825726</v>
      </c>
      <c r="D41" s="279"/>
      <c r="E41" s="280">
        <v>2</v>
      </c>
      <c r="F41" s="278">
        <f t="shared" si="6"/>
        <v>0.2074688796680498</v>
      </c>
      <c r="G41" s="281"/>
      <c r="H41" s="280">
        <v>1</v>
      </c>
      <c r="I41" s="278">
        <f t="shared" si="7"/>
        <v>0.1037344398340249</v>
      </c>
      <c r="J41" s="281"/>
      <c r="K41" s="280">
        <v>0</v>
      </c>
      <c r="L41" s="278">
        <f t="shared" si="8"/>
        <v>0</v>
      </c>
      <c r="M41" s="281"/>
      <c r="N41" s="280">
        <v>13</v>
      </c>
      <c r="O41" s="278">
        <f t="shared" si="9"/>
        <v>1.3485477178423237</v>
      </c>
      <c r="P41" s="281"/>
      <c r="Q41" s="280">
        <v>925</v>
      </c>
      <c r="R41" s="278">
        <f t="shared" si="10"/>
        <v>95.954356846473033</v>
      </c>
      <c r="S41" s="281"/>
      <c r="T41" s="280">
        <f t="shared" si="3"/>
        <v>964</v>
      </c>
      <c r="U41" s="278">
        <f t="shared" si="4"/>
        <v>3.125810635538262</v>
      </c>
    </row>
    <row r="42" spans="1:21" s="266" customFormat="1" x14ac:dyDescent="0.25">
      <c r="A42" s="263" t="s">
        <v>266</v>
      </c>
      <c r="B42" s="264">
        <v>152</v>
      </c>
      <c r="C42" s="265">
        <f t="shared" si="5"/>
        <v>44.314868804664727</v>
      </c>
      <c r="D42" s="282"/>
      <c r="E42" s="283">
        <v>0</v>
      </c>
      <c r="F42" s="265">
        <f t="shared" si="6"/>
        <v>0</v>
      </c>
      <c r="G42" s="284"/>
      <c r="H42" s="283">
        <v>0</v>
      </c>
      <c r="I42" s="265">
        <f t="shared" si="7"/>
        <v>0</v>
      </c>
      <c r="J42" s="284"/>
      <c r="K42" s="283">
        <v>0</v>
      </c>
      <c r="L42" s="265">
        <f t="shared" si="8"/>
        <v>0</v>
      </c>
      <c r="M42" s="284"/>
      <c r="N42" s="283">
        <v>36</v>
      </c>
      <c r="O42" s="265">
        <f t="shared" si="9"/>
        <v>10.495626822157435</v>
      </c>
      <c r="P42" s="284"/>
      <c r="Q42" s="283">
        <v>155</v>
      </c>
      <c r="R42" s="265">
        <f t="shared" si="10"/>
        <v>45.18950437317784</v>
      </c>
      <c r="S42" s="284"/>
      <c r="T42" s="283">
        <f t="shared" si="3"/>
        <v>343</v>
      </c>
      <c r="U42" s="265">
        <f t="shared" si="4"/>
        <v>1.1121919584954605</v>
      </c>
    </row>
    <row r="43" spans="1:21" x14ac:dyDescent="0.25">
      <c r="A43" s="260" t="s">
        <v>267</v>
      </c>
      <c r="B43" s="261">
        <v>286</v>
      </c>
      <c r="C43" s="278">
        <f t="shared" si="5"/>
        <v>18.216560509554139</v>
      </c>
      <c r="D43" s="279"/>
      <c r="E43" s="280">
        <v>3</v>
      </c>
      <c r="F43" s="278">
        <f t="shared" si="6"/>
        <v>0.19108280254777071</v>
      </c>
      <c r="G43" s="281"/>
      <c r="H43" s="280">
        <v>1</v>
      </c>
      <c r="I43" s="278">
        <f t="shared" si="7"/>
        <v>6.3694267515923567E-2</v>
      </c>
      <c r="J43" s="281"/>
      <c r="K43" s="280">
        <v>0</v>
      </c>
      <c r="L43" s="278">
        <f t="shared" si="8"/>
        <v>0</v>
      </c>
      <c r="M43" s="281"/>
      <c r="N43" s="280">
        <v>6</v>
      </c>
      <c r="O43" s="278">
        <f t="shared" si="9"/>
        <v>0.38216560509554143</v>
      </c>
      <c r="P43" s="281"/>
      <c r="Q43" s="280">
        <v>1274</v>
      </c>
      <c r="R43" s="278">
        <f t="shared" si="10"/>
        <v>81.146496815286625</v>
      </c>
      <c r="S43" s="281"/>
      <c r="T43" s="280">
        <f t="shared" si="3"/>
        <v>1570</v>
      </c>
      <c r="U43" s="278">
        <f t="shared" si="4"/>
        <v>5.0907911802853434</v>
      </c>
    </row>
    <row r="44" spans="1:21" s="266" customFormat="1" x14ac:dyDescent="0.25">
      <c r="A44" s="263" t="s">
        <v>268</v>
      </c>
      <c r="B44" s="264">
        <v>304</v>
      </c>
      <c r="C44" s="265">
        <f t="shared" si="5"/>
        <v>26.411815812337096</v>
      </c>
      <c r="D44" s="282"/>
      <c r="E44" s="283">
        <v>0</v>
      </c>
      <c r="F44" s="265">
        <f t="shared" si="6"/>
        <v>0</v>
      </c>
      <c r="G44" s="284"/>
      <c r="H44" s="283">
        <v>0</v>
      </c>
      <c r="I44" s="265">
        <f t="shared" si="7"/>
        <v>0</v>
      </c>
      <c r="J44" s="284"/>
      <c r="K44" s="283">
        <v>0</v>
      </c>
      <c r="L44" s="265">
        <f t="shared" si="8"/>
        <v>0</v>
      </c>
      <c r="M44" s="284"/>
      <c r="N44" s="283">
        <v>155</v>
      </c>
      <c r="O44" s="265">
        <f t="shared" si="9"/>
        <v>13.466550825369245</v>
      </c>
      <c r="P44" s="284"/>
      <c r="Q44" s="283">
        <v>692</v>
      </c>
      <c r="R44" s="265">
        <f t="shared" si="10"/>
        <v>60.121633362293657</v>
      </c>
      <c r="S44" s="284"/>
      <c r="T44" s="283">
        <f t="shared" si="3"/>
        <v>1151</v>
      </c>
      <c r="U44" s="265">
        <f t="shared" si="4"/>
        <v>3.7321660181582361</v>
      </c>
    </row>
    <row r="45" spans="1:21" x14ac:dyDescent="0.25">
      <c r="A45" s="260" t="s">
        <v>269</v>
      </c>
      <c r="B45" s="261">
        <v>24</v>
      </c>
      <c r="C45" s="278">
        <f t="shared" si="5"/>
        <v>100</v>
      </c>
      <c r="D45" s="279"/>
      <c r="E45" s="280">
        <v>0</v>
      </c>
      <c r="F45" s="278">
        <f t="shared" si="6"/>
        <v>0</v>
      </c>
      <c r="G45" s="281"/>
      <c r="H45" s="280">
        <v>0</v>
      </c>
      <c r="I45" s="278">
        <f t="shared" si="7"/>
        <v>0</v>
      </c>
      <c r="J45" s="281"/>
      <c r="K45" s="280">
        <v>0</v>
      </c>
      <c r="L45" s="278">
        <f t="shared" si="8"/>
        <v>0</v>
      </c>
      <c r="M45" s="281"/>
      <c r="N45" s="280">
        <v>0</v>
      </c>
      <c r="O45" s="278">
        <f t="shared" si="9"/>
        <v>0</v>
      </c>
      <c r="P45" s="281"/>
      <c r="Q45" s="280">
        <v>0</v>
      </c>
      <c r="R45" s="278">
        <f t="shared" si="10"/>
        <v>0</v>
      </c>
      <c r="S45" s="281"/>
      <c r="T45" s="280">
        <f t="shared" si="3"/>
        <v>24</v>
      </c>
      <c r="U45" s="278">
        <f t="shared" si="4"/>
        <v>7.7821011673151752E-2</v>
      </c>
    </row>
    <row r="46" spans="1:21" s="266" customFormat="1" x14ac:dyDescent="0.25">
      <c r="A46" s="267" t="s">
        <v>270</v>
      </c>
      <c r="B46" s="268">
        <v>29</v>
      </c>
      <c r="C46" s="269">
        <f t="shared" si="5"/>
        <v>100</v>
      </c>
      <c r="D46" s="285"/>
      <c r="E46" s="286">
        <v>0</v>
      </c>
      <c r="F46" s="269">
        <f t="shared" si="6"/>
        <v>0</v>
      </c>
      <c r="G46" s="287"/>
      <c r="H46" s="286">
        <v>0</v>
      </c>
      <c r="I46" s="269">
        <f t="shared" si="7"/>
        <v>0</v>
      </c>
      <c r="J46" s="287"/>
      <c r="K46" s="286">
        <v>0</v>
      </c>
      <c r="L46" s="269">
        <f t="shared" si="8"/>
        <v>0</v>
      </c>
      <c r="M46" s="287"/>
      <c r="N46" s="286">
        <v>0</v>
      </c>
      <c r="O46" s="269">
        <f t="shared" si="9"/>
        <v>0</v>
      </c>
      <c r="P46" s="287"/>
      <c r="Q46" s="286">
        <v>0</v>
      </c>
      <c r="R46" s="269">
        <f t="shared" si="10"/>
        <v>0</v>
      </c>
      <c r="S46" s="287"/>
      <c r="T46" s="286">
        <f t="shared" si="3"/>
        <v>29</v>
      </c>
      <c r="U46" s="269">
        <f t="shared" si="4"/>
        <v>9.4033722438391698E-2</v>
      </c>
    </row>
    <row r="47" spans="1:21" x14ac:dyDescent="0.25">
      <c r="B47" s="270"/>
      <c r="C47" s="271"/>
      <c r="D47" s="270"/>
      <c r="E47" s="270"/>
      <c r="F47" s="293"/>
      <c r="G47" s="284"/>
      <c r="H47" s="284"/>
      <c r="I47" s="293"/>
      <c r="J47" s="284"/>
      <c r="K47" s="284"/>
      <c r="L47" s="293"/>
      <c r="M47" s="284"/>
      <c r="N47" s="284"/>
      <c r="O47" s="293"/>
      <c r="P47" s="284"/>
      <c r="Q47" s="284"/>
      <c r="R47" s="293"/>
      <c r="S47" s="284"/>
      <c r="T47" s="284"/>
      <c r="U47" s="293"/>
    </row>
    <row r="48" spans="1:21" ht="16.5" x14ac:dyDescent="0.3">
      <c r="A48" s="272" t="s">
        <v>271</v>
      </c>
    </row>
  </sheetData>
  <mergeCells count="10">
    <mergeCell ref="A6:U7"/>
    <mergeCell ref="A11:A13"/>
    <mergeCell ref="B11:U11"/>
    <mergeCell ref="B12:C12"/>
    <mergeCell ref="E12:F12"/>
    <mergeCell ref="H12:I12"/>
    <mergeCell ref="K12:L12"/>
    <mergeCell ref="N12:O12"/>
    <mergeCell ref="Q12:R12"/>
    <mergeCell ref="T12:U1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E172D-A950-45D5-9328-7233B526B483}">
  <sheetPr>
    <tabColor theme="1"/>
  </sheetPr>
  <dimension ref="A2:I48"/>
  <sheetViews>
    <sheetView showGridLines="0" showRowColHeaders="0" topLeftCell="A4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5.140625" style="250" customWidth="1"/>
    <col min="9" max="9" width="9.5703125" style="250" hidden="1" customWidth="1"/>
    <col min="10" max="16384" width="11.42578125" style="250"/>
  </cols>
  <sheetData>
    <row r="2" spans="1:9" x14ac:dyDescent="0.25">
      <c r="A2" s="249"/>
    </row>
    <row r="5" spans="1:9" ht="3.75" customHeight="1" x14ac:dyDescent="0.25"/>
    <row r="6" spans="1:9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</row>
    <row r="7" spans="1:9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</row>
    <row r="8" spans="1:9" ht="14.25" customHeight="1" x14ac:dyDescent="0.25">
      <c r="A8" s="251" t="s">
        <v>304</v>
      </c>
      <c r="B8" s="252"/>
      <c r="C8" s="252"/>
      <c r="D8" s="252"/>
      <c r="E8" s="252"/>
      <c r="F8" s="252"/>
      <c r="G8" s="252"/>
      <c r="H8" s="252"/>
      <c r="I8" s="252"/>
    </row>
    <row r="9" spans="1:9" ht="14.25" customHeight="1" x14ac:dyDescent="0.25">
      <c r="A9" s="294" t="s">
        <v>305</v>
      </c>
      <c r="B9" s="295"/>
      <c r="C9" s="295"/>
      <c r="D9" s="295"/>
      <c r="E9" s="295"/>
      <c r="F9" s="295"/>
      <c r="G9" s="295"/>
      <c r="H9" s="295"/>
      <c r="I9" s="295"/>
    </row>
    <row r="10" spans="1:9" ht="15.75" x14ac:dyDescent="0.3">
      <c r="A10" s="253" t="s">
        <v>235</v>
      </c>
      <c r="B10" s="254"/>
      <c r="C10" s="255"/>
      <c r="D10" s="288"/>
      <c r="E10" s="288"/>
      <c r="F10" s="288"/>
    </row>
    <row r="11" spans="1:9" x14ac:dyDescent="0.25">
      <c r="A11" s="423" t="s">
        <v>236</v>
      </c>
      <c r="B11" s="429" t="s">
        <v>202</v>
      </c>
      <c r="C11" s="429"/>
      <c r="D11" s="429"/>
      <c r="E11" s="429"/>
      <c r="F11" s="429"/>
      <c r="G11" s="429"/>
      <c r="H11" s="429"/>
      <c r="I11" s="429"/>
    </row>
    <row r="12" spans="1:9" ht="27" customHeight="1" x14ac:dyDescent="0.25">
      <c r="A12" s="426"/>
      <c r="B12" s="425" t="s">
        <v>306</v>
      </c>
      <c r="C12" s="425"/>
      <c r="D12" s="273"/>
      <c r="E12" s="428" t="s">
        <v>307</v>
      </c>
      <c r="F12" s="428"/>
      <c r="G12" s="274"/>
      <c r="H12" s="428" t="s">
        <v>303</v>
      </c>
      <c r="I12" s="428"/>
    </row>
    <row r="13" spans="1:9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/>
      <c r="I13" s="256" t="s">
        <v>1</v>
      </c>
    </row>
    <row r="14" spans="1:9" x14ac:dyDescent="0.25">
      <c r="A14" s="289" t="s">
        <v>238</v>
      </c>
      <c r="B14" s="277">
        <f>SUM(B15:B46)</f>
        <v>15600</v>
      </c>
      <c r="C14" s="276">
        <f>(B14/$H$14)*100</f>
        <v>50.317711189239759</v>
      </c>
      <c r="D14" s="277"/>
      <c r="E14" s="277">
        <f t="shared" ref="E14" si="0">SUM(E15:E46)</f>
        <v>15403</v>
      </c>
      <c r="F14" s="276">
        <f>(E14/$H$14)*100</f>
        <v>49.682288810760248</v>
      </c>
      <c r="G14" s="277"/>
      <c r="H14" s="277">
        <f>B14+E14</f>
        <v>31003</v>
      </c>
      <c r="I14" s="277">
        <f>SUM(I15:I46)</f>
        <v>99.999999999999986</v>
      </c>
    </row>
    <row r="15" spans="1:9" x14ac:dyDescent="0.25">
      <c r="A15" s="260" t="s">
        <v>239</v>
      </c>
      <c r="B15" s="261">
        <v>776</v>
      </c>
      <c r="C15" s="262">
        <f>(B15/$H15)*100</f>
        <v>96.039603960396036</v>
      </c>
      <c r="D15" s="279"/>
      <c r="E15" s="280">
        <v>32</v>
      </c>
      <c r="F15" s="262">
        <f>(E15/$H15)*100</f>
        <v>3.9603960396039604</v>
      </c>
      <c r="G15" s="281"/>
      <c r="H15" s="280">
        <f>B15+E15</f>
        <v>808</v>
      </c>
      <c r="I15" s="262">
        <f>(H15/$H$14)*100</f>
        <v>2.6061994000580588</v>
      </c>
    </row>
    <row r="16" spans="1:9" x14ac:dyDescent="0.25">
      <c r="A16" s="263" t="s">
        <v>240</v>
      </c>
      <c r="B16" s="264">
        <v>656</v>
      </c>
      <c r="C16" s="265">
        <f>(B16/$H16)*100</f>
        <v>52.396166134185307</v>
      </c>
      <c r="D16" s="282"/>
      <c r="E16" s="283">
        <v>596</v>
      </c>
      <c r="F16" s="265">
        <f>(E16/$H16)*100</f>
        <v>47.6038338658147</v>
      </c>
      <c r="G16" s="284"/>
      <c r="H16" s="283">
        <v>1252</v>
      </c>
      <c r="I16" s="265">
        <f>(H16/$H$14)*100</f>
        <v>4.0383188723671903</v>
      </c>
    </row>
    <row r="17" spans="1:9" x14ac:dyDescent="0.25">
      <c r="A17" s="260" t="s">
        <v>241</v>
      </c>
      <c r="B17" s="261">
        <v>1</v>
      </c>
      <c r="C17" s="262">
        <f t="shared" ref="C17:C46" si="1">(B17/$H17)*100</f>
        <v>100</v>
      </c>
      <c r="D17" s="279"/>
      <c r="E17" s="280">
        <v>0</v>
      </c>
      <c r="F17" s="262">
        <f t="shared" ref="F17:F46" si="2">(E17/$H17)*100</f>
        <v>0</v>
      </c>
      <c r="G17" s="281"/>
      <c r="H17" s="280">
        <v>1</v>
      </c>
      <c r="I17" s="262">
        <f t="shared" ref="I17:I46" si="3">(H17/$H$14)*100</f>
        <v>3.2254943070025481E-3</v>
      </c>
    </row>
    <row r="18" spans="1:9" x14ac:dyDescent="0.25">
      <c r="A18" s="263" t="s">
        <v>242</v>
      </c>
      <c r="B18" s="264">
        <v>820</v>
      </c>
      <c r="C18" s="265">
        <f t="shared" si="1"/>
        <v>41.965199590583417</v>
      </c>
      <c r="D18" s="282"/>
      <c r="E18" s="283">
        <v>1134</v>
      </c>
      <c r="F18" s="265">
        <f t="shared" si="2"/>
        <v>58.034800409416576</v>
      </c>
      <c r="G18" s="284"/>
      <c r="H18" s="283">
        <v>1954</v>
      </c>
      <c r="I18" s="265">
        <f t="shared" si="3"/>
        <v>6.3026158758829789</v>
      </c>
    </row>
    <row r="19" spans="1:9" x14ac:dyDescent="0.25">
      <c r="A19" s="260" t="s">
        <v>243</v>
      </c>
      <c r="B19" s="261">
        <v>760</v>
      </c>
      <c r="C19" s="262">
        <f t="shared" si="1"/>
        <v>33.043478260869563</v>
      </c>
      <c r="D19" s="279"/>
      <c r="E19" s="280">
        <v>1540</v>
      </c>
      <c r="F19" s="262">
        <f t="shared" si="2"/>
        <v>66.956521739130437</v>
      </c>
      <c r="G19" s="281"/>
      <c r="H19" s="280">
        <v>2300</v>
      </c>
      <c r="I19" s="262">
        <f t="shared" si="3"/>
        <v>7.4186369061058608</v>
      </c>
    </row>
    <row r="20" spans="1:9" x14ac:dyDescent="0.25">
      <c r="A20" s="263" t="s">
        <v>244</v>
      </c>
      <c r="B20" s="264">
        <v>875</v>
      </c>
      <c r="C20" s="265">
        <f t="shared" si="1"/>
        <v>48.050521691378364</v>
      </c>
      <c r="D20" s="282"/>
      <c r="E20" s="283">
        <v>946</v>
      </c>
      <c r="F20" s="265">
        <f t="shared" si="2"/>
        <v>51.949478308621636</v>
      </c>
      <c r="G20" s="284"/>
      <c r="H20" s="283">
        <v>1821</v>
      </c>
      <c r="I20" s="265">
        <f t="shared" si="3"/>
        <v>5.8736251330516405</v>
      </c>
    </row>
    <row r="21" spans="1:9" x14ac:dyDescent="0.25">
      <c r="A21" s="260" t="s">
        <v>245</v>
      </c>
      <c r="B21" s="261">
        <v>481</v>
      </c>
      <c r="C21" s="262">
        <f t="shared" si="1"/>
        <v>24.37911809427268</v>
      </c>
      <c r="D21" s="279"/>
      <c r="E21" s="280">
        <v>1492</v>
      </c>
      <c r="F21" s="262">
        <f t="shared" si="2"/>
        <v>75.620881905727316</v>
      </c>
      <c r="G21" s="281"/>
      <c r="H21" s="280">
        <v>1973</v>
      </c>
      <c r="I21" s="262">
        <f t="shared" si="3"/>
        <v>6.3639002677160272</v>
      </c>
    </row>
    <row r="22" spans="1:9" x14ac:dyDescent="0.25">
      <c r="A22" s="263" t="s">
        <v>246</v>
      </c>
      <c r="B22" s="264">
        <v>558</v>
      </c>
      <c r="C22" s="265">
        <f t="shared" si="1"/>
        <v>38.615916955017298</v>
      </c>
      <c r="D22" s="282"/>
      <c r="E22" s="283">
        <v>887</v>
      </c>
      <c r="F22" s="265">
        <f t="shared" si="2"/>
        <v>61.384083044982695</v>
      </c>
      <c r="G22" s="284"/>
      <c r="H22" s="283">
        <v>1445</v>
      </c>
      <c r="I22" s="265">
        <f t="shared" si="3"/>
        <v>4.6608392736186817</v>
      </c>
    </row>
    <row r="23" spans="1:9" x14ac:dyDescent="0.25">
      <c r="A23" s="260" t="s">
        <v>247</v>
      </c>
      <c r="B23" s="261">
        <v>181</v>
      </c>
      <c r="C23" s="262">
        <f t="shared" si="1"/>
        <v>81.531531531531527</v>
      </c>
      <c r="D23" s="279"/>
      <c r="E23" s="280">
        <v>41</v>
      </c>
      <c r="F23" s="262">
        <f t="shared" si="2"/>
        <v>18.468468468468469</v>
      </c>
      <c r="G23" s="281"/>
      <c r="H23" s="280">
        <v>222</v>
      </c>
      <c r="I23" s="262">
        <f t="shared" si="3"/>
        <v>0.71605973615456564</v>
      </c>
    </row>
    <row r="24" spans="1:9" x14ac:dyDescent="0.25">
      <c r="A24" s="263" t="s">
        <v>248</v>
      </c>
      <c r="B24" s="264">
        <v>1</v>
      </c>
      <c r="C24" s="265">
        <f t="shared" si="1"/>
        <v>50</v>
      </c>
      <c r="D24" s="282"/>
      <c r="E24" s="283">
        <v>1</v>
      </c>
      <c r="F24" s="265">
        <f t="shared" si="2"/>
        <v>50</v>
      </c>
      <c r="G24" s="284"/>
      <c r="H24" s="283">
        <v>2</v>
      </c>
      <c r="I24" s="265">
        <f t="shared" si="3"/>
        <v>6.4509886140050963E-3</v>
      </c>
    </row>
    <row r="25" spans="1:9" x14ac:dyDescent="0.25">
      <c r="A25" s="260" t="s">
        <v>249</v>
      </c>
      <c r="B25" s="261">
        <v>950</v>
      </c>
      <c r="C25" s="262">
        <f t="shared" si="1"/>
        <v>69.393718042366686</v>
      </c>
      <c r="D25" s="279"/>
      <c r="E25" s="280">
        <v>419</v>
      </c>
      <c r="F25" s="262">
        <f t="shared" si="2"/>
        <v>30.606281957633307</v>
      </c>
      <c r="G25" s="281"/>
      <c r="H25" s="280">
        <v>1369</v>
      </c>
      <c r="I25" s="262">
        <f t="shared" si="3"/>
        <v>4.4157017062864883</v>
      </c>
    </row>
    <row r="26" spans="1:9" x14ac:dyDescent="0.25">
      <c r="A26" s="263" t="s">
        <v>250</v>
      </c>
      <c r="B26" s="264">
        <v>145</v>
      </c>
      <c r="C26" s="265">
        <f t="shared" si="1"/>
        <v>77.127659574468083</v>
      </c>
      <c r="D26" s="282"/>
      <c r="E26" s="283">
        <v>43</v>
      </c>
      <c r="F26" s="265">
        <f t="shared" si="2"/>
        <v>22.872340425531913</v>
      </c>
      <c r="G26" s="284"/>
      <c r="H26" s="283">
        <v>188</v>
      </c>
      <c r="I26" s="265">
        <f t="shared" si="3"/>
        <v>0.60639292971647907</v>
      </c>
    </row>
    <row r="27" spans="1:9" x14ac:dyDescent="0.25">
      <c r="A27" s="260" t="s">
        <v>251</v>
      </c>
      <c r="B27" s="261">
        <v>1425</v>
      </c>
      <c r="C27" s="262">
        <f t="shared" si="1"/>
        <v>90.822179732313586</v>
      </c>
      <c r="D27" s="279"/>
      <c r="E27" s="280">
        <v>144</v>
      </c>
      <c r="F27" s="262">
        <f t="shared" si="2"/>
        <v>9.1778202676864247</v>
      </c>
      <c r="G27" s="281"/>
      <c r="H27" s="280">
        <v>1569</v>
      </c>
      <c r="I27" s="262">
        <f t="shared" si="3"/>
        <v>5.0608005676869983</v>
      </c>
    </row>
    <row r="28" spans="1:9" x14ac:dyDescent="0.25">
      <c r="A28" s="263" t="s">
        <v>252</v>
      </c>
      <c r="B28" s="264">
        <v>785</v>
      </c>
      <c r="C28" s="265">
        <f t="shared" si="1"/>
        <v>61.665357423409276</v>
      </c>
      <c r="D28" s="282"/>
      <c r="E28" s="283">
        <v>488</v>
      </c>
      <c r="F28" s="265">
        <f t="shared" si="2"/>
        <v>38.334642576590731</v>
      </c>
      <c r="G28" s="284"/>
      <c r="H28" s="283">
        <v>1273</v>
      </c>
      <c r="I28" s="265">
        <f t="shared" si="3"/>
        <v>4.1060542528142436</v>
      </c>
    </row>
    <row r="29" spans="1:9" x14ac:dyDescent="0.25">
      <c r="A29" s="260" t="s">
        <v>253</v>
      </c>
      <c r="B29" s="261">
        <v>474</v>
      </c>
      <c r="C29" s="262">
        <f t="shared" si="1"/>
        <v>34.372733865119656</v>
      </c>
      <c r="D29" s="279"/>
      <c r="E29" s="280">
        <v>905</v>
      </c>
      <c r="F29" s="262">
        <f t="shared" si="2"/>
        <v>65.627266134880344</v>
      </c>
      <c r="G29" s="281"/>
      <c r="H29" s="280">
        <v>1379</v>
      </c>
      <c r="I29" s="262">
        <f t="shared" si="3"/>
        <v>4.4479566493565139</v>
      </c>
    </row>
    <row r="30" spans="1:9" x14ac:dyDescent="0.25">
      <c r="A30" s="263" t="s">
        <v>254</v>
      </c>
      <c r="B30" s="264">
        <v>19</v>
      </c>
      <c r="C30" s="265">
        <f t="shared" si="1"/>
        <v>100</v>
      </c>
      <c r="D30" s="282"/>
      <c r="E30" s="283">
        <v>0</v>
      </c>
      <c r="F30" s="265">
        <f t="shared" si="2"/>
        <v>0</v>
      </c>
      <c r="G30" s="284"/>
      <c r="H30" s="283">
        <v>19</v>
      </c>
      <c r="I30" s="265">
        <f t="shared" si="3"/>
        <v>6.1284391833048409E-2</v>
      </c>
    </row>
    <row r="31" spans="1:9" x14ac:dyDescent="0.25">
      <c r="A31" s="260" t="s">
        <v>255</v>
      </c>
      <c r="B31" s="261">
        <v>30</v>
      </c>
      <c r="C31" s="262">
        <f t="shared" si="1"/>
        <v>100</v>
      </c>
      <c r="D31" s="279"/>
      <c r="E31" s="280">
        <v>0</v>
      </c>
      <c r="F31" s="262">
        <f t="shared" si="2"/>
        <v>0</v>
      </c>
      <c r="G31" s="281"/>
      <c r="H31" s="280">
        <v>30</v>
      </c>
      <c r="I31" s="262">
        <f t="shared" si="3"/>
        <v>9.6764829210076453E-2</v>
      </c>
    </row>
    <row r="32" spans="1:9" x14ac:dyDescent="0.25">
      <c r="A32" s="263" t="s">
        <v>256</v>
      </c>
      <c r="B32" s="264">
        <v>334</v>
      </c>
      <c r="C32" s="265">
        <f t="shared" si="1"/>
        <v>25.613496932515339</v>
      </c>
      <c r="D32" s="282"/>
      <c r="E32" s="283">
        <v>970</v>
      </c>
      <c r="F32" s="265">
        <f t="shared" si="2"/>
        <v>74.386503067484668</v>
      </c>
      <c r="G32" s="284"/>
      <c r="H32" s="283">
        <v>1304</v>
      </c>
      <c r="I32" s="265">
        <f t="shared" si="3"/>
        <v>4.2060445763313226</v>
      </c>
    </row>
    <row r="33" spans="1:9" x14ac:dyDescent="0.25">
      <c r="A33" s="260" t="s">
        <v>257</v>
      </c>
      <c r="B33" s="261">
        <v>1320</v>
      </c>
      <c r="C33" s="262">
        <f t="shared" si="1"/>
        <v>97.850259451445524</v>
      </c>
      <c r="D33" s="279"/>
      <c r="E33" s="280">
        <v>29</v>
      </c>
      <c r="F33" s="262">
        <f t="shared" si="2"/>
        <v>2.1497405485544849</v>
      </c>
      <c r="G33" s="281"/>
      <c r="H33" s="280">
        <v>1349</v>
      </c>
      <c r="I33" s="262">
        <f t="shared" si="3"/>
        <v>4.3511918201464379</v>
      </c>
    </row>
    <row r="34" spans="1:9" x14ac:dyDescent="0.25">
      <c r="A34" s="263" t="s">
        <v>258</v>
      </c>
      <c r="B34" s="264">
        <v>239</v>
      </c>
      <c r="C34" s="265">
        <f t="shared" si="1"/>
        <v>68.876080691642656</v>
      </c>
      <c r="D34" s="282"/>
      <c r="E34" s="283">
        <v>108</v>
      </c>
      <c r="F34" s="265">
        <f t="shared" si="2"/>
        <v>31.123919308357351</v>
      </c>
      <c r="G34" s="284"/>
      <c r="H34" s="283">
        <v>347</v>
      </c>
      <c r="I34" s="265">
        <f t="shared" si="3"/>
        <v>1.1192465245298842</v>
      </c>
    </row>
    <row r="35" spans="1:9" x14ac:dyDescent="0.25">
      <c r="A35" s="260" t="s">
        <v>259</v>
      </c>
      <c r="B35" s="261">
        <v>73</v>
      </c>
      <c r="C35" s="262">
        <f t="shared" si="1"/>
        <v>69.523809523809518</v>
      </c>
      <c r="D35" s="279"/>
      <c r="E35" s="280">
        <v>32</v>
      </c>
      <c r="F35" s="262">
        <f t="shared" si="2"/>
        <v>30.476190476190478</v>
      </c>
      <c r="G35" s="281"/>
      <c r="H35" s="280">
        <v>105</v>
      </c>
      <c r="I35" s="262">
        <f t="shared" si="3"/>
        <v>0.33867690223526759</v>
      </c>
    </row>
    <row r="36" spans="1:9" s="266" customFormat="1" x14ac:dyDescent="0.25">
      <c r="A36" s="263" t="s">
        <v>260</v>
      </c>
      <c r="B36" s="264">
        <v>979</v>
      </c>
      <c r="C36" s="265">
        <f t="shared" si="1"/>
        <v>51.99150292087095</v>
      </c>
      <c r="D36" s="282"/>
      <c r="E36" s="283">
        <v>904</v>
      </c>
      <c r="F36" s="265">
        <f t="shared" si="2"/>
        <v>48.00849707912905</v>
      </c>
      <c r="G36" s="284"/>
      <c r="H36" s="283">
        <v>1883</v>
      </c>
      <c r="I36" s="265">
        <f t="shared" si="3"/>
        <v>6.0736057800857983</v>
      </c>
    </row>
    <row r="37" spans="1:9" x14ac:dyDescent="0.25">
      <c r="A37" s="260" t="s">
        <v>261</v>
      </c>
      <c r="B37" s="261">
        <v>173</v>
      </c>
      <c r="C37" s="262">
        <f t="shared" si="1"/>
        <v>26.947040498442366</v>
      </c>
      <c r="D37" s="279"/>
      <c r="E37" s="280">
        <v>469</v>
      </c>
      <c r="F37" s="262">
        <f t="shared" si="2"/>
        <v>73.052959501557638</v>
      </c>
      <c r="G37" s="281"/>
      <c r="H37" s="280">
        <v>642</v>
      </c>
      <c r="I37" s="262">
        <f t="shared" si="3"/>
        <v>2.0707673450956356</v>
      </c>
    </row>
    <row r="38" spans="1:9" s="266" customFormat="1" x14ac:dyDescent="0.25">
      <c r="A38" s="263" t="s">
        <v>262</v>
      </c>
      <c r="B38" s="264">
        <v>1019</v>
      </c>
      <c r="C38" s="265">
        <f t="shared" si="1"/>
        <v>68.991198375084622</v>
      </c>
      <c r="D38" s="282"/>
      <c r="E38" s="283">
        <v>458</v>
      </c>
      <c r="F38" s="265">
        <f t="shared" si="2"/>
        <v>31.008801624915368</v>
      </c>
      <c r="G38" s="284"/>
      <c r="H38" s="283">
        <v>1477</v>
      </c>
      <c r="I38" s="265">
        <f t="shared" si="3"/>
        <v>4.7640550914427635</v>
      </c>
    </row>
    <row r="39" spans="1:9" x14ac:dyDescent="0.25">
      <c r="A39" s="260" t="s">
        <v>263</v>
      </c>
      <c r="B39" s="261">
        <v>193</v>
      </c>
      <c r="C39" s="262">
        <f t="shared" si="1"/>
        <v>22.260668973471741</v>
      </c>
      <c r="D39" s="279"/>
      <c r="E39" s="280">
        <v>674</v>
      </c>
      <c r="F39" s="262">
        <f t="shared" si="2"/>
        <v>77.739331026528262</v>
      </c>
      <c r="G39" s="281"/>
      <c r="H39" s="280">
        <v>867</v>
      </c>
      <c r="I39" s="262">
        <f t="shared" si="3"/>
        <v>2.7965035641712093</v>
      </c>
    </row>
    <row r="40" spans="1:9" s="266" customFormat="1" x14ac:dyDescent="0.25">
      <c r="A40" s="263" t="s">
        <v>264</v>
      </c>
      <c r="B40" s="264">
        <v>625</v>
      </c>
      <c r="C40" s="265">
        <f t="shared" si="1"/>
        <v>47.063253012048193</v>
      </c>
      <c r="D40" s="282"/>
      <c r="E40" s="283">
        <v>703</v>
      </c>
      <c r="F40" s="265">
        <f t="shared" si="2"/>
        <v>52.936746987951807</v>
      </c>
      <c r="G40" s="284"/>
      <c r="H40" s="283">
        <v>1328</v>
      </c>
      <c r="I40" s="265">
        <f t="shared" si="3"/>
        <v>4.2834564396993837</v>
      </c>
    </row>
    <row r="41" spans="1:9" x14ac:dyDescent="0.25">
      <c r="A41" s="260" t="s">
        <v>265</v>
      </c>
      <c r="B41" s="261">
        <v>353</v>
      </c>
      <c r="C41" s="262">
        <f t="shared" si="1"/>
        <v>36.580310880829018</v>
      </c>
      <c r="D41" s="279"/>
      <c r="E41" s="280">
        <v>612</v>
      </c>
      <c r="F41" s="262">
        <f t="shared" si="2"/>
        <v>63.419689119170982</v>
      </c>
      <c r="G41" s="281"/>
      <c r="H41" s="280">
        <v>965</v>
      </c>
      <c r="I41" s="262">
        <f t="shared" si="3"/>
        <v>3.1126020062574589</v>
      </c>
    </row>
    <row r="42" spans="1:9" s="266" customFormat="1" x14ac:dyDescent="0.25">
      <c r="A42" s="263" t="s">
        <v>266</v>
      </c>
      <c r="B42" s="264">
        <v>241</v>
      </c>
      <c r="C42" s="265">
        <f t="shared" si="1"/>
        <v>69.855072463768124</v>
      </c>
      <c r="D42" s="282"/>
      <c r="E42" s="283">
        <v>104</v>
      </c>
      <c r="F42" s="265">
        <f t="shared" si="2"/>
        <v>30.144927536231886</v>
      </c>
      <c r="G42" s="284"/>
      <c r="H42" s="283">
        <v>345</v>
      </c>
      <c r="I42" s="265">
        <f t="shared" si="3"/>
        <v>1.1127955359158792</v>
      </c>
    </row>
    <row r="43" spans="1:9" x14ac:dyDescent="0.25">
      <c r="A43" s="260" t="s">
        <v>267</v>
      </c>
      <c r="B43" s="261">
        <v>558</v>
      </c>
      <c r="C43" s="262">
        <f t="shared" si="1"/>
        <v>35.361216730038024</v>
      </c>
      <c r="D43" s="279"/>
      <c r="E43" s="280">
        <v>1020</v>
      </c>
      <c r="F43" s="262">
        <f t="shared" si="2"/>
        <v>64.638783269961976</v>
      </c>
      <c r="G43" s="281"/>
      <c r="H43" s="280">
        <v>1578</v>
      </c>
      <c r="I43" s="262">
        <f t="shared" si="3"/>
        <v>5.089830016450021</v>
      </c>
    </row>
    <row r="44" spans="1:9" s="266" customFormat="1" x14ac:dyDescent="0.25">
      <c r="A44" s="263" t="s">
        <v>268</v>
      </c>
      <c r="B44" s="264">
        <v>503</v>
      </c>
      <c r="C44" s="265">
        <f t="shared" si="1"/>
        <v>43.549783549783548</v>
      </c>
      <c r="D44" s="282"/>
      <c r="E44" s="283">
        <v>652</v>
      </c>
      <c r="F44" s="265">
        <f t="shared" si="2"/>
        <v>56.450216450216452</v>
      </c>
      <c r="G44" s="284"/>
      <c r="H44" s="283">
        <v>1155</v>
      </c>
      <c r="I44" s="265">
        <f t="shared" si="3"/>
        <v>3.7254459245879432</v>
      </c>
    </row>
    <row r="45" spans="1:9" x14ac:dyDescent="0.25">
      <c r="A45" s="260" t="s">
        <v>269</v>
      </c>
      <c r="B45" s="261">
        <v>24</v>
      </c>
      <c r="C45" s="262">
        <f t="shared" si="1"/>
        <v>100</v>
      </c>
      <c r="D45" s="279"/>
      <c r="E45" s="280">
        <v>0</v>
      </c>
      <c r="F45" s="262">
        <f t="shared" si="2"/>
        <v>0</v>
      </c>
      <c r="G45" s="281"/>
      <c r="H45" s="280">
        <v>24</v>
      </c>
      <c r="I45" s="262">
        <f t="shared" si="3"/>
        <v>7.7411863368061148E-2</v>
      </c>
    </row>
    <row r="46" spans="1:9" s="266" customFormat="1" x14ac:dyDescent="0.25">
      <c r="A46" s="267" t="s">
        <v>270</v>
      </c>
      <c r="B46" s="268">
        <v>29</v>
      </c>
      <c r="C46" s="269">
        <f t="shared" si="1"/>
        <v>100</v>
      </c>
      <c r="D46" s="285"/>
      <c r="E46" s="286">
        <v>0</v>
      </c>
      <c r="F46" s="269">
        <f t="shared" si="2"/>
        <v>0</v>
      </c>
      <c r="G46" s="287"/>
      <c r="H46" s="286">
        <v>29</v>
      </c>
      <c r="I46" s="269">
        <f t="shared" si="3"/>
        <v>9.3539334903073895E-2</v>
      </c>
    </row>
    <row r="47" spans="1:9" x14ac:dyDescent="0.25">
      <c r="B47" s="270"/>
      <c r="C47" s="271"/>
      <c r="D47" s="270"/>
      <c r="E47" s="270"/>
      <c r="F47" s="293"/>
      <c r="G47" s="284"/>
      <c r="H47" s="284"/>
      <c r="I47" s="293"/>
    </row>
    <row r="48" spans="1:9" ht="16.5" x14ac:dyDescent="0.3">
      <c r="A48" s="272" t="s">
        <v>271</v>
      </c>
    </row>
  </sheetData>
  <mergeCells count="6">
    <mergeCell ref="A6:I7"/>
    <mergeCell ref="A11:A13"/>
    <mergeCell ref="B11:I11"/>
    <mergeCell ref="B12:C12"/>
    <mergeCell ref="E12:F12"/>
    <mergeCell ref="H12:I12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E6AA9-3D3E-489F-AF81-F0EBD13856CF}">
  <sheetPr>
    <tabColor theme="1"/>
  </sheetPr>
  <dimension ref="A2:AG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1.42578125" style="250"/>
    <col min="6" max="6" width="14" style="250" customWidth="1"/>
    <col min="7" max="7" width="6.28515625" style="250" customWidth="1"/>
    <col min="8" max="9" width="11.42578125" style="250"/>
    <col min="10" max="10" width="6.28515625" style="250" customWidth="1"/>
    <col min="11" max="11" width="14.28515625" style="250" customWidth="1"/>
    <col min="12" max="12" width="11.42578125" style="250"/>
    <col min="13" max="13" width="6.28515625" style="250" customWidth="1"/>
    <col min="14" max="15" width="11.42578125" style="250"/>
    <col min="16" max="16" width="6.28515625" style="250" customWidth="1"/>
    <col min="17" max="18" width="11.42578125" style="250"/>
    <col min="19" max="19" width="6.28515625" style="250" customWidth="1"/>
    <col min="20" max="21" width="11.42578125" style="250"/>
    <col min="22" max="22" width="6.28515625" style="250" customWidth="1"/>
    <col min="23" max="24" width="11.42578125" style="250"/>
    <col min="25" max="25" width="6.28515625" style="250" customWidth="1"/>
    <col min="26" max="26" width="14.28515625" style="250" customWidth="1"/>
    <col min="27" max="27" width="11.42578125" style="250"/>
    <col min="28" max="28" width="6.28515625" style="250" customWidth="1"/>
    <col min="29" max="30" width="11.42578125" style="250"/>
    <col min="31" max="31" width="6.28515625" style="250" customWidth="1"/>
    <col min="32" max="16384" width="11.42578125" style="250"/>
  </cols>
  <sheetData>
    <row r="2" spans="1:33" x14ac:dyDescent="0.25">
      <c r="A2" s="249"/>
    </row>
    <row r="5" spans="1:33" ht="3.75" customHeight="1" x14ac:dyDescent="0.25"/>
    <row r="6" spans="1:33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/>
      <c r="AC6" s="422"/>
      <c r="AD6" s="422"/>
      <c r="AE6" s="422"/>
      <c r="AF6" s="422"/>
      <c r="AG6" s="422"/>
    </row>
    <row r="7" spans="1:33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  <c r="AB7" s="422"/>
      <c r="AC7" s="422"/>
      <c r="AD7" s="422"/>
      <c r="AE7" s="422"/>
      <c r="AF7" s="422"/>
      <c r="AG7" s="422"/>
    </row>
    <row r="8" spans="1:33" ht="14.25" customHeight="1" x14ac:dyDescent="0.25">
      <c r="A8" s="251" t="s">
        <v>308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</row>
    <row r="9" spans="1:33" ht="14.25" customHeight="1" x14ac:dyDescent="0.25">
      <c r="A9" s="294" t="s">
        <v>309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</row>
    <row r="10" spans="1:33" ht="15.75" x14ac:dyDescent="0.3">
      <c r="A10" s="253" t="s">
        <v>235</v>
      </c>
      <c r="B10" s="288"/>
      <c r="C10" s="288"/>
    </row>
    <row r="11" spans="1:33" x14ac:dyDescent="0.25">
      <c r="A11" s="423" t="s">
        <v>236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</row>
    <row r="12" spans="1:33" ht="40.5" customHeight="1" x14ac:dyDescent="0.25">
      <c r="A12" s="426"/>
      <c r="B12" s="428" t="s">
        <v>310</v>
      </c>
      <c r="C12" s="428"/>
      <c r="D12" s="274"/>
      <c r="E12" s="428" t="s">
        <v>311</v>
      </c>
      <c r="F12" s="428"/>
      <c r="G12" s="274"/>
      <c r="H12" s="425" t="s">
        <v>312</v>
      </c>
      <c r="I12" s="425"/>
      <c r="J12" s="274"/>
      <c r="K12" s="428" t="s">
        <v>313</v>
      </c>
      <c r="L12" s="428"/>
      <c r="M12" s="274"/>
      <c r="N12" s="428" t="s">
        <v>314</v>
      </c>
      <c r="O12" s="428"/>
      <c r="P12" s="274"/>
      <c r="Q12" s="425" t="s">
        <v>315</v>
      </c>
      <c r="R12" s="425"/>
      <c r="S12" s="274"/>
      <c r="T12" s="428" t="s">
        <v>316</v>
      </c>
      <c r="U12" s="428"/>
      <c r="V12" s="274"/>
      <c r="W12" s="425" t="s">
        <v>317</v>
      </c>
      <c r="X12" s="425"/>
      <c r="Y12" s="274"/>
      <c r="Z12" s="428" t="s">
        <v>318</v>
      </c>
      <c r="AA12" s="428"/>
      <c r="AB12" s="274"/>
      <c r="AC12" s="428" t="s">
        <v>319</v>
      </c>
      <c r="AD12" s="428"/>
      <c r="AE12" s="274"/>
      <c r="AF12" s="428" t="s">
        <v>320</v>
      </c>
      <c r="AG12" s="428"/>
    </row>
    <row r="13" spans="1:33" x14ac:dyDescent="0.25">
      <c r="A13" s="426"/>
      <c r="B13" s="256" t="s">
        <v>52</v>
      </c>
      <c r="C13" s="256" t="s">
        <v>1</v>
      </c>
      <c r="D13" s="275"/>
      <c r="E13" s="256" t="s">
        <v>52</v>
      </c>
      <c r="F13" s="256" t="s">
        <v>1</v>
      </c>
      <c r="G13" s="275"/>
      <c r="H13" s="256" t="s">
        <v>52</v>
      </c>
      <c r="I13" s="256" t="s">
        <v>1</v>
      </c>
      <c r="J13" s="275"/>
      <c r="K13" s="256" t="s">
        <v>52</v>
      </c>
      <c r="L13" s="256" t="s">
        <v>1</v>
      </c>
      <c r="M13" s="275"/>
      <c r="N13" s="256" t="s">
        <v>52</v>
      </c>
      <c r="O13" s="256" t="s">
        <v>1</v>
      </c>
      <c r="P13" s="275"/>
      <c r="Q13" s="256" t="s">
        <v>52</v>
      </c>
      <c r="R13" s="256" t="s">
        <v>1</v>
      </c>
      <c r="S13" s="275"/>
      <c r="T13" s="256" t="s">
        <v>52</v>
      </c>
      <c r="U13" s="256" t="s">
        <v>1</v>
      </c>
      <c r="V13" s="275"/>
      <c r="W13" s="256" t="s">
        <v>52</v>
      </c>
      <c r="X13" s="256" t="s">
        <v>1</v>
      </c>
      <c r="Y13" s="275"/>
      <c r="Z13" s="256" t="s">
        <v>52</v>
      </c>
      <c r="AA13" s="256" t="s">
        <v>1</v>
      </c>
      <c r="AB13" s="275"/>
      <c r="AC13" s="256" t="s">
        <v>52</v>
      </c>
      <c r="AD13" s="256" t="s">
        <v>1</v>
      </c>
      <c r="AE13" s="275"/>
      <c r="AF13" s="256" t="s">
        <v>52</v>
      </c>
      <c r="AG13" s="256" t="s">
        <v>1</v>
      </c>
    </row>
    <row r="14" spans="1:33" x14ac:dyDescent="0.25">
      <c r="A14" s="289" t="s">
        <v>238</v>
      </c>
      <c r="B14" s="258">
        <f>SUM(B15:B46)</f>
        <v>4532</v>
      </c>
      <c r="C14" s="276">
        <v>14.61794019933555</v>
      </c>
      <c r="D14" s="277"/>
      <c r="E14" s="258">
        <f>SUM(E15:E46)</f>
        <v>4112</v>
      </c>
      <c r="F14" s="276">
        <v>13.263232590394477</v>
      </c>
      <c r="G14" s="277"/>
      <c r="H14" s="258">
        <f>SUM(H15:H46)</f>
        <v>3016</v>
      </c>
      <c r="I14" s="276">
        <v>9.7280908299196849</v>
      </c>
      <c r="J14" s="277"/>
      <c r="K14" s="258">
        <f>SUM(K15:K46)</f>
        <v>604</v>
      </c>
      <c r="L14" s="276">
        <v>1.948198561429539</v>
      </c>
      <c r="M14" s="277"/>
      <c r="N14" s="258">
        <f>SUM(N15:N46)</f>
        <v>324</v>
      </c>
      <c r="O14" s="276">
        <v>1.0450601554688255</v>
      </c>
      <c r="P14" s="277"/>
      <c r="Q14" s="258">
        <f>SUM(Q15:Q46)</f>
        <v>7656</v>
      </c>
      <c r="R14" s="276">
        <v>24.694384414411509</v>
      </c>
      <c r="S14" s="277"/>
      <c r="T14" s="258">
        <f>SUM(T15:T46)</f>
        <v>425</v>
      </c>
      <c r="U14" s="276">
        <v>1.3708350804760829</v>
      </c>
      <c r="V14" s="277"/>
      <c r="W14" s="258">
        <f>SUM(W15:W46)</f>
        <v>152</v>
      </c>
      <c r="X14" s="276">
        <v>0.49027513466438727</v>
      </c>
      <c r="Y14" s="277"/>
      <c r="Z14" s="258">
        <f>SUM(Z15:Z46)</f>
        <v>21</v>
      </c>
      <c r="AA14" s="276">
        <v>6.7735380447053517E-2</v>
      </c>
      <c r="AB14" s="277"/>
      <c r="AC14" s="258">
        <f>SUM(AC15:AC46)</f>
        <v>272</v>
      </c>
      <c r="AD14" s="276">
        <v>0.87733445150469314</v>
      </c>
      <c r="AE14" s="277"/>
      <c r="AF14" s="258">
        <f>SUM(AF15:AF46)</f>
        <v>373</v>
      </c>
      <c r="AG14" s="276">
        <v>1.2031093765119505</v>
      </c>
    </row>
    <row r="15" spans="1:33" x14ac:dyDescent="0.25">
      <c r="A15" s="260" t="s">
        <v>239</v>
      </c>
      <c r="B15" s="280">
        <v>95</v>
      </c>
      <c r="C15" s="278">
        <v>11.757425742574256</v>
      </c>
      <c r="D15" s="281"/>
      <c r="E15" s="280">
        <v>7</v>
      </c>
      <c r="F15" s="278">
        <v>0.86633663366336644</v>
      </c>
      <c r="G15" s="281"/>
      <c r="H15" s="280">
        <v>1</v>
      </c>
      <c r="I15" s="278">
        <v>0.12376237623762376</v>
      </c>
      <c r="J15" s="281"/>
      <c r="K15" s="280">
        <v>12</v>
      </c>
      <c r="L15" s="278">
        <v>1.4851485148514851</v>
      </c>
      <c r="M15" s="281"/>
      <c r="N15" s="280">
        <v>104</v>
      </c>
      <c r="O15" s="278">
        <v>12.871287128712872</v>
      </c>
      <c r="P15" s="281"/>
      <c r="Q15" s="280">
        <v>725</v>
      </c>
      <c r="R15" s="278">
        <v>89.727722772277232</v>
      </c>
      <c r="S15" s="281"/>
      <c r="T15" s="280">
        <v>6</v>
      </c>
      <c r="U15" s="278">
        <v>0.74257425742574257</v>
      </c>
      <c r="V15" s="281"/>
      <c r="W15" s="280">
        <v>4</v>
      </c>
      <c r="X15" s="278">
        <v>0.49504950495049505</v>
      </c>
      <c r="Y15" s="281"/>
      <c r="Z15" s="280">
        <v>0</v>
      </c>
      <c r="AA15" s="278">
        <v>0</v>
      </c>
      <c r="AB15" s="281"/>
      <c r="AC15" s="280">
        <v>5</v>
      </c>
      <c r="AD15" s="278">
        <v>0.61881188118811881</v>
      </c>
      <c r="AE15" s="281"/>
      <c r="AF15" s="280">
        <v>1</v>
      </c>
      <c r="AG15" s="278">
        <v>0.12376237623762376</v>
      </c>
    </row>
    <row r="16" spans="1:33" x14ac:dyDescent="0.25">
      <c r="A16" s="263" t="s">
        <v>240</v>
      </c>
      <c r="B16" s="283">
        <v>185</v>
      </c>
      <c r="C16" s="265">
        <v>14.776357827476039</v>
      </c>
      <c r="D16" s="284"/>
      <c r="E16" s="283">
        <v>299</v>
      </c>
      <c r="F16" s="265">
        <v>23.881789137380192</v>
      </c>
      <c r="G16" s="284"/>
      <c r="H16" s="283">
        <v>114</v>
      </c>
      <c r="I16" s="265">
        <v>9.1054313099041533</v>
      </c>
      <c r="J16" s="284"/>
      <c r="K16" s="283">
        <v>20</v>
      </c>
      <c r="L16" s="265">
        <v>1.5974440894568689</v>
      </c>
      <c r="M16" s="284"/>
      <c r="N16" s="283">
        <v>0</v>
      </c>
      <c r="O16" s="265">
        <v>0</v>
      </c>
      <c r="P16" s="284"/>
      <c r="Q16" s="283">
        <v>215</v>
      </c>
      <c r="R16" s="265">
        <v>17.172523961661344</v>
      </c>
      <c r="S16" s="284"/>
      <c r="T16" s="283">
        <v>10</v>
      </c>
      <c r="U16" s="265">
        <v>0.79872204472843444</v>
      </c>
      <c r="V16" s="284"/>
      <c r="W16" s="283">
        <v>2</v>
      </c>
      <c r="X16" s="265">
        <v>0.15974440894568689</v>
      </c>
      <c r="Y16" s="284"/>
      <c r="Z16" s="283">
        <v>3</v>
      </c>
      <c r="AA16" s="265">
        <v>0.23961661341853036</v>
      </c>
      <c r="AB16" s="284"/>
      <c r="AC16" s="283">
        <v>10</v>
      </c>
      <c r="AD16" s="265">
        <v>0.79872204472843444</v>
      </c>
      <c r="AE16" s="284"/>
      <c r="AF16" s="283">
        <v>5</v>
      </c>
      <c r="AG16" s="265">
        <v>0.39936102236421722</v>
      </c>
    </row>
    <row r="17" spans="1:33" x14ac:dyDescent="0.25">
      <c r="A17" s="260" t="s">
        <v>241</v>
      </c>
      <c r="B17" s="280">
        <v>0</v>
      </c>
      <c r="C17" s="278">
        <v>0</v>
      </c>
      <c r="D17" s="281"/>
      <c r="E17" s="280">
        <v>0</v>
      </c>
      <c r="F17" s="278">
        <v>0</v>
      </c>
      <c r="G17" s="281"/>
      <c r="H17" s="280">
        <v>0</v>
      </c>
      <c r="I17" s="278">
        <v>0</v>
      </c>
      <c r="J17" s="281"/>
      <c r="K17" s="280">
        <v>0</v>
      </c>
      <c r="L17" s="278">
        <v>0</v>
      </c>
      <c r="M17" s="281"/>
      <c r="N17" s="280">
        <v>0</v>
      </c>
      <c r="O17" s="278">
        <v>0</v>
      </c>
      <c r="P17" s="281"/>
      <c r="Q17" s="280">
        <v>0</v>
      </c>
      <c r="R17" s="278">
        <v>0</v>
      </c>
      <c r="S17" s="281"/>
      <c r="T17" s="280">
        <v>0</v>
      </c>
      <c r="U17" s="278">
        <v>0</v>
      </c>
      <c r="V17" s="281"/>
      <c r="W17" s="280">
        <v>0</v>
      </c>
      <c r="X17" s="278">
        <v>0</v>
      </c>
      <c r="Y17" s="281"/>
      <c r="Z17" s="280">
        <v>0</v>
      </c>
      <c r="AA17" s="278">
        <v>0</v>
      </c>
      <c r="AB17" s="281"/>
      <c r="AC17" s="280">
        <v>0</v>
      </c>
      <c r="AD17" s="278">
        <v>0</v>
      </c>
      <c r="AE17" s="281"/>
      <c r="AF17" s="280">
        <v>0</v>
      </c>
      <c r="AG17" s="278">
        <v>0</v>
      </c>
    </row>
    <row r="18" spans="1:33" x14ac:dyDescent="0.25">
      <c r="A18" s="263" t="s">
        <v>242</v>
      </c>
      <c r="B18" s="283">
        <v>355</v>
      </c>
      <c r="C18" s="265">
        <v>18.167860798362334</v>
      </c>
      <c r="D18" s="284"/>
      <c r="E18" s="283">
        <v>82</v>
      </c>
      <c r="F18" s="265">
        <v>4.1965199590583415</v>
      </c>
      <c r="G18" s="284"/>
      <c r="H18" s="283">
        <v>47</v>
      </c>
      <c r="I18" s="265">
        <v>2.4053224155578303</v>
      </c>
      <c r="J18" s="284"/>
      <c r="K18" s="283">
        <v>11</v>
      </c>
      <c r="L18" s="265">
        <v>0.56294779938587514</v>
      </c>
      <c r="M18" s="284"/>
      <c r="N18" s="283">
        <v>1</v>
      </c>
      <c r="O18" s="265">
        <v>5.1177072671443197E-2</v>
      </c>
      <c r="P18" s="284"/>
      <c r="Q18" s="283">
        <v>331</v>
      </c>
      <c r="R18" s="265">
        <v>16.939611054247695</v>
      </c>
      <c r="S18" s="284"/>
      <c r="T18" s="283">
        <v>17</v>
      </c>
      <c r="U18" s="265">
        <v>0.87001023541453426</v>
      </c>
      <c r="V18" s="284"/>
      <c r="W18" s="283">
        <v>23</v>
      </c>
      <c r="X18" s="265">
        <v>1.1770726714431934</v>
      </c>
      <c r="Y18" s="284"/>
      <c r="Z18" s="283">
        <v>1</v>
      </c>
      <c r="AA18" s="265">
        <v>5.1177072671443197E-2</v>
      </c>
      <c r="AB18" s="284"/>
      <c r="AC18" s="283">
        <v>12</v>
      </c>
      <c r="AD18" s="265">
        <v>0.61412487205731825</v>
      </c>
      <c r="AE18" s="284"/>
      <c r="AF18" s="283">
        <v>18</v>
      </c>
      <c r="AG18" s="265">
        <v>0.92118730808597749</v>
      </c>
    </row>
    <row r="19" spans="1:33" x14ac:dyDescent="0.25">
      <c r="A19" s="260" t="s">
        <v>243</v>
      </c>
      <c r="B19" s="280">
        <v>414</v>
      </c>
      <c r="C19" s="278">
        <v>18</v>
      </c>
      <c r="D19" s="281"/>
      <c r="E19" s="280">
        <v>146</v>
      </c>
      <c r="F19" s="278">
        <v>6.3478260869565224</v>
      </c>
      <c r="G19" s="281"/>
      <c r="H19" s="280">
        <v>96</v>
      </c>
      <c r="I19" s="278">
        <v>4.1739130434782616</v>
      </c>
      <c r="J19" s="281"/>
      <c r="K19" s="280">
        <v>8</v>
      </c>
      <c r="L19" s="278">
        <v>0.34782608695652173</v>
      </c>
      <c r="M19" s="281"/>
      <c r="N19" s="280">
        <v>3</v>
      </c>
      <c r="O19" s="278">
        <v>0.13043478260869568</v>
      </c>
      <c r="P19" s="281"/>
      <c r="Q19" s="280">
        <v>137</v>
      </c>
      <c r="R19" s="278">
        <v>5.9565217391304346</v>
      </c>
      <c r="S19" s="281"/>
      <c r="T19" s="280">
        <v>10</v>
      </c>
      <c r="U19" s="278">
        <v>0.43478260869565216</v>
      </c>
      <c r="V19" s="281"/>
      <c r="W19" s="280">
        <v>6</v>
      </c>
      <c r="X19" s="278">
        <v>0.26086956521739135</v>
      </c>
      <c r="Y19" s="281"/>
      <c r="Z19" s="280">
        <v>1</v>
      </c>
      <c r="AA19" s="278">
        <v>4.3478260869565216E-2</v>
      </c>
      <c r="AB19" s="281"/>
      <c r="AC19" s="280">
        <v>60</v>
      </c>
      <c r="AD19" s="278">
        <v>2.6086956521739131</v>
      </c>
      <c r="AE19" s="281"/>
      <c r="AF19" s="280">
        <v>57</v>
      </c>
      <c r="AG19" s="278">
        <v>2.4782608695652173</v>
      </c>
    </row>
    <row r="20" spans="1:33" x14ac:dyDescent="0.25">
      <c r="A20" s="263" t="s">
        <v>244</v>
      </c>
      <c r="B20" s="283">
        <v>345</v>
      </c>
      <c r="C20" s="265">
        <v>18.945634266886326</v>
      </c>
      <c r="D20" s="284"/>
      <c r="E20" s="283">
        <v>580</v>
      </c>
      <c r="F20" s="265">
        <v>31.85063152114223</v>
      </c>
      <c r="G20" s="284"/>
      <c r="H20" s="283">
        <v>216</v>
      </c>
      <c r="I20" s="265">
        <v>11.86161449752883</v>
      </c>
      <c r="J20" s="284"/>
      <c r="K20" s="283">
        <v>43</v>
      </c>
      <c r="L20" s="265">
        <v>2.3613399231191652</v>
      </c>
      <c r="M20" s="284"/>
      <c r="N20" s="283">
        <v>1</v>
      </c>
      <c r="O20" s="265">
        <v>5.4914881933003847E-2</v>
      </c>
      <c r="P20" s="284"/>
      <c r="Q20" s="283">
        <v>45</v>
      </c>
      <c r="R20" s="265">
        <v>2.4711696869851729</v>
      </c>
      <c r="S20" s="284"/>
      <c r="T20" s="283">
        <v>1</v>
      </c>
      <c r="U20" s="265">
        <v>5.4914881933003847E-2</v>
      </c>
      <c r="V20" s="284"/>
      <c r="W20" s="283">
        <v>2</v>
      </c>
      <c r="X20" s="265">
        <v>0.10982976386600769</v>
      </c>
      <c r="Y20" s="284"/>
      <c r="Z20" s="283">
        <v>1</v>
      </c>
      <c r="AA20" s="265">
        <v>5.4914881933003847E-2</v>
      </c>
      <c r="AB20" s="284"/>
      <c r="AC20" s="283">
        <v>8</v>
      </c>
      <c r="AD20" s="265">
        <v>0.43931905546403077</v>
      </c>
      <c r="AE20" s="284"/>
      <c r="AF20" s="283">
        <v>2</v>
      </c>
      <c r="AG20" s="265">
        <v>0.10982976386600769</v>
      </c>
    </row>
    <row r="21" spans="1:33" x14ac:dyDescent="0.25">
      <c r="A21" s="260" t="s">
        <v>245</v>
      </c>
      <c r="B21" s="280">
        <v>367</v>
      </c>
      <c r="C21" s="278">
        <v>18.601115053218447</v>
      </c>
      <c r="D21" s="281"/>
      <c r="E21" s="280">
        <v>13</v>
      </c>
      <c r="F21" s="278">
        <v>0.65889508362899141</v>
      </c>
      <c r="G21" s="281"/>
      <c r="H21" s="280">
        <v>13</v>
      </c>
      <c r="I21" s="278">
        <v>0.65889508362899141</v>
      </c>
      <c r="J21" s="281"/>
      <c r="K21" s="280">
        <v>8</v>
      </c>
      <c r="L21" s="278">
        <v>0.40547389761784086</v>
      </c>
      <c r="M21" s="281"/>
      <c r="N21" s="280">
        <v>3</v>
      </c>
      <c r="O21" s="278">
        <v>0.15205271160669032</v>
      </c>
      <c r="P21" s="281"/>
      <c r="Q21" s="280">
        <v>11</v>
      </c>
      <c r="R21" s="278">
        <v>0.55752660922453123</v>
      </c>
      <c r="S21" s="281"/>
      <c r="T21" s="280">
        <v>44</v>
      </c>
      <c r="U21" s="278">
        <v>2.2301064368981249</v>
      </c>
      <c r="V21" s="281"/>
      <c r="W21" s="280">
        <v>7</v>
      </c>
      <c r="X21" s="278">
        <v>0.35478966041561077</v>
      </c>
      <c r="Y21" s="281"/>
      <c r="Z21" s="280">
        <v>1</v>
      </c>
      <c r="AA21" s="278">
        <v>5.0684237202230108E-2</v>
      </c>
      <c r="AB21" s="281"/>
      <c r="AC21" s="280">
        <v>17</v>
      </c>
      <c r="AD21" s="278">
        <v>0.86163203243791175</v>
      </c>
      <c r="AE21" s="281"/>
      <c r="AF21" s="280">
        <v>7</v>
      </c>
      <c r="AG21" s="278">
        <v>0.35478966041561077</v>
      </c>
    </row>
    <row r="22" spans="1:33" x14ac:dyDescent="0.25">
      <c r="A22" s="263" t="s">
        <v>246</v>
      </c>
      <c r="B22" s="283">
        <v>162</v>
      </c>
      <c r="C22" s="265">
        <v>11.211072664359861</v>
      </c>
      <c r="D22" s="284"/>
      <c r="E22" s="283">
        <v>92</v>
      </c>
      <c r="F22" s="265">
        <v>6.366782006920416</v>
      </c>
      <c r="G22" s="284"/>
      <c r="H22" s="283">
        <v>61</v>
      </c>
      <c r="I22" s="265">
        <v>4.2214532871972317</v>
      </c>
      <c r="J22" s="284"/>
      <c r="K22" s="283">
        <v>42</v>
      </c>
      <c r="L22" s="265">
        <v>2.9065743944636679</v>
      </c>
      <c r="M22" s="284"/>
      <c r="N22" s="283">
        <v>0</v>
      </c>
      <c r="O22" s="265">
        <v>0</v>
      </c>
      <c r="P22" s="284"/>
      <c r="Q22" s="283">
        <v>270</v>
      </c>
      <c r="R22" s="265">
        <v>18.685121107266436</v>
      </c>
      <c r="S22" s="284"/>
      <c r="T22" s="283">
        <v>5</v>
      </c>
      <c r="U22" s="265">
        <v>0.34602076124567477</v>
      </c>
      <c r="V22" s="284"/>
      <c r="W22" s="283">
        <v>11</v>
      </c>
      <c r="X22" s="265">
        <v>0.76124567474048443</v>
      </c>
      <c r="Y22" s="284"/>
      <c r="Z22" s="283">
        <v>6</v>
      </c>
      <c r="AA22" s="265">
        <v>0.41522491349480972</v>
      </c>
      <c r="AB22" s="284"/>
      <c r="AC22" s="283">
        <v>14</v>
      </c>
      <c r="AD22" s="265">
        <v>0.96885813148788924</v>
      </c>
      <c r="AE22" s="284"/>
      <c r="AF22" s="283">
        <v>8</v>
      </c>
      <c r="AG22" s="265">
        <v>0.55363321799307952</v>
      </c>
    </row>
    <row r="23" spans="1:33" x14ac:dyDescent="0.25">
      <c r="A23" s="260" t="s">
        <v>247</v>
      </c>
      <c r="B23" s="280">
        <v>28</v>
      </c>
      <c r="C23" s="278">
        <v>12.612612612612612</v>
      </c>
      <c r="D23" s="281"/>
      <c r="E23" s="280">
        <v>131</v>
      </c>
      <c r="F23" s="278">
        <v>59.009009009009006</v>
      </c>
      <c r="G23" s="281"/>
      <c r="H23" s="280">
        <v>124</v>
      </c>
      <c r="I23" s="278">
        <v>55.85585585585585</v>
      </c>
      <c r="J23" s="281"/>
      <c r="K23" s="280">
        <v>29</v>
      </c>
      <c r="L23" s="278">
        <v>13.063063063063062</v>
      </c>
      <c r="M23" s="281"/>
      <c r="N23" s="280">
        <v>0</v>
      </c>
      <c r="O23" s="278">
        <v>0</v>
      </c>
      <c r="P23" s="281"/>
      <c r="Q23" s="280">
        <v>100</v>
      </c>
      <c r="R23" s="278">
        <v>45.045045045045043</v>
      </c>
      <c r="S23" s="281"/>
      <c r="T23" s="280">
        <v>0</v>
      </c>
      <c r="U23" s="278">
        <v>0</v>
      </c>
      <c r="V23" s="281"/>
      <c r="W23" s="280">
        <v>0</v>
      </c>
      <c r="X23" s="278">
        <v>0</v>
      </c>
      <c r="Y23" s="281"/>
      <c r="Z23" s="280">
        <v>1</v>
      </c>
      <c r="AA23" s="278">
        <v>0.45045045045045046</v>
      </c>
      <c r="AB23" s="281"/>
      <c r="AC23" s="280">
        <v>2</v>
      </c>
      <c r="AD23" s="278">
        <v>0.90090090090090091</v>
      </c>
      <c r="AE23" s="281"/>
      <c r="AF23" s="280">
        <v>30</v>
      </c>
      <c r="AG23" s="278">
        <v>13.513513513513514</v>
      </c>
    </row>
    <row r="24" spans="1:33" x14ac:dyDescent="0.25">
      <c r="A24" s="263" t="s">
        <v>248</v>
      </c>
      <c r="B24" s="283">
        <v>0</v>
      </c>
      <c r="C24" s="265">
        <v>0</v>
      </c>
      <c r="D24" s="284"/>
      <c r="E24" s="283">
        <v>0</v>
      </c>
      <c r="F24" s="265">
        <v>0</v>
      </c>
      <c r="G24" s="284"/>
      <c r="H24" s="283">
        <v>0</v>
      </c>
      <c r="I24" s="265">
        <v>0</v>
      </c>
      <c r="J24" s="284"/>
      <c r="K24" s="283">
        <v>0</v>
      </c>
      <c r="L24" s="265">
        <v>0</v>
      </c>
      <c r="M24" s="284"/>
      <c r="N24" s="283">
        <v>0</v>
      </c>
      <c r="O24" s="265">
        <v>0</v>
      </c>
      <c r="P24" s="284"/>
      <c r="Q24" s="283">
        <v>1</v>
      </c>
      <c r="R24" s="265">
        <v>50</v>
      </c>
      <c r="S24" s="284"/>
      <c r="T24" s="283">
        <v>0</v>
      </c>
      <c r="U24" s="265">
        <v>0</v>
      </c>
      <c r="V24" s="284"/>
      <c r="W24" s="283">
        <v>0</v>
      </c>
      <c r="X24" s="265">
        <v>0</v>
      </c>
      <c r="Y24" s="284"/>
      <c r="Z24" s="283">
        <v>0</v>
      </c>
      <c r="AA24" s="265">
        <v>0</v>
      </c>
      <c r="AB24" s="284"/>
      <c r="AC24" s="283">
        <v>0</v>
      </c>
      <c r="AD24" s="265">
        <v>0</v>
      </c>
      <c r="AE24" s="284"/>
      <c r="AF24" s="283">
        <v>0</v>
      </c>
      <c r="AG24" s="265">
        <v>0</v>
      </c>
    </row>
    <row r="25" spans="1:33" x14ac:dyDescent="0.25">
      <c r="A25" s="260" t="s">
        <v>249</v>
      </c>
      <c r="B25" s="280">
        <v>169</v>
      </c>
      <c r="C25" s="278">
        <v>12.344777209642075</v>
      </c>
      <c r="D25" s="281"/>
      <c r="E25" s="280">
        <v>95</v>
      </c>
      <c r="F25" s="278">
        <v>6.9393718042366688</v>
      </c>
      <c r="G25" s="281"/>
      <c r="H25" s="280">
        <v>189</v>
      </c>
      <c r="I25" s="278">
        <v>13.805697589481372</v>
      </c>
      <c r="J25" s="281"/>
      <c r="K25" s="280">
        <v>56</v>
      </c>
      <c r="L25" s="278">
        <v>4.0905770635500369</v>
      </c>
      <c r="M25" s="281"/>
      <c r="N25" s="280">
        <v>1</v>
      </c>
      <c r="O25" s="278">
        <v>7.3046018991964945E-2</v>
      </c>
      <c r="P25" s="281"/>
      <c r="Q25" s="280">
        <v>706</v>
      </c>
      <c r="R25" s="278">
        <v>51.570489408327248</v>
      </c>
      <c r="S25" s="281"/>
      <c r="T25" s="280">
        <v>21</v>
      </c>
      <c r="U25" s="278">
        <v>1.5339663988312637</v>
      </c>
      <c r="V25" s="281"/>
      <c r="W25" s="280">
        <v>6</v>
      </c>
      <c r="X25" s="278">
        <v>0.43827611395178961</v>
      </c>
      <c r="Y25" s="281"/>
      <c r="Z25" s="280">
        <v>1</v>
      </c>
      <c r="AA25" s="278">
        <v>7.3046018991964945E-2</v>
      </c>
      <c r="AB25" s="281"/>
      <c r="AC25" s="280">
        <v>9</v>
      </c>
      <c r="AD25" s="278">
        <v>0.65741417092768439</v>
      </c>
      <c r="AE25" s="281"/>
      <c r="AF25" s="280">
        <v>4</v>
      </c>
      <c r="AG25" s="278">
        <v>0.29218407596785978</v>
      </c>
    </row>
    <row r="26" spans="1:33" x14ac:dyDescent="0.25">
      <c r="A26" s="263" t="s">
        <v>250</v>
      </c>
      <c r="B26" s="283">
        <v>18</v>
      </c>
      <c r="C26" s="265">
        <v>9.5744680851063837</v>
      </c>
      <c r="D26" s="284"/>
      <c r="E26" s="283">
        <v>28</v>
      </c>
      <c r="F26" s="265">
        <v>14.893617021276595</v>
      </c>
      <c r="G26" s="284"/>
      <c r="H26" s="283">
        <v>53</v>
      </c>
      <c r="I26" s="265">
        <v>28.191489361702125</v>
      </c>
      <c r="J26" s="284"/>
      <c r="K26" s="283">
        <v>1</v>
      </c>
      <c r="L26" s="265">
        <v>0.53191489361702127</v>
      </c>
      <c r="M26" s="284"/>
      <c r="N26" s="283">
        <v>0</v>
      </c>
      <c r="O26" s="265">
        <v>0</v>
      </c>
      <c r="P26" s="284"/>
      <c r="Q26" s="283">
        <v>73</v>
      </c>
      <c r="R26" s="265">
        <v>38.829787234042549</v>
      </c>
      <c r="S26" s="284"/>
      <c r="T26" s="283">
        <v>0</v>
      </c>
      <c r="U26" s="265">
        <v>0</v>
      </c>
      <c r="V26" s="284"/>
      <c r="W26" s="283">
        <v>1</v>
      </c>
      <c r="X26" s="265">
        <v>0.53191489361702127</v>
      </c>
      <c r="Y26" s="284"/>
      <c r="Z26" s="283">
        <v>1</v>
      </c>
      <c r="AA26" s="265">
        <v>0.53191489361702127</v>
      </c>
      <c r="AB26" s="284"/>
      <c r="AC26" s="283">
        <v>0</v>
      </c>
      <c r="AD26" s="265">
        <v>0</v>
      </c>
      <c r="AE26" s="284"/>
      <c r="AF26" s="283">
        <v>14</v>
      </c>
      <c r="AG26" s="265">
        <v>7.4468085106382977</v>
      </c>
    </row>
    <row r="27" spans="1:33" x14ac:dyDescent="0.25">
      <c r="A27" s="260" t="s">
        <v>251</v>
      </c>
      <c r="B27" s="280">
        <v>113</v>
      </c>
      <c r="C27" s="278">
        <v>7.2020395156150414</v>
      </c>
      <c r="D27" s="281"/>
      <c r="E27" s="280">
        <v>885</v>
      </c>
      <c r="F27" s="278">
        <v>56.40535372848948</v>
      </c>
      <c r="G27" s="281"/>
      <c r="H27" s="280">
        <v>929</v>
      </c>
      <c r="I27" s="278">
        <v>59.20968769917144</v>
      </c>
      <c r="J27" s="281"/>
      <c r="K27" s="280">
        <v>59</v>
      </c>
      <c r="L27" s="278">
        <v>3.7603569152326322</v>
      </c>
      <c r="M27" s="281"/>
      <c r="N27" s="280">
        <v>2</v>
      </c>
      <c r="O27" s="278">
        <v>0.12746972594008923</v>
      </c>
      <c r="P27" s="281"/>
      <c r="Q27" s="280">
        <v>1069</v>
      </c>
      <c r="R27" s="278">
        <v>68.132568514977692</v>
      </c>
      <c r="S27" s="281"/>
      <c r="T27" s="280">
        <v>93</v>
      </c>
      <c r="U27" s="278">
        <v>5.9273422562141489</v>
      </c>
      <c r="V27" s="281"/>
      <c r="W27" s="280">
        <v>9</v>
      </c>
      <c r="X27" s="278">
        <v>0.57361376673040154</v>
      </c>
      <c r="Y27" s="281"/>
      <c r="Z27" s="280">
        <v>1</v>
      </c>
      <c r="AA27" s="278">
        <v>6.3734862970044617E-2</v>
      </c>
      <c r="AB27" s="281"/>
      <c r="AC27" s="280">
        <v>0</v>
      </c>
      <c r="AD27" s="278">
        <v>0</v>
      </c>
      <c r="AE27" s="281"/>
      <c r="AF27" s="280">
        <v>0</v>
      </c>
      <c r="AG27" s="278">
        <v>0</v>
      </c>
    </row>
    <row r="28" spans="1:33" x14ac:dyDescent="0.25">
      <c r="A28" s="263" t="s">
        <v>252</v>
      </c>
      <c r="B28" s="283">
        <v>68</v>
      </c>
      <c r="C28" s="265">
        <v>5.3417124901806758</v>
      </c>
      <c r="D28" s="284"/>
      <c r="E28" s="283">
        <v>140</v>
      </c>
      <c r="F28" s="265">
        <v>10.997643362136685</v>
      </c>
      <c r="G28" s="284"/>
      <c r="H28" s="283">
        <v>81</v>
      </c>
      <c r="I28" s="265">
        <v>6.3629222309505105</v>
      </c>
      <c r="J28" s="284"/>
      <c r="K28" s="283">
        <v>115</v>
      </c>
      <c r="L28" s="265">
        <v>9.0337784760408493</v>
      </c>
      <c r="M28" s="284"/>
      <c r="N28" s="283">
        <v>0</v>
      </c>
      <c r="O28" s="265">
        <v>0</v>
      </c>
      <c r="P28" s="284"/>
      <c r="Q28" s="283">
        <v>585</v>
      </c>
      <c r="R28" s="265">
        <v>45.954438334642575</v>
      </c>
      <c r="S28" s="284"/>
      <c r="T28" s="283">
        <v>3</v>
      </c>
      <c r="U28" s="265">
        <v>0.2356637863315004</v>
      </c>
      <c r="V28" s="284"/>
      <c r="W28" s="283">
        <v>1</v>
      </c>
      <c r="X28" s="265">
        <v>7.8554595443833475E-2</v>
      </c>
      <c r="Y28" s="284"/>
      <c r="Z28" s="283">
        <v>0</v>
      </c>
      <c r="AA28" s="265">
        <v>0</v>
      </c>
      <c r="AB28" s="284"/>
      <c r="AC28" s="283">
        <v>4</v>
      </c>
      <c r="AD28" s="265">
        <v>0.3142183817753339</v>
      </c>
      <c r="AE28" s="284"/>
      <c r="AF28" s="283">
        <v>1</v>
      </c>
      <c r="AG28" s="265">
        <v>7.8554595443833475E-2</v>
      </c>
    </row>
    <row r="29" spans="1:33" x14ac:dyDescent="0.25">
      <c r="A29" s="260" t="s">
        <v>253</v>
      </c>
      <c r="B29" s="280">
        <v>339</v>
      </c>
      <c r="C29" s="278">
        <v>24.583031182015954</v>
      </c>
      <c r="D29" s="281"/>
      <c r="E29" s="280">
        <v>42</v>
      </c>
      <c r="F29" s="278">
        <v>3.0456852791878175</v>
      </c>
      <c r="G29" s="281"/>
      <c r="H29" s="280">
        <v>31</v>
      </c>
      <c r="I29" s="278">
        <v>2.2480058013052937</v>
      </c>
      <c r="J29" s="281"/>
      <c r="K29" s="280">
        <v>4</v>
      </c>
      <c r="L29" s="278">
        <v>0.29006526468455401</v>
      </c>
      <c r="M29" s="281"/>
      <c r="N29" s="280">
        <v>4</v>
      </c>
      <c r="O29" s="278">
        <v>0.29006526468455401</v>
      </c>
      <c r="P29" s="281"/>
      <c r="Q29" s="280">
        <v>49</v>
      </c>
      <c r="R29" s="278">
        <v>3.5532994923857872</v>
      </c>
      <c r="S29" s="281"/>
      <c r="T29" s="280">
        <v>12</v>
      </c>
      <c r="U29" s="278">
        <v>0.8701957940536621</v>
      </c>
      <c r="V29" s="281"/>
      <c r="W29" s="280">
        <v>6</v>
      </c>
      <c r="X29" s="278">
        <v>0.43509789702683105</v>
      </c>
      <c r="Y29" s="281"/>
      <c r="Z29" s="280">
        <v>0</v>
      </c>
      <c r="AA29" s="278">
        <v>0</v>
      </c>
      <c r="AB29" s="281"/>
      <c r="AC29" s="280">
        <v>26</v>
      </c>
      <c r="AD29" s="278">
        <v>1.885424220449601</v>
      </c>
      <c r="AE29" s="281"/>
      <c r="AF29" s="280">
        <v>10</v>
      </c>
      <c r="AG29" s="278">
        <v>0.72516316171138506</v>
      </c>
    </row>
    <row r="30" spans="1:33" x14ac:dyDescent="0.25">
      <c r="A30" s="263" t="s">
        <v>254</v>
      </c>
      <c r="B30" s="283">
        <v>0</v>
      </c>
      <c r="C30" s="265">
        <v>0</v>
      </c>
      <c r="D30" s="284"/>
      <c r="E30" s="283">
        <v>1</v>
      </c>
      <c r="F30" s="265">
        <v>5.2631578947368416</v>
      </c>
      <c r="G30" s="284"/>
      <c r="H30" s="283">
        <v>0</v>
      </c>
      <c r="I30" s="265">
        <v>0</v>
      </c>
      <c r="J30" s="284"/>
      <c r="K30" s="283">
        <v>2</v>
      </c>
      <c r="L30" s="265">
        <v>10.526315789473683</v>
      </c>
      <c r="M30" s="284"/>
      <c r="N30" s="283">
        <v>0</v>
      </c>
      <c r="O30" s="265">
        <v>0</v>
      </c>
      <c r="P30" s="284"/>
      <c r="Q30" s="283">
        <v>18</v>
      </c>
      <c r="R30" s="265">
        <v>94.73684210526315</v>
      </c>
      <c r="S30" s="284"/>
      <c r="T30" s="283">
        <v>0</v>
      </c>
      <c r="U30" s="265">
        <v>0</v>
      </c>
      <c r="V30" s="284"/>
      <c r="W30" s="283">
        <v>0</v>
      </c>
      <c r="X30" s="265">
        <v>0</v>
      </c>
      <c r="Y30" s="284"/>
      <c r="Z30" s="283">
        <v>0</v>
      </c>
      <c r="AA30" s="265">
        <v>0</v>
      </c>
      <c r="AB30" s="284"/>
      <c r="AC30" s="283">
        <v>0</v>
      </c>
      <c r="AD30" s="265">
        <v>0</v>
      </c>
      <c r="AE30" s="284"/>
      <c r="AF30" s="283">
        <v>0</v>
      </c>
      <c r="AG30" s="265">
        <v>0</v>
      </c>
    </row>
    <row r="31" spans="1:33" x14ac:dyDescent="0.25">
      <c r="A31" s="260" t="s">
        <v>255</v>
      </c>
      <c r="B31" s="280">
        <v>2</v>
      </c>
      <c r="C31" s="278">
        <v>6.666666666666667</v>
      </c>
      <c r="D31" s="281"/>
      <c r="E31" s="280">
        <v>8</v>
      </c>
      <c r="F31" s="278">
        <v>26.666666666666668</v>
      </c>
      <c r="G31" s="281"/>
      <c r="H31" s="280">
        <v>4</v>
      </c>
      <c r="I31" s="278">
        <v>13.333333333333334</v>
      </c>
      <c r="J31" s="281"/>
      <c r="K31" s="280">
        <v>3</v>
      </c>
      <c r="L31" s="278">
        <v>10</v>
      </c>
      <c r="M31" s="281"/>
      <c r="N31" s="280">
        <v>0</v>
      </c>
      <c r="O31" s="278">
        <v>0</v>
      </c>
      <c r="P31" s="281"/>
      <c r="Q31" s="280">
        <v>29</v>
      </c>
      <c r="R31" s="278">
        <v>96.666666666666671</v>
      </c>
      <c r="S31" s="281"/>
      <c r="T31" s="280">
        <v>0</v>
      </c>
      <c r="U31" s="278">
        <v>0</v>
      </c>
      <c r="V31" s="281"/>
      <c r="W31" s="280">
        <v>1</v>
      </c>
      <c r="X31" s="278">
        <v>3.3333333333333335</v>
      </c>
      <c r="Y31" s="281"/>
      <c r="Z31" s="280">
        <v>0</v>
      </c>
      <c r="AA31" s="278">
        <v>0</v>
      </c>
      <c r="AB31" s="281"/>
      <c r="AC31" s="280">
        <v>0</v>
      </c>
      <c r="AD31" s="278">
        <v>0</v>
      </c>
      <c r="AE31" s="281"/>
      <c r="AF31" s="280">
        <v>1</v>
      </c>
      <c r="AG31" s="278">
        <v>3.3333333333333335</v>
      </c>
    </row>
    <row r="32" spans="1:33" x14ac:dyDescent="0.25">
      <c r="A32" s="263" t="s">
        <v>256</v>
      </c>
      <c r="B32" s="283">
        <v>129</v>
      </c>
      <c r="C32" s="265">
        <v>9.8926380368098155</v>
      </c>
      <c r="D32" s="284"/>
      <c r="E32" s="283">
        <v>64</v>
      </c>
      <c r="F32" s="265">
        <v>4.9079754601226995</v>
      </c>
      <c r="G32" s="284"/>
      <c r="H32" s="283">
        <v>43</v>
      </c>
      <c r="I32" s="265">
        <v>3.2975460122699385</v>
      </c>
      <c r="J32" s="284"/>
      <c r="K32" s="283">
        <v>9</v>
      </c>
      <c r="L32" s="265">
        <v>0.69018404907975461</v>
      </c>
      <c r="M32" s="284"/>
      <c r="N32" s="283">
        <v>0</v>
      </c>
      <c r="O32" s="265">
        <v>0</v>
      </c>
      <c r="P32" s="284"/>
      <c r="Q32" s="283">
        <v>75</v>
      </c>
      <c r="R32" s="265">
        <v>5.7515337423312882</v>
      </c>
      <c r="S32" s="284"/>
      <c r="T32" s="283">
        <v>25</v>
      </c>
      <c r="U32" s="265">
        <v>1.9171779141104295</v>
      </c>
      <c r="V32" s="284"/>
      <c r="W32" s="283">
        <v>10</v>
      </c>
      <c r="X32" s="265">
        <v>0.76687116564417179</v>
      </c>
      <c r="Y32" s="284"/>
      <c r="Z32" s="283">
        <v>0</v>
      </c>
      <c r="AA32" s="265">
        <v>0</v>
      </c>
      <c r="AB32" s="284"/>
      <c r="AC32" s="283">
        <v>13</v>
      </c>
      <c r="AD32" s="265">
        <v>0.99693251533742333</v>
      </c>
      <c r="AE32" s="284"/>
      <c r="AF32" s="283">
        <v>8</v>
      </c>
      <c r="AG32" s="265">
        <v>0.61349693251533743</v>
      </c>
    </row>
    <row r="33" spans="1:33" x14ac:dyDescent="0.25">
      <c r="A33" s="260" t="s">
        <v>257</v>
      </c>
      <c r="B33" s="280">
        <v>127</v>
      </c>
      <c r="C33" s="278">
        <v>9.4143810229799847</v>
      </c>
      <c r="D33" s="281"/>
      <c r="E33" s="280">
        <v>37</v>
      </c>
      <c r="F33" s="278">
        <v>2.7427724240177911</v>
      </c>
      <c r="G33" s="281"/>
      <c r="H33" s="280">
        <v>19</v>
      </c>
      <c r="I33" s="278">
        <v>1.4084507042253522</v>
      </c>
      <c r="J33" s="281"/>
      <c r="K33" s="280">
        <v>20</v>
      </c>
      <c r="L33" s="278">
        <v>1.4825796886582654</v>
      </c>
      <c r="M33" s="281"/>
      <c r="N33" s="280">
        <v>29</v>
      </c>
      <c r="O33" s="278">
        <v>2.1497405485544849</v>
      </c>
      <c r="P33" s="281"/>
      <c r="Q33" s="280">
        <v>1252</v>
      </c>
      <c r="R33" s="278">
        <v>92.809488510007412</v>
      </c>
      <c r="S33" s="281"/>
      <c r="T33" s="280">
        <v>13</v>
      </c>
      <c r="U33" s="278">
        <v>0.96367679762787251</v>
      </c>
      <c r="V33" s="281"/>
      <c r="W33" s="280">
        <v>5</v>
      </c>
      <c r="X33" s="278">
        <v>0.37064492216456635</v>
      </c>
      <c r="Y33" s="281"/>
      <c r="Z33" s="280">
        <v>0</v>
      </c>
      <c r="AA33" s="278">
        <v>0</v>
      </c>
      <c r="AB33" s="281"/>
      <c r="AC33" s="280">
        <v>1</v>
      </c>
      <c r="AD33" s="278">
        <v>7.412898443291327E-2</v>
      </c>
      <c r="AE33" s="281"/>
      <c r="AF33" s="280">
        <v>0</v>
      </c>
      <c r="AG33" s="278">
        <v>0</v>
      </c>
    </row>
    <row r="34" spans="1:33" x14ac:dyDescent="0.25">
      <c r="A34" s="263" t="s">
        <v>258</v>
      </c>
      <c r="B34" s="283">
        <v>66</v>
      </c>
      <c r="C34" s="265">
        <v>19.020172910662826</v>
      </c>
      <c r="D34" s="284"/>
      <c r="E34" s="283">
        <v>114</v>
      </c>
      <c r="F34" s="265">
        <v>32.853025936599423</v>
      </c>
      <c r="G34" s="284"/>
      <c r="H34" s="283">
        <v>82</v>
      </c>
      <c r="I34" s="265">
        <v>23.631123919308358</v>
      </c>
      <c r="J34" s="284"/>
      <c r="K34" s="283">
        <v>3</v>
      </c>
      <c r="L34" s="265">
        <v>0.86455331412103753</v>
      </c>
      <c r="M34" s="284"/>
      <c r="N34" s="283">
        <v>0</v>
      </c>
      <c r="O34" s="265">
        <v>0</v>
      </c>
      <c r="P34" s="284"/>
      <c r="Q34" s="283">
        <v>70</v>
      </c>
      <c r="R34" s="265">
        <v>20.172910662824208</v>
      </c>
      <c r="S34" s="284"/>
      <c r="T34" s="283">
        <v>0</v>
      </c>
      <c r="U34" s="265">
        <v>0</v>
      </c>
      <c r="V34" s="284"/>
      <c r="W34" s="283">
        <v>9</v>
      </c>
      <c r="X34" s="265">
        <v>2.5936599423631126</v>
      </c>
      <c r="Y34" s="284"/>
      <c r="Z34" s="283">
        <v>0</v>
      </c>
      <c r="AA34" s="265">
        <v>0</v>
      </c>
      <c r="AB34" s="284"/>
      <c r="AC34" s="283">
        <v>2</v>
      </c>
      <c r="AD34" s="265">
        <v>0.57636887608069165</v>
      </c>
      <c r="AE34" s="284"/>
      <c r="AF34" s="283">
        <v>3</v>
      </c>
      <c r="AG34" s="265">
        <v>0.86455331412103753</v>
      </c>
    </row>
    <row r="35" spans="1:33" x14ac:dyDescent="0.25">
      <c r="A35" s="260" t="s">
        <v>259</v>
      </c>
      <c r="B35" s="280">
        <v>30</v>
      </c>
      <c r="C35" s="278">
        <v>28.571428571428569</v>
      </c>
      <c r="D35" s="281"/>
      <c r="E35" s="280">
        <v>29</v>
      </c>
      <c r="F35" s="278">
        <v>27.61904761904762</v>
      </c>
      <c r="G35" s="281"/>
      <c r="H35" s="280">
        <v>26</v>
      </c>
      <c r="I35" s="278">
        <v>24.761904761904763</v>
      </c>
      <c r="J35" s="281"/>
      <c r="K35" s="280">
        <v>0</v>
      </c>
      <c r="L35" s="278">
        <v>0</v>
      </c>
      <c r="M35" s="281"/>
      <c r="N35" s="280">
        <v>0</v>
      </c>
      <c r="O35" s="278">
        <v>0</v>
      </c>
      <c r="P35" s="281"/>
      <c r="Q35" s="280">
        <v>25</v>
      </c>
      <c r="R35" s="278">
        <v>23.809523809523807</v>
      </c>
      <c r="S35" s="281"/>
      <c r="T35" s="280">
        <v>3</v>
      </c>
      <c r="U35" s="278">
        <v>2.8571428571428572</v>
      </c>
      <c r="V35" s="281"/>
      <c r="W35" s="280">
        <v>2</v>
      </c>
      <c r="X35" s="278">
        <v>1.9047619047619049</v>
      </c>
      <c r="Y35" s="281"/>
      <c r="Z35" s="280">
        <v>0</v>
      </c>
      <c r="AA35" s="278">
        <v>0</v>
      </c>
      <c r="AB35" s="281"/>
      <c r="AC35" s="280">
        <v>1</v>
      </c>
      <c r="AD35" s="278">
        <v>0.95238095238095244</v>
      </c>
      <c r="AE35" s="281"/>
      <c r="AF35" s="280">
        <v>14</v>
      </c>
      <c r="AG35" s="278">
        <v>13.333333333333334</v>
      </c>
    </row>
    <row r="36" spans="1:33" s="266" customFormat="1" x14ac:dyDescent="0.25">
      <c r="A36" s="263" t="s">
        <v>260</v>
      </c>
      <c r="B36" s="283">
        <v>479</v>
      </c>
      <c r="C36" s="265">
        <v>25.438130642591609</v>
      </c>
      <c r="D36" s="284"/>
      <c r="E36" s="283">
        <v>256</v>
      </c>
      <c r="F36" s="265">
        <v>13.595326606479022</v>
      </c>
      <c r="G36" s="284"/>
      <c r="H36" s="283">
        <v>271</v>
      </c>
      <c r="I36" s="265">
        <v>14.391927774827403</v>
      </c>
      <c r="J36" s="284"/>
      <c r="K36" s="283">
        <v>66</v>
      </c>
      <c r="L36" s="265">
        <v>3.5050451407328729</v>
      </c>
      <c r="M36" s="284"/>
      <c r="N36" s="283">
        <v>116</v>
      </c>
      <c r="O36" s="265">
        <v>6.160382368560807</v>
      </c>
      <c r="P36" s="284"/>
      <c r="Q36" s="283">
        <v>235</v>
      </c>
      <c r="R36" s="265">
        <v>12.480084970791291</v>
      </c>
      <c r="S36" s="284"/>
      <c r="T36" s="283">
        <v>115</v>
      </c>
      <c r="U36" s="265">
        <v>6.1072756240042487</v>
      </c>
      <c r="V36" s="284"/>
      <c r="W36" s="283">
        <v>9</v>
      </c>
      <c r="X36" s="265">
        <v>0.47796070100902821</v>
      </c>
      <c r="Y36" s="284"/>
      <c r="Z36" s="283">
        <v>3</v>
      </c>
      <c r="AA36" s="265">
        <v>0.15932023366967604</v>
      </c>
      <c r="AB36" s="284"/>
      <c r="AC36" s="283">
        <v>10</v>
      </c>
      <c r="AD36" s="265">
        <v>0.53106744556558683</v>
      </c>
      <c r="AE36" s="284"/>
      <c r="AF36" s="283">
        <v>5</v>
      </c>
      <c r="AG36" s="265">
        <v>0.26553372278279341</v>
      </c>
    </row>
    <row r="37" spans="1:33" x14ac:dyDescent="0.25">
      <c r="A37" s="260" t="s">
        <v>261</v>
      </c>
      <c r="B37" s="280">
        <v>102</v>
      </c>
      <c r="C37" s="278">
        <v>15.887850467289718</v>
      </c>
      <c r="D37" s="281"/>
      <c r="E37" s="280">
        <v>31</v>
      </c>
      <c r="F37" s="278">
        <v>4.8286604361370715</v>
      </c>
      <c r="G37" s="281"/>
      <c r="H37" s="280">
        <v>25</v>
      </c>
      <c r="I37" s="278">
        <v>3.894080996884735</v>
      </c>
      <c r="J37" s="281"/>
      <c r="K37" s="280">
        <v>12</v>
      </c>
      <c r="L37" s="278">
        <v>1.8691588785046727</v>
      </c>
      <c r="M37" s="281"/>
      <c r="N37" s="280">
        <v>25</v>
      </c>
      <c r="O37" s="278">
        <v>3.894080996884735</v>
      </c>
      <c r="P37" s="281"/>
      <c r="Q37" s="280">
        <v>0</v>
      </c>
      <c r="R37" s="278">
        <v>0</v>
      </c>
      <c r="S37" s="281"/>
      <c r="T37" s="280">
        <v>0</v>
      </c>
      <c r="U37" s="278">
        <v>0</v>
      </c>
      <c r="V37" s="281"/>
      <c r="W37" s="280">
        <v>2</v>
      </c>
      <c r="X37" s="278">
        <v>0.3115264797507788</v>
      </c>
      <c r="Y37" s="281"/>
      <c r="Z37" s="280">
        <v>0</v>
      </c>
      <c r="AA37" s="278">
        <v>0</v>
      </c>
      <c r="AB37" s="281"/>
      <c r="AC37" s="280">
        <v>2</v>
      </c>
      <c r="AD37" s="278">
        <v>0.3115264797507788</v>
      </c>
      <c r="AE37" s="281"/>
      <c r="AF37" s="280">
        <v>17</v>
      </c>
      <c r="AG37" s="278">
        <v>2.64797507788162</v>
      </c>
    </row>
    <row r="38" spans="1:33" s="266" customFormat="1" x14ac:dyDescent="0.25">
      <c r="A38" s="263" t="s">
        <v>262</v>
      </c>
      <c r="B38" s="283">
        <v>189</v>
      </c>
      <c r="C38" s="265">
        <v>12.796208530805686</v>
      </c>
      <c r="D38" s="284"/>
      <c r="E38" s="283">
        <v>249</v>
      </c>
      <c r="F38" s="265">
        <v>16.858496953283684</v>
      </c>
      <c r="G38" s="284"/>
      <c r="H38" s="283">
        <v>140</v>
      </c>
      <c r="I38" s="265">
        <v>9.4786729857819907</v>
      </c>
      <c r="J38" s="284"/>
      <c r="K38" s="283">
        <v>18</v>
      </c>
      <c r="L38" s="265">
        <v>1.2186865267433988</v>
      </c>
      <c r="M38" s="284"/>
      <c r="N38" s="283">
        <v>25</v>
      </c>
      <c r="O38" s="265">
        <v>1.6926201760324981</v>
      </c>
      <c r="P38" s="284"/>
      <c r="Q38" s="283">
        <v>622</v>
      </c>
      <c r="R38" s="265">
        <v>42.112389979688558</v>
      </c>
      <c r="S38" s="284"/>
      <c r="T38" s="283">
        <v>17</v>
      </c>
      <c r="U38" s="265">
        <v>1.1509817197020988</v>
      </c>
      <c r="V38" s="284"/>
      <c r="W38" s="283">
        <v>15</v>
      </c>
      <c r="X38" s="265">
        <v>1.0155721056194988</v>
      </c>
      <c r="Y38" s="284"/>
      <c r="Z38" s="283">
        <v>1</v>
      </c>
      <c r="AA38" s="265">
        <v>6.7704807041299928E-2</v>
      </c>
      <c r="AB38" s="284"/>
      <c r="AC38" s="283">
        <v>25</v>
      </c>
      <c r="AD38" s="265">
        <v>1.6926201760324981</v>
      </c>
      <c r="AE38" s="284"/>
      <c r="AF38" s="283">
        <v>6</v>
      </c>
      <c r="AG38" s="265">
        <v>0.40622884224779959</v>
      </c>
    </row>
    <row r="39" spans="1:33" x14ac:dyDescent="0.25">
      <c r="A39" s="260" t="s">
        <v>263</v>
      </c>
      <c r="B39" s="280">
        <v>82</v>
      </c>
      <c r="C39" s="278">
        <v>9.4579008073817761</v>
      </c>
      <c r="D39" s="281"/>
      <c r="E39" s="280">
        <v>91</v>
      </c>
      <c r="F39" s="278">
        <v>10.495963091118799</v>
      </c>
      <c r="G39" s="281"/>
      <c r="H39" s="280">
        <v>70</v>
      </c>
      <c r="I39" s="278">
        <v>8.0738177623990772</v>
      </c>
      <c r="J39" s="281"/>
      <c r="K39" s="280">
        <v>1</v>
      </c>
      <c r="L39" s="278">
        <v>0.11534025374855825</v>
      </c>
      <c r="M39" s="281"/>
      <c r="N39" s="280">
        <v>0</v>
      </c>
      <c r="O39" s="278">
        <v>0</v>
      </c>
      <c r="P39" s="281"/>
      <c r="Q39" s="280">
        <v>45</v>
      </c>
      <c r="R39" s="278">
        <v>5.1903114186851207</v>
      </c>
      <c r="S39" s="281"/>
      <c r="T39" s="280">
        <v>1</v>
      </c>
      <c r="U39" s="278">
        <v>0.11534025374855825</v>
      </c>
      <c r="V39" s="281"/>
      <c r="W39" s="280">
        <v>0</v>
      </c>
      <c r="X39" s="278">
        <v>0</v>
      </c>
      <c r="Y39" s="281"/>
      <c r="Z39" s="280">
        <v>0</v>
      </c>
      <c r="AA39" s="278">
        <v>0</v>
      </c>
      <c r="AB39" s="281"/>
      <c r="AC39" s="280">
        <v>6</v>
      </c>
      <c r="AD39" s="278">
        <v>0.69204152249134954</v>
      </c>
      <c r="AE39" s="281"/>
      <c r="AF39" s="280">
        <v>6</v>
      </c>
      <c r="AG39" s="278">
        <v>0.69204152249134954</v>
      </c>
    </row>
    <row r="40" spans="1:33" s="266" customFormat="1" x14ac:dyDescent="0.25">
      <c r="A40" s="263" t="s">
        <v>264</v>
      </c>
      <c r="B40" s="283">
        <v>111</v>
      </c>
      <c r="C40" s="265">
        <v>8.3584337349397586</v>
      </c>
      <c r="D40" s="284"/>
      <c r="E40" s="283">
        <v>276</v>
      </c>
      <c r="F40" s="265">
        <v>20.783132530120483</v>
      </c>
      <c r="G40" s="284"/>
      <c r="H40" s="283">
        <v>112</v>
      </c>
      <c r="I40" s="265">
        <v>8.4337349397590362</v>
      </c>
      <c r="J40" s="284"/>
      <c r="K40" s="283">
        <v>19</v>
      </c>
      <c r="L40" s="265">
        <v>1.4307228915662651</v>
      </c>
      <c r="M40" s="284"/>
      <c r="N40" s="283">
        <v>0</v>
      </c>
      <c r="O40" s="265">
        <v>0</v>
      </c>
      <c r="P40" s="284"/>
      <c r="Q40" s="283">
        <v>334</v>
      </c>
      <c r="R40" s="265">
        <v>25.150602409638555</v>
      </c>
      <c r="S40" s="284"/>
      <c r="T40" s="283">
        <v>5</v>
      </c>
      <c r="U40" s="265">
        <v>0.37650602409638556</v>
      </c>
      <c r="V40" s="284"/>
      <c r="W40" s="283">
        <v>2</v>
      </c>
      <c r="X40" s="265">
        <v>0.15060240963855423</v>
      </c>
      <c r="Y40" s="284"/>
      <c r="Z40" s="283">
        <v>0</v>
      </c>
      <c r="AA40" s="265">
        <v>0</v>
      </c>
      <c r="AB40" s="284"/>
      <c r="AC40" s="283">
        <v>9</v>
      </c>
      <c r="AD40" s="265">
        <v>0.67771084337349397</v>
      </c>
      <c r="AE40" s="284"/>
      <c r="AF40" s="283">
        <v>12</v>
      </c>
      <c r="AG40" s="265">
        <v>0.90361445783132521</v>
      </c>
    </row>
    <row r="41" spans="1:33" x14ac:dyDescent="0.25">
      <c r="A41" s="260" t="s">
        <v>265</v>
      </c>
      <c r="B41" s="280">
        <v>149</v>
      </c>
      <c r="C41" s="278">
        <v>15.440414507772021</v>
      </c>
      <c r="D41" s="281"/>
      <c r="E41" s="280">
        <v>59</v>
      </c>
      <c r="F41" s="278">
        <v>6.113989637305699</v>
      </c>
      <c r="G41" s="281"/>
      <c r="H41" s="280">
        <v>57</v>
      </c>
      <c r="I41" s="278">
        <v>5.9067357512953365</v>
      </c>
      <c r="J41" s="281"/>
      <c r="K41" s="280">
        <v>2</v>
      </c>
      <c r="L41" s="278">
        <v>0.20725388601036268</v>
      </c>
      <c r="M41" s="281"/>
      <c r="N41" s="280">
        <v>3</v>
      </c>
      <c r="O41" s="278">
        <v>0.31088082901554404</v>
      </c>
      <c r="P41" s="281"/>
      <c r="Q41" s="280">
        <v>2</v>
      </c>
      <c r="R41" s="278">
        <v>0.20725388601036268</v>
      </c>
      <c r="S41" s="281"/>
      <c r="T41" s="280">
        <v>8</v>
      </c>
      <c r="U41" s="278">
        <v>0.82901554404145072</v>
      </c>
      <c r="V41" s="281"/>
      <c r="W41" s="280">
        <v>8</v>
      </c>
      <c r="X41" s="278">
        <v>0.82901554404145072</v>
      </c>
      <c r="Y41" s="281"/>
      <c r="Z41" s="280">
        <v>0</v>
      </c>
      <c r="AA41" s="278">
        <v>0</v>
      </c>
      <c r="AB41" s="281"/>
      <c r="AC41" s="280">
        <v>10</v>
      </c>
      <c r="AD41" s="278">
        <v>1.0362694300518136</v>
      </c>
      <c r="AE41" s="281"/>
      <c r="AF41" s="280">
        <v>116</v>
      </c>
      <c r="AG41" s="278">
        <v>12.020725388601036</v>
      </c>
    </row>
    <row r="42" spans="1:33" s="266" customFormat="1" x14ac:dyDescent="0.25">
      <c r="A42" s="263" t="s">
        <v>266</v>
      </c>
      <c r="B42" s="283">
        <v>32</v>
      </c>
      <c r="C42" s="265">
        <v>9.27536231884058</v>
      </c>
      <c r="D42" s="284"/>
      <c r="E42" s="283">
        <v>86</v>
      </c>
      <c r="F42" s="265">
        <v>24.927536231884059</v>
      </c>
      <c r="G42" s="284"/>
      <c r="H42" s="283">
        <v>70</v>
      </c>
      <c r="I42" s="265">
        <v>20.289855072463769</v>
      </c>
      <c r="J42" s="284"/>
      <c r="K42" s="283">
        <v>17</v>
      </c>
      <c r="L42" s="265">
        <v>4.9275362318840585</v>
      </c>
      <c r="M42" s="284"/>
      <c r="N42" s="283">
        <v>1</v>
      </c>
      <c r="O42" s="265">
        <v>0.28985507246376813</v>
      </c>
      <c r="P42" s="284"/>
      <c r="Q42" s="283">
        <v>138</v>
      </c>
      <c r="R42" s="265">
        <v>40</v>
      </c>
      <c r="S42" s="284"/>
      <c r="T42" s="283">
        <v>0</v>
      </c>
      <c r="U42" s="265">
        <v>0</v>
      </c>
      <c r="V42" s="284"/>
      <c r="W42" s="283">
        <v>0</v>
      </c>
      <c r="X42" s="265">
        <v>0</v>
      </c>
      <c r="Y42" s="284"/>
      <c r="Z42" s="283">
        <v>0</v>
      </c>
      <c r="AA42" s="265">
        <v>0</v>
      </c>
      <c r="AB42" s="284"/>
      <c r="AC42" s="283">
        <v>1</v>
      </c>
      <c r="AD42" s="265">
        <v>0.28985507246376813</v>
      </c>
      <c r="AE42" s="284"/>
      <c r="AF42" s="283">
        <v>0</v>
      </c>
      <c r="AG42" s="265">
        <v>0</v>
      </c>
    </row>
    <row r="43" spans="1:33" x14ac:dyDescent="0.25">
      <c r="A43" s="260" t="s">
        <v>267</v>
      </c>
      <c r="B43" s="280">
        <v>200</v>
      </c>
      <c r="C43" s="278">
        <v>12.67427122940431</v>
      </c>
      <c r="D43" s="281"/>
      <c r="E43" s="280">
        <v>134</v>
      </c>
      <c r="F43" s="278">
        <v>8.491761723700888</v>
      </c>
      <c r="G43" s="281"/>
      <c r="H43" s="280">
        <v>51</v>
      </c>
      <c r="I43" s="278">
        <v>3.2319391634980987</v>
      </c>
      <c r="J43" s="281"/>
      <c r="K43" s="280">
        <v>2</v>
      </c>
      <c r="L43" s="278">
        <v>0.12674271229404308</v>
      </c>
      <c r="M43" s="281"/>
      <c r="N43" s="280">
        <v>3</v>
      </c>
      <c r="O43" s="278">
        <v>0.19011406844106463</v>
      </c>
      <c r="P43" s="281"/>
      <c r="Q43" s="280">
        <v>195</v>
      </c>
      <c r="R43" s="278">
        <v>12.357414448669202</v>
      </c>
      <c r="S43" s="281"/>
      <c r="T43" s="280">
        <v>6</v>
      </c>
      <c r="U43" s="278">
        <v>0.38022813688212925</v>
      </c>
      <c r="V43" s="281"/>
      <c r="W43" s="280">
        <v>7</v>
      </c>
      <c r="X43" s="278">
        <v>0.4435994930291508</v>
      </c>
      <c r="Y43" s="281"/>
      <c r="Z43" s="280">
        <v>0</v>
      </c>
      <c r="AA43" s="278">
        <v>0</v>
      </c>
      <c r="AB43" s="281"/>
      <c r="AC43" s="280">
        <v>15</v>
      </c>
      <c r="AD43" s="278">
        <v>0.95057034220532322</v>
      </c>
      <c r="AE43" s="281"/>
      <c r="AF43" s="280">
        <v>24</v>
      </c>
      <c r="AG43" s="278">
        <v>1.520912547528517</v>
      </c>
    </row>
    <row r="44" spans="1:33" s="266" customFormat="1" x14ac:dyDescent="0.25">
      <c r="A44" s="263" t="s">
        <v>268</v>
      </c>
      <c r="B44" s="283">
        <v>176</v>
      </c>
      <c r="C44" s="265">
        <v>15.238095238095239</v>
      </c>
      <c r="D44" s="284"/>
      <c r="E44" s="283">
        <v>131</v>
      </c>
      <c r="F44" s="265">
        <v>11.341991341991342</v>
      </c>
      <c r="G44" s="284"/>
      <c r="H44" s="283">
        <v>77</v>
      </c>
      <c r="I44" s="265">
        <v>6.666666666666667</v>
      </c>
      <c r="J44" s="284"/>
      <c r="K44" s="283">
        <v>6</v>
      </c>
      <c r="L44" s="265">
        <v>0.51948051948051943</v>
      </c>
      <c r="M44" s="284"/>
      <c r="N44" s="283">
        <v>3</v>
      </c>
      <c r="O44" s="265">
        <v>0.25974025974025972</v>
      </c>
      <c r="P44" s="284"/>
      <c r="Q44" s="283">
        <v>250</v>
      </c>
      <c r="R44" s="265">
        <v>21.645021645021643</v>
      </c>
      <c r="S44" s="284"/>
      <c r="T44" s="283">
        <v>10</v>
      </c>
      <c r="U44" s="265">
        <v>0.86580086580086579</v>
      </c>
      <c r="V44" s="284"/>
      <c r="W44" s="283">
        <v>4</v>
      </c>
      <c r="X44" s="265">
        <v>0.34632034632034631</v>
      </c>
      <c r="Y44" s="284"/>
      <c r="Z44" s="283">
        <v>0</v>
      </c>
      <c r="AA44" s="265">
        <v>0</v>
      </c>
      <c r="AB44" s="284"/>
      <c r="AC44" s="283">
        <v>10</v>
      </c>
      <c r="AD44" s="265">
        <v>0.86580086580086579</v>
      </c>
      <c r="AE44" s="284"/>
      <c r="AF44" s="283">
        <v>4</v>
      </c>
      <c r="AG44" s="265">
        <v>0.34632034632034631</v>
      </c>
    </row>
    <row r="45" spans="1:33" x14ac:dyDescent="0.25">
      <c r="A45" s="260" t="s">
        <v>269</v>
      </c>
      <c r="B45" s="280">
        <v>0</v>
      </c>
      <c r="C45" s="278">
        <v>0</v>
      </c>
      <c r="D45" s="281"/>
      <c r="E45" s="280">
        <v>6</v>
      </c>
      <c r="F45" s="278">
        <v>25</v>
      </c>
      <c r="G45" s="281"/>
      <c r="H45" s="280">
        <v>14</v>
      </c>
      <c r="I45" s="278">
        <v>58.333333333333336</v>
      </c>
      <c r="J45" s="281"/>
      <c r="K45" s="280">
        <v>4</v>
      </c>
      <c r="L45" s="278">
        <v>16.666666666666664</v>
      </c>
      <c r="M45" s="281"/>
      <c r="N45" s="280">
        <v>0</v>
      </c>
      <c r="O45" s="278">
        <v>0</v>
      </c>
      <c r="P45" s="281"/>
      <c r="Q45" s="280">
        <v>20</v>
      </c>
      <c r="R45" s="278">
        <v>83.333333333333343</v>
      </c>
      <c r="S45" s="281"/>
      <c r="T45" s="280">
        <v>0</v>
      </c>
      <c r="U45" s="278">
        <v>0</v>
      </c>
      <c r="V45" s="281"/>
      <c r="W45" s="280">
        <v>0</v>
      </c>
      <c r="X45" s="278">
        <v>0</v>
      </c>
      <c r="Y45" s="281"/>
      <c r="Z45" s="280">
        <v>0</v>
      </c>
      <c r="AA45" s="278">
        <v>0</v>
      </c>
      <c r="AB45" s="281"/>
      <c r="AC45" s="280">
        <v>0</v>
      </c>
      <c r="AD45" s="278">
        <v>0</v>
      </c>
      <c r="AE45" s="281"/>
      <c r="AF45" s="280">
        <v>0</v>
      </c>
      <c r="AG45" s="278">
        <v>0</v>
      </c>
    </row>
    <row r="46" spans="1:33" s="266" customFormat="1" x14ac:dyDescent="0.25">
      <c r="A46" s="267" t="s">
        <v>270</v>
      </c>
      <c r="B46" s="286">
        <v>0</v>
      </c>
      <c r="C46" s="269">
        <v>0</v>
      </c>
      <c r="D46" s="287"/>
      <c r="E46" s="286">
        <v>0</v>
      </c>
      <c r="F46" s="269">
        <v>0</v>
      </c>
      <c r="G46" s="287"/>
      <c r="H46" s="286">
        <v>0</v>
      </c>
      <c r="I46" s="269">
        <v>0</v>
      </c>
      <c r="J46" s="287"/>
      <c r="K46" s="286">
        <v>12</v>
      </c>
      <c r="L46" s="269">
        <v>41.379310344827587</v>
      </c>
      <c r="M46" s="287"/>
      <c r="N46" s="286">
        <v>0</v>
      </c>
      <c r="O46" s="269">
        <v>0</v>
      </c>
      <c r="P46" s="287"/>
      <c r="Q46" s="286">
        <v>29</v>
      </c>
      <c r="R46" s="269">
        <v>100</v>
      </c>
      <c r="S46" s="287"/>
      <c r="T46" s="286">
        <v>0</v>
      </c>
      <c r="U46" s="269">
        <v>0</v>
      </c>
      <c r="V46" s="287"/>
      <c r="W46" s="286">
        <v>0</v>
      </c>
      <c r="X46" s="269">
        <v>0</v>
      </c>
      <c r="Y46" s="287"/>
      <c r="Z46" s="286">
        <v>0</v>
      </c>
      <c r="AA46" s="269">
        <v>0</v>
      </c>
      <c r="AB46" s="287"/>
      <c r="AC46" s="286">
        <v>0</v>
      </c>
      <c r="AD46" s="269">
        <v>0</v>
      </c>
      <c r="AE46" s="287"/>
      <c r="AF46" s="286">
        <v>0</v>
      </c>
      <c r="AG46" s="269">
        <v>0</v>
      </c>
    </row>
    <row r="47" spans="1:33" x14ac:dyDescent="0.25">
      <c r="B47" s="270"/>
      <c r="C47" s="293"/>
      <c r="D47" s="284"/>
      <c r="E47" s="284"/>
      <c r="F47" s="293"/>
      <c r="G47" s="284"/>
      <c r="H47" s="284"/>
      <c r="I47" s="293"/>
      <c r="J47" s="284"/>
      <c r="K47" s="284"/>
      <c r="L47" s="293"/>
      <c r="M47" s="284"/>
      <c r="N47" s="284"/>
      <c r="O47" s="293"/>
      <c r="P47" s="284"/>
      <c r="Q47" s="284"/>
      <c r="R47" s="293"/>
      <c r="S47" s="284"/>
      <c r="T47" s="284"/>
      <c r="U47" s="293"/>
      <c r="V47" s="284"/>
      <c r="W47" s="284"/>
      <c r="X47" s="293"/>
      <c r="Y47" s="284"/>
      <c r="Z47" s="284"/>
      <c r="AA47" s="293"/>
      <c r="AB47" s="284"/>
      <c r="AC47" s="284"/>
      <c r="AD47" s="293"/>
      <c r="AE47" s="284"/>
      <c r="AF47" s="284"/>
      <c r="AG47" s="293"/>
    </row>
    <row r="48" spans="1:33" ht="16.5" x14ac:dyDescent="0.3">
      <c r="A48" s="272" t="s">
        <v>271</v>
      </c>
    </row>
  </sheetData>
  <mergeCells count="14">
    <mergeCell ref="W12:X12"/>
    <mergeCell ref="Z12:AA12"/>
    <mergeCell ref="AC12:AD12"/>
    <mergeCell ref="AF12:AG12"/>
    <mergeCell ref="A6:AG7"/>
    <mergeCell ref="A11:A13"/>
    <mergeCell ref="B11:AG11"/>
    <mergeCell ref="B12:C12"/>
    <mergeCell ref="E12:F12"/>
    <mergeCell ref="H12:I12"/>
    <mergeCell ref="K12:L12"/>
    <mergeCell ref="N12:O12"/>
    <mergeCell ref="Q12:R12"/>
    <mergeCell ref="T12:U1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66CD3-D5A4-4588-98D9-D453E1CCA832}">
  <sheetPr>
    <tabColor theme="1"/>
  </sheetPr>
  <dimension ref="A2:O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1.42578125" style="250"/>
    <col min="9" max="9" width="14" style="250" customWidth="1"/>
    <col min="10" max="10" width="6.28515625" style="250" customWidth="1"/>
    <col min="11" max="12" width="11.42578125" style="250"/>
    <col min="13" max="13" width="6.28515625" style="250" customWidth="1"/>
    <col min="14" max="14" width="16.5703125" style="250" customWidth="1"/>
    <col min="15" max="15" width="5.7109375" style="250" hidden="1" customWidth="1"/>
    <col min="16" max="16384" width="11.42578125" style="250"/>
  </cols>
  <sheetData>
    <row r="2" spans="1:15" x14ac:dyDescent="0.25">
      <c r="A2" s="249"/>
    </row>
    <row r="5" spans="1:15" ht="3.75" customHeight="1" x14ac:dyDescent="0.25"/>
    <row r="6" spans="1:15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</row>
    <row r="7" spans="1:15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</row>
    <row r="8" spans="1:15" ht="14.25" customHeight="1" x14ac:dyDescent="0.25">
      <c r="A8" s="296" t="s">
        <v>204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</row>
    <row r="9" spans="1:15" ht="14.25" customHeight="1" x14ac:dyDescent="0.25">
      <c r="A9" s="294" t="s">
        <v>321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</row>
    <row r="10" spans="1:15" ht="15.75" x14ac:dyDescent="0.3">
      <c r="A10" s="253" t="s">
        <v>235</v>
      </c>
      <c r="B10" s="254"/>
      <c r="C10" s="255"/>
      <c r="D10" s="288"/>
      <c r="E10" s="288"/>
      <c r="F10" s="288"/>
    </row>
    <row r="11" spans="1:15" x14ac:dyDescent="0.25">
      <c r="A11" s="423" t="s">
        <v>236</v>
      </c>
      <c r="B11" s="429" t="s">
        <v>204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</row>
    <row r="12" spans="1:15" ht="24.75" customHeight="1" x14ac:dyDescent="0.25">
      <c r="A12" s="426"/>
      <c r="B12" s="425" t="s">
        <v>322</v>
      </c>
      <c r="C12" s="425"/>
      <c r="D12" s="273"/>
      <c r="E12" s="428" t="s">
        <v>323</v>
      </c>
      <c r="F12" s="428"/>
      <c r="G12" s="274"/>
      <c r="H12" s="428" t="s">
        <v>324</v>
      </c>
      <c r="I12" s="428"/>
      <c r="J12" s="274"/>
      <c r="K12" s="425" t="s">
        <v>325</v>
      </c>
      <c r="L12" s="425"/>
      <c r="M12" s="274"/>
      <c r="N12" s="428" t="s">
        <v>303</v>
      </c>
      <c r="O12" s="428"/>
    </row>
    <row r="13" spans="1:15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 t="s">
        <v>52</v>
      </c>
      <c r="I13" s="256" t="s">
        <v>1</v>
      </c>
      <c r="J13" s="275"/>
      <c r="K13" s="256" t="s">
        <v>52</v>
      </c>
      <c r="L13" s="256" t="s">
        <v>1</v>
      </c>
      <c r="M13" s="275"/>
      <c r="N13" s="256"/>
      <c r="O13" s="256" t="s">
        <v>1</v>
      </c>
    </row>
    <row r="14" spans="1:15" x14ac:dyDescent="0.25">
      <c r="A14" s="289" t="s">
        <v>238</v>
      </c>
      <c r="B14" s="258">
        <f>SUM(B15:B46)</f>
        <v>8121</v>
      </c>
      <c r="C14" s="276">
        <f t="shared" ref="C14" si="0">(B14/$N$14)*100</f>
        <v>27.881347203625502</v>
      </c>
      <c r="D14" s="277"/>
      <c r="E14" s="258">
        <f t="shared" ref="E14" si="1">SUM(E15:E46)</f>
        <v>20418</v>
      </c>
      <c r="F14" s="276">
        <f>(E14/$N$14)*100</f>
        <v>70.099907302502828</v>
      </c>
      <c r="G14" s="277"/>
      <c r="H14" s="258">
        <f t="shared" ref="H14" si="2">SUM(H15:H46)</f>
        <v>330</v>
      </c>
      <c r="I14" s="276">
        <f>(H14/$N$14)*100</f>
        <v>1.1329694098259346</v>
      </c>
      <c r="J14" s="277"/>
      <c r="K14" s="258">
        <f t="shared" ref="K14" si="3">SUM(K15:K46)</f>
        <v>258</v>
      </c>
      <c r="L14" s="276">
        <f>(K14/$N$14)*100</f>
        <v>0.88577608404573072</v>
      </c>
      <c r="M14" s="277"/>
      <c r="N14" s="258">
        <f>SUM(N15:N46)</f>
        <v>29127</v>
      </c>
      <c r="O14" s="277">
        <f>SUM(O15:O46)</f>
        <v>100.00000000000003</v>
      </c>
    </row>
    <row r="15" spans="1:15" x14ac:dyDescent="0.25">
      <c r="A15" s="260" t="s">
        <v>239</v>
      </c>
      <c r="B15" s="261">
        <v>107</v>
      </c>
      <c r="C15" s="278">
        <f>(B15/$N15)*100</f>
        <v>13.968668407310705</v>
      </c>
      <c r="D15" s="279"/>
      <c r="E15" s="280">
        <v>655</v>
      </c>
      <c r="F15" s="278">
        <f>(E15/$N15)*100</f>
        <v>85.509138381201041</v>
      </c>
      <c r="G15" s="281"/>
      <c r="H15" s="280">
        <v>3</v>
      </c>
      <c r="I15" s="278">
        <f>(H15/$N15)*100</f>
        <v>0.39164490861618795</v>
      </c>
      <c r="J15" s="281"/>
      <c r="K15" s="280">
        <v>1</v>
      </c>
      <c r="L15" s="278">
        <f>(K15/$N15)*100</f>
        <v>0.13054830287206268</v>
      </c>
      <c r="M15" s="281"/>
      <c r="N15" s="280">
        <f>B15+E15+H15+K15</f>
        <v>766</v>
      </c>
      <c r="O15" s="278">
        <f>(N15/$N$14)*100</f>
        <v>2.6298623270505028</v>
      </c>
    </row>
    <row r="16" spans="1:15" x14ac:dyDescent="0.25">
      <c r="A16" s="263" t="s">
        <v>240</v>
      </c>
      <c r="B16" s="264">
        <v>568</v>
      </c>
      <c r="C16" s="265">
        <f>(B16/$N16)*100</f>
        <v>50.221043324491596</v>
      </c>
      <c r="D16" s="282"/>
      <c r="E16" s="283">
        <v>514</v>
      </c>
      <c r="F16" s="265">
        <f>(E16/$N16)*100</f>
        <v>45.44650751547303</v>
      </c>
      <c r="G16" s="284"/>
      <c r="H16" s="283">
        <v>10</v>
      </c>
      <c r="I16" s="265">
        <f>(H16/$N16)*100</f>
        <v>0.88417329796640143</v>
      </c>
      <c r="J16" s="284"/>
      <c r="K16" s="283">
        <v>39</v>
      </c>
      <c r="L16" s="265">
        <f>(K16/$N16)*100</f>
        <v>3.4482758620689653</v>
      </c>
      <c r="M16" s="284"/>
      <c r="N16" s="283">
        <f>B16+E16+H16+K16</f>
        <v>1131</v>
      </c>
      <c r="O16" s="265">
        <f>(N16/$N$14)*100</f>
        <v>3.8829951591307035</v>
      </c>
    </row>
    <row r="17" spans="1:15" x14ac:dyDescent="0.25">
      <c r="A17" s="260" t="s">
        <v>241</v>
      </c>
      <c r="B17" s="261">
        <v>0</v>
      </c>
      <c r="C17" s="278">
        <v>0</v>
      </c>
      <c r="D17" s="279"/>
      <c r="E17" s="280">
        <v>0</v>
      </c>
      <c r="F17" s="278">
        <v>0</v>
      </c>
      <c r="G17" s="281"/>
      <c r="H17" s="280">
        <v>0</v>
      </c>
      <c r="I17" s="278">
        <v>0</v>
      </c>
      <c r="J17" s="281"/>
      <c r="K17" s="280">
        <v>0</v>
      </c>
      <c r="L17" s="278">
        <v>0</v>
      </c>
      <c r="M17" s="281"/>
      <c r="N17" s="280">
        <f t="shared" ref="N17:N46" si="4">B17+E17+H17+K17</f>
        <v>0</v>
      </c>
      <c r="O17" s="278">
        <f t="shared" ref="O17:O46" si="5">(N17/$N$14)*100</f>
        <v>0</v>
      </c>
    </row>
    <row r="18" spans="1:15" x14ac:dyDescent="0.25">
      <c r="A18" s="263" t="s">
        <v>242</v>
      </c>
      <c r="B18" s="264">
        <v>399</v>
      </c>
      <c r="C18" s="265">
        <f t="shared" ref="C18:C46" si="6">(B18/$N18)*100</f>
        <v>21.532649757150566</v>
      </c>
      <c r="D18" s="282"/>
      <c r="E18" s="283">
        <v>1420</v>
      </c>
      <c r="F18" s="265">
        <f t="shared" ref="F18:F46" si="7">(E18/$N18)*100</f>
        <v>76.632487857528332</v>
      </c>
      <c r="G18" s="284"/>
      <c r="H18" s="283">
        <v>17</v>
      </c>
      <c r="I18" s="265">
        <f t="shared" ref="I18:I46" si="8">(H18/$N18)*100</f>
        <v>0.91743119266055051</v>
      </c>
      <c r="J18" s="284"/>
      <c r="K18" s="283">
        <v>17</v>
      </c>
      <c r="L18" s="265">
        <f t="shared" ref="L18:L46" si="9">(K18/$N18)*100</f>
        <v>0.91743119266055051</v>
      </c>
      <c r="M18" s="284"/>
      <c r="N18" s="283">
        <f t="shared" si="4"/>
        <v>1853</v>
      </c>
      <c r="O18" s="265">
        <f t="shared" si="5"/>
        <v>6.3617948982044146</v>
      </c>
    </row>
    <row r="19" spans="1:15" x14ac:dyDescent="0.25">
      <c r="A19" s="260" t="s">
        <v>243</v>
      </c>
      <c r="B19" s="261">
        <v>1484</v>
      </c>
      <c r="C19" s="278">
        <f t="shared" si="6"/>
        <v>72.638277043563377</v>
      </c>
      <c r="D19" s="279"/>
      <c r="E19" s="280">
        <v>492</v>
      </c>
      <c r="F19" s="278">
        <f t="shared" si="7"/>
        <v>24.082232011747433</v>
      </c>
      <c r="G19" s="281"/>
      <c r="H19" s="280">
        <v>36</v>
      </c>
      <c r="I19" s="278">
        <f t="shared" si="8"/>
        <v>1.7621145374449341</v>
      </c>
      <c r="J19" s="281"/>
      <c r="K19" s="280">
        <v>31</v>
      </c>
      <c r="L19" s="278">
        <f t="shared" si="9"/>
        <v>1.5173764072442486</v>
      </c>
      <c r="M19" s="281"/>
      <c r="N19" s="280">
        <f t="shared" si="4"/>
        <v>2043</v>
      </c>
      <c r="O19" s="278">
        <f t="shared" si="5"/>
        <v>7.0141106190132865</v>
      </c>
    </row>
    <row r="20" spans="1:15" x14ac:dyDescent="0.25">
      <c r="A20" s="263" t="s">
        <v>244</v>
      </c>
      <c r="B20" s="264">
        <v>185</v>
      </c>
      <c r="C20" s="265">
        <f t="shared" si="6"/>
        <v>10.632183908045976</v>
      </c>
      <c r="D20" s="282"/>
      <c r="E20" s="283">
        <v>1546</v>
      </c>
      <c r="F20" s="265">
        <f t="shared" si="7"/>
        <v>88.850574712643677</v>
      </c>
      <c r="G20" s="284"/>
      <c r="H20" s="283">
        <v>5</v>
      </c>
      <c r="I20" s="265">
        <f t="shared" si="8"/>
        <v>0.28735632183908044</v>
      </c>
      <c r="J20" s="284"/>
      <c r="K20" s="283">
        <v>4</v>
      </c>
      <c r="L20" s="265">
        <f t="shared" si="9"/>
        <v>0.22988505747126436</v>
      </c>
      <c r="M20" s="284"/>
      <c r="N20" s="283">
        <f t="shared" si="4"/>
        <v>1740</v>
      </c>
      <c r="O20" s="265">
        <f t="shared" si="5"/>
        <v>5.9738387063549281</v>
      </c>
    </row>
    <row r="21" spans="1:15" x14ac:dyDescent="0.25">
      <c r="A21" s="260" t="s">
        <v>245</v>
      </c>
      <c r="B21" s="261">
        <v>660</v>
      </c>
      <c r="C21" s="278">
        <f t="shared" si="6"/>
        <v>35.199999999999996</v>
      </c>
      <c r="D21" s="279"/>
      <c r="E21" s="280">
        <v>1180</v>
      </c>
      <c r="F21" s="278">
        <f t="shared" si="7"/>
        <v>62.93333333333333</v>
      </c>
      <c r="G21" s="281"/>
      <c r="H21" s="280">
        <v>23</v>
      </c>
      <c r="I21" s="278">
        <f t="shared" si="8"/>
        <v>1.2266666666666668</v>
      </c>
      <c r="J21" s="281"/>
      <c r="K21" s="280">
        <v>12</v>
      </c>
      <c r="L21" s="278">
        <f t="shared" si="9"/>
        <v>0.64</v>
      </c>
      <c r="M21" s="281"/>
      <c r="N21" s="280">
        <f t="shared" si="4"/>
        <v>1875</v>
      </c>
      <c r="O21" s="278">
        <f t="shared" si="5"/>
        <v>6.4373261921928107</v>
      </c>
    </row>
    <row r="22" spans="1:15" x14ac:dyDescent="0.25">
      <c r="A22" s="263" t="s">
        <v>246</v>
      </c>
      <c r="B22" s="264">
        <v>420</v>
      </c>
      <c r="C22" s="265">
        <f t="shared" si="6"/>
        <v>30.523255813953487</v>
      </c>
      <c r="D22" s="282"/>
      <c r="E22" s="283">
        <v>848</v>
      </c>
      <c r="F22" s="265">
        <f t="shared" si="7"/>
        <v>61.627906976744185</v>
      </c>
      <c r="G22" s="284"/>
      <c r="H22" s="283">
        <v>92</v>
      </c>
      <c r="I22" s="265">
        <f t="shared" si="8"/>
        <v>6.6860465116279064</v>
      </c>
      <c r="J22" s="284"/>
      <c r="K22" s="283">
        <v>16</v>
      </c>
      <c r="L22" s="265">
        <f t="shared" si="9"/>
        <v>1.1627906976744187</v>
      </c>
      <c r="M22" s="284"/>
      <c r="N22" s="283">
        <f t="shared" si="4"/>
        <v>1376</v>
      </c>
      <c r="O22" s="265">
        <f t="shared" si="5"/>
        <v>4.7241391149105638</v>
      </c>
    </row>
    <row r="23" spans="1:15" x14ac:dyDescent="0.25">
      <c r="A23" s="260" t="s">
        <v>247</v>
      </c>
      <c r="B23" s="261">
        <v>27</v>
      </c>
      <c r="C23" s="278">
        <f t="shared" si="6"/>
        <v>12.796208530805686</v>
      </c>
      <c r="D23" s="279"/>
      <c r="E23" s="280">
        <v>180</v>
      </c>
      <c r="F23" s="278">
        <f t="shared" si="7"/>
        <v>85.308056872037923</v>
      </c>
      <c r="G23" s="281"/>
      <c r="H23" s="280">
        <v>3</v>
      </c>
      <c r="I23" s="278">
        <f t="shared" si="8"/>
        <v>1.4218009478672986</v>
      </c>
      <c r="J23" s="281"/>
      <c r="K23" s="280">
        <v>1</v>
      </c>
      <c r="L23" s="278">
        <f t="shared" si="9"/>
        <v>0.47393364928909953</v>
      </c>
      <c r="M23" s="281"/>
      <c r="N23" s="280">
        <f t="shared" si="4"/>
        <v>211</v>
      </c>
      <c r="O23" s="278">
        <f t="shared" si="5"/>
        <v>0.72441377416143093</v>
      </c>
    </row>
    <row r="24" spans="1:15" x14ac:dyDescent="0.25">
      <c r="A24" s="263" t="s">
        <v>248</v>
      </c>
      <c r="B24" s="264">
        <v>1</v>
      </c>
      <c r="C24" s="265">
        <f t="shared" si="6"/>
        <v>50</v>
      </c>
      <c r="D24" s="282"/>
      <c r="E24" s="283">
        <v>1</v>
      </c>
      <c r="F24" s="265">
        <f t="shared" si="7"/>
        <v>50</v>
      </c>
      <c r="G24" s="284"/>
      <c r="H24" s="283">
        <v>0</v>
      </c>
      <c r="I24" s="265">
        <f t="shared" si="8"/>
        <v>0</v>
      </c>
      <c r="J24" s="284"/>
      <c r="K24" s="283">
        <v>0</v>
      </c>
      <c r="L24" s="265">
        <f t="shared" si="9"/>
        <v>0</v>
      </c>
      <c r="M24" s="284"/>
      <c r="N24" s="283">
        <f t="shared" si="4"/>
        <v>2</v>
      </c>
      <c r="O24" s="265">
        <f t="shared" si="5"/>
        <v>6.8664812716723311E-3</v>
      </c>
    </row>
    <row r="25" spans="1:15" x14ac:dyDescent="0.25">
      <c r="A25" s="260" t="s">
        <v>249</v>
      </c>
      <c r="B25" s="261">
        <v>182</v>
      </c>
      <c r="C25" s="278">
        <f t="shared" si="6"/>
        <v>13.882532418001524</v>
      </c>
      <c r="D25" s="279"/>
      <c r="E25" s="280">
        <v>1124</v>
      </c>
      <c r="F25" s="278">
        <f t="shared" si="7"/>
        <v>85.736079328756674</v>
      </c>
      <c r="G25" s="281"/>
      <c r="H25" s="280">
        <v>4</v>
      </c>
      <c r="I25" s="278">
        <f t="shared" si="8"/>
        <v>0.30511060259344014</v>
      </c>
      <c r="J25" s="281"/>
      <c r="K25" s="280">
        <v>1</v>
      </c>
      <c r="L25" s="278">
        <f t="shared" si="9"/>
        <v>7.6277650648360035E-2</v>
      </c>
      <c r="M25" s="281"/>
      <c r="N25" s="280">
        <f t="shared" si="4"/>
        <v>1311</v>
      </c>
      <c r="O25" s="278">
        <f t="shared" si="5"/>
        <v>4.5009784735812133</v>
      </c>
    </row>
    <row r="26" spans="1:15" x14ac:dyDescent="0.25">
      <c r="A26" s="263" t="s">
        <v>250</v>
      </c>
      <c r="B26" s="264">
        <v>14</v>
      </c>
      <c r="C26" s="265">
        <f t="shared" si="6"/>
        <v>7.5675675675675684</v>
      </c>
      <c r="D26" s="282"/>
      <c r="E26" s="283">
        <v>171</v>
      </c>
      <c r="F26" s="265">
        <f t="shared" si="7"/>
        <v>92.432432432432435</v>
      </c>
      <c r="G26" s="284"/>
      <c r="H26" s="283">
        <v>0</v>
      </c>
      <c r="I26" s="265">
        <f t="shared" si="8"/>
        <v>0</v>
      </c>
      <c r="J26" s="284"/>
      <c r="K26" s="283">
        <v>0</v>
      </c>
      <c r="L26" s="265">
        <f t="shared" si="9"/>
        <v>0</v>
      </c>
      <c r="M26" s="284"/>
      <c r="N26" s="283">
        <f t="shared" si="4"/>
        <v>185</v>
      </c>
      <c r="O26" s="265">
        <f t="shared" si="5"/>
        <v>0.63514951762969063</v>
      </c>
    </row>
    <row r="27" spans="1:15" x14ac:dyDescent="0.25">
      <c r="A27" s="260" t="s">
        <v>251</v>
      </c>
      <c r="B27" s="261">
        <v>72</v>
      </c>
      <c r="C27" s="278">
        <f t="shared" si="6"/>
        <v>4.7399605003291638</v>
      </c>
      <c r="D27" s="279"/>
      <c r="E27" s="280">
        <v>1438</v>
      </c>
      <c r="F27" s="278">
        <f t="shared" si="7"/>
        <v>94.667544437129692</v>
      </c>
      <c r="G27" s="281"/>
      <c r="H27" s="280">
        <v>3</v>
      </c>
      <c r="I27" s="278">
        <f t="shared" si="8"/>
        <v>0.19749835418038184</v>
      </c>
      <c r="J27" s="281"/>
      <c r="K27" s="280">
        <v>6</v>
      </c>
      <c r="L27" s="278">
        <f t="shared" si="9"/>
        <v>0.39499670836076367</v>
      </c>
      <c r="M27" s="281"/>
      <c r="N27" s="280">
        <f t="shared" si="4"/>
        <v>1519</v>
      </c>
      <c r="O27" s="278">
        <f t="shared" si="5"/>
        <v>5.2150925258351357</v>
      </c>
    </row>
    <row r="28" spans="1:15" x14ac:dyDescent="0.25">
      <c r="A28" s="263" t="s">
        <v>252</v>
      </c>
      <c r="B28" s="264">
        <v>143</v>
      </c>
      <c r="C28" s="265">
        <f t="shared" si="6"/>
        <v>11.847555923777962</v>
      </c>
      <c r="D28" s="282"/>
      <c r="E28" s="283">
        <v>1058</v>
      </c>
      <c r="F28" s="265">
        <f t="shared" si="7"/>
        <v>87.655343827671913</v>
      </c>
      <c r="G28" s="284"/>
      <c r="H28" s="283">
        <v>4</v>
      </c>
      <c r="I28" s="265">
        <f t="shared" si="8"/>
        <v>0.33140016570008285</v>
      </c>
      <c r="J28" s="284"/>
      <c r="K28" s="283">
        <v>2</v>
      </c>
      <c r="L28" s="265">
        <f t="shared" si="9"/>
        <v>0.16570008285004142</v>
      </c>
      <c r="M28" s="284"/>
      <c r="N28" s="283">
        <f t="shared" si="4"/>
        <v>1207</v>
      </c>
      <c r="O28" s="265">
        <f t="shared" si="5"/>
        <v>4.1439214474542521</v>
      </c>
    </row>
    <row r="29" spans="1:15" x14ac:dyDescent="0.25">
      <c r="A29" s="260" t="s">
        <v>253</v>
      </c>
      <c r="B29" s="261">
        <v>710</v>
      </c>
      <c r="C29" s="278">
        <f t="shared" si="6"/>
        <v>55.12422360248447</v>
      </c>
      <c r="D29" s="279"/>
      <c r="E29" s="280">
        <v>540</v>
      </c>
      <c r="F29" s="278">
        <f t="shared" si="7"/>
        <v>41.925465838509318</v>
      </c>
      <c r="G29" s="281"/>
      <c r="H29" s="280">
        <v>24</v>
      </c>
      <c r="I29" s="278">
        <f t="shared" si="8"/>
        <v>1.8633540372670807</v>
      </c>
      <c r="J29" s="281"/>
      <c r="K29" s="280">
        <v>14</v>
      </c>
      <c r="L29" s="278">
        <f t="shared" si="9"/>
        <v>1.0869565217391304</v>
      </c>
      <c r="M29" s="281"/>
      <c r="N29" s="280">
        <f t="shared" si="4"/>
        <v>1288</v>
      </c>
      <c r="O29" s="278">
        <f t="shared" si="5"/>
        <v>4.4220139389569812</v>
      </c>
    </row>
    <row r="30" spans="1:15" x14ac:dyDescent="0.25">
      <c r="A30" s="263" t="s">
        <v>254</v>
      </c>
      <c r="B30" s="264">
        <v>2</v>
      </c>
      <c r="C30" s="265">
        <f t="shared" si="6"/>
        <v>11.111111111111111</v>
      </c>
      <c r="D30" s="282"/>
      <c r="E30" s="283">
        <v>16</v>
      </c>
      <c r="F30" s="265">
        <f t="shared" si="7"/>
        <v>88.888888888888886</v>
      </c>
      <c r="G30" s="284"/>
      <c r="H30" s="283">
        <v>0</v>
      </c>
      <c r="I30" s="265">
        <f t="shared" si="8"/>
        <v>0</v>
      </c>
      <c r="J30" s="284"/>
      <c r="K30" s="283">
        <v>0</v>
      </c>
      <c r="L30" s="265">
        <f t="shared" si="9"/>
        <v>0</v>
      </c>
      <c r="M30" s="284"/>
      <c r="N30" s="283">
        <f t="shared" si="4"/>
        <v>18</v>
      </c>
      <c r="O30" s="265">
        <f t="shared" si="5"/>
        <v>6.179833144505098E-2</v>
      </c>
    </row>
    <row r="31" spans="1:15" x14ac:dyDescent="0.25">
      <c r="A31" s="260" t="s">
        <v>255</v>
      </c>
      <c r="B31" s="261">
        <v>1</v>
      </c>
      <c r="C31" s="278">
        <f t="shared" si="6"/>
        <v>3.7037037037037033</v>
      </c>
      <c r="D31" s="279"/>
      <c r="E31" s="280">
        <v>26</v>
      </c>
      <c r="F31" s="278">
        <f t="shared" si="7"/>
        <v>96.296296296296291</v>
      </c>
      <c r="G31" s="281"/>
      <c r="H31" s="280">
        <v>0</v>
      </c>
      <c r="I31" s="278">
        <f t="shared" si="8"/>
        <v>0</v>
      </c>
      <c r="J31" s="281"/>
      <c r="K31" s="280">
        <v>0</v>
      </c>
      <c r="L31" s="278">
        <f t="shared" si="9"/>
        <v>0</v>
      </c>
      <c r="M31" s="281"/>
      <c r="N31" s="280">
        <f t="shared" si="4"/>
        <v>27</v>
      </c>
      <c r="O31" s="278">
        <f t="shared" si="5"/>
        <v>9.269749716757647E-2</v>
      </c>
    </row>
    <row r="32" spans="1:15" x14ac:dyDescent="0.25">
      <c r="A32" s="263" t="s">
        <v>256</v>
      </c>
      <c r="B32" s="264">
        <v>422</v>
      </c>
      <c r="C32" s="265">
        <f t="shared" si="6"/>
        <v>33.76</v>
      </c>
      <c r="D32" s="282"/>
      <c r="E32" s="283">
        <v>800</v>
      </c>
      <c r="F32" s="265">
        <f t="shared" si="7"/>
        <v>64</v>
      </c>
      <c r="G32" s="284"/>
      <c r="H32" s="283">
        <v>19</v>
      </c>
      <c r="I32" s="265">
        <f t="shared" si="8"/>
        <v>1.52</v>
      </c>
      <c r="J32" s="284"/>
      <c r="K32" s="283">
        <v>9</v>
      </c>
      <c r="L32" s="265">
        <f t="shared" si="9"/>
        <v>0.72</v>
      </c>
      <c r="M32" s="284"/>
      <c r="N32" s="283">
        <f t="shared" si="4"/>
        <v>1250</v>
      </c>
      <c r="O32" s="265">
        <f t="shared" si="5"/>
        <v>4.2915507947952065</v>
      </c>
    </row>
    <row r="33" spans="1:15" x14ac:dyDescent="0.25">
      <c r="A33" s="260" t="s">
        <v>257</v>
      </c>
      <c r="B33" s="261">
        <v>91</v>
      </c>
      <c r="C33" s="278">
        <f t="shared" si="6"/>
        <v>7.3505654281098547</v>
      </c>
      <c r="D33" s="279"/>
      <c r="E33" s="280">
        <v>1143</v>
      </c>
      <c r="F33" s="278">
        <f t="shared" si="7"/>
        <v>92.326332794830364</v>
      </c>
      <c r="G33" s="281"/>
      <c r="H33" s="280">
        <v>1</v>
      </c>
      <c r="I33" s="278">
        <f t="shared" si="8"/>
        <v>8.0775444264943458E-2</v>
      </c>
      <c r="J33" s="281"/>
      <c r="K33" s="280">
        <v>3</v>
      </c>
      <c r="L33" s="278">
        <f t="shared" si="9"/>
        <v>0.24232633279483037</v>
      </c>
      <c r="M33" s="281"/>
      <c r="N33" s="280">
        <f t="shared" si="4"/>
        <v>1238</v>
      </c>
      <c r="O33" s="278">
        <f t="shared" si="5"/>
        <v>4.2503519071651734</v>
      </c>
    </row>
    <row r="34" spans="1:15" x14ac:dyDescent="0.25">
      <c r="A34" s="263" t="s">
        <v>258</v>
      </c>
      <c r="B34" s="264">
        <v>44</v>
      </c>
      <c r="C34" s="265">
        <f t="shared" si="6"/>
        <v>13.213213213213212</v>
      </c>
      <c r="D34" s="282"/>
      <c r="E34" s="283">
        <v>288</v>
      </c>
      <c r="F34" s="265">
        <f t="shared" si="7"/>
        <v>86.486486486486484</v>
      </c>
      <c r="G34" s="284"/>
      <c r="H34" s="283">
        <v>1</v>
      </c>
      <c r="I34" s="265">
        <f t="shared" si="8"/>
        <v>0.3003003003003003</v>
      </c>
      <c r="J34" s="284"/>
      <c r="K34" s="283">
        <v>0</v>
      </c>
      <c r="L34" s="265">
        <f t="shared" si="9"/>
        <v>0</v>
      </c>
      <c r="M34" s="284"/>
      <c r="N34" s="283">
        <f t="shared" si="4"/>
        <v>333</v>
      </c>
      <c r="O34" s="265">
        <f t="shared" si="5"/>
        <v>1.1432691317334431</v>
      </c>
    </row>
    <row r="35" spans="1:15" x14ac:dyDescent="0.25">
      <c r="A35" s="260" t="s">
        <v>259</v>
      </c>
      <c r="B35" s="261">
        <v>43</v>
      </c>
      <c r="C35" s="278">
        <f t="shared" si="6"/>
        <v>41.747572815533978</v>
      </c>
      <c r="D35" s="279"/>
      <c r="E35" s="280">
        <v>60</v>
      </c>
      <c r="F35" s="278">
        <f t="shared" si="7"/>
        <v>58.252427184466015</v>
      </c>
      <c r="G35" s="281"/>
      <c r="H35" s="280">
        <v>0</v>
      </c>
      <c r="I35" s="278">
        <f t="shared" si="8"/>
        <v>0</v>
      </c>
      <c r="J35" s="281"/>
      <c r="K35" s="280">
        <v>0</v>
      </c>
      <c r="L35" s="278">
        <f t="shared" si="9"/>
        <v>0</v>
      </c>
      <c r="M35" s="281"/>
      <c r="N35" s="280">
        <f t="shared" si="4"/>
        <v>103</v>
      </c>
      <c r="O35" s="278">
        <f t="shared" si="5"/>
        <v>0.35362378549112505</v>
      </c>
    </row>
    <row r="36" spans="1:15" s="266" customFormat="1" x14ac:dyDescent="0.25">
      <c r="A36" s="263" t="s">
        <v>260</v>
      </c>
      <c r="B36" s="264">
        <v>226</v>
      </c>
      <c r="C36" s="265">
        <f t="shared" si="6"/>
        <v>12.216216216216216</v>
      </c>
      <c r="D36" s="282"/>
      <c r="E36" s="283">
        <v>1607</v>
      </c>
      <c r="F36" s="265">
        <f t="shared" si="7"/>
        <v>86.86486486486487</v>
      </c>
      <c r="G36" s="284"/>
      <c r="H36" s="283">
        <v>12</v>
      </c>
      <c r="I36" s="265">
        <f t="shared" si="8"/>
        <v>0.64864864864864857</v>
      </c>
      <c r="J36" s="284"/>
      <c r="K36" s="283">
        <v>5</v>
      </c>
      <c r="L36" s="265">
        <f t="shared" si="9"/>
        <v>0.27027027027027029</v>
      </c>
      <c r="M36" s="284"/>
      <c r="N36" s="283">
        <f t="shared" si="4"/>
        <v>1850</v>
      </c>
      <c r="O36" s="265">
        <f t="shared" si="5"/>
        <v>6.3514951762969059</v>
      </c>
    </row>
    <row r="37" spans="1:15" x14ac:dyDescent="0.25">
      <c r="A37" s="260" t="s">
        <v>261</v>
      </c>
      <c r="B37" s="261">
        <v>161</v>
      </c>
      <c r="C37" s="278">
        <f t="shared" si="6"/>
        <v>26.393442622950818</v>
      </c>
      <c r="D37" s="279"/>
      <c r="E37" s="280">
        <v>438</v>
      </c>
      <c r="F37" s="278">
        <f t="shared" si="7"/>
        <v>71.803278688524586</v>
      </c>
      <c r="G37" s="281"/>
      <c r="H37" s="280">
        <v>6</v>
      </c>
      <c r="I37" s="278">
        <f t="shared" si="8"/>
        <v>0.98360655737704927</v>
      </c>
      <c r="J37" s="281"/>
      <c r="K37" s="280">
        <v>5</v>
      </c>
      <c r="L37" s="278">
        <f t="shared" si="9"/>
        <v>0.81967213114754101</v>
      </c>
      <c r="M37" s="281"/>
      <c r="N37" s="280">
        <f t="shared" si="4"/>
        <v>610</v>
      </c>
      <c r="O37" s="278">
        <f t="shared" si="5"/>
        <v>2.094276787860061</v>
      </c>
    </row>
    <row r="38" spans="1:15" s="266" customFormat="1" x14ac:dyDescent="0.25">
      <c r="A38" s="263" t="s">
        <v>262</v>
      </c>
      <c r="B38" s="264">
        <v>162</v>
      </c>
      <c r="C38" s="265">
        <f t="shared" si="6"/>
        <v>11.281337047353761</v>
      </c>
      <c r="D38" s="282"/>
      <c r="E38" s="283">
        <v>1266</v>
      </c>
      <c r="F38" s="265">
        <f t="shared" si="7"/>
        <v>88.16155988857939</v>
      </c>
      <c r="G38" s="284"/>
      <c r="H38" s="283">
        <v>3</v>
      </c>
      <c r="I38" s="265">
        <f t="shared" si="8"/>
        <v>0.20891364902506965</v>
      </c>
      <c r="J38" s="284"/>
      <c r="K38" s="283">
        <v>5</v>
      </c>
      <c r="L38" s="265">
        <f t="shared" si="9"/>
        <v>0.34818941504178275</v>
      </c>
      <c r="M38" s="284"/>
      <c r="N38" s="283">
        <f t="shared" si="4"/>
        <v>1436</v>
      </c>
      <c r="O38" s="265">
        <f t="shared" si="5"/>
        <v>4.9301335530607338</v>
      </c>
    </row>
    <row r="39" spans="1:15" x14ac:dyDescent="0.25">
      <c r="A39" s="260" t="s">
        <v>263</v>
      </c>
      <c r="B39" s="261">
        <v>297</v>
      </c>
      <c r="C39" s="278">
        <f t="shared" si="6"/>
        <v>40.353260869565219</v>
      </c>
      <c r="D39" s="279"/>
      <c r="E39" s="280">
        <v>396</v>
      </c>
      <c r="F39" s="278">
        <f t="shared" si="7"/>
        <v>53.804347826086953</v>
      </c>
      <c r="G39" s="281"/>
      <c r="H39" s="280">
        <v>4</v>
      </c>
      <c r="I39" s="278">
        <f t="shared" si="8"/>
        <v>0.54347826086956519</v>
      </c>
      <c r="J39" s="281"/>
      <c r="K39" s="280">
        <v>39</v>
      </c>
      <c r="L39" s="278">
        <f t="shared" si="9"/>
        <v>5.2989130434782608</v>
      </c>
      <c r="M39" s="281"/>
      <c r="N39" s="280">
        <f t="shared" si="4"/>
        <v>736</v>
      </c>
      <c r="O39" s="278">
        <f t="shared" si="5"/>
        <v>2.5268651079754179</v>
      </c>
    </row>
    <row r="40" spans="1:15" s="266" customFormat="1" x14ac:dyDescent="0.25">
      <c r="A40" s="263" t="s">
        <v>264</v>
      </c>
      <c r="B40" s="264">
        <v>381</v>
      </c>
      <c r="C40" s="265">
        <f t="shared" si="6"/>
        <v>33.479789103690685</v>
      </c>
      <c r="D40" s="282"/>
      <c r="E40" s="283">
        <v>728</v>
      </c>
      <c r="F40" s="265">
        <f t="shared" si="7"/>
        <v>63.971880492091394</v>
      </c>
      <c r="G40" s="284"/>
      <c r="H40" s="283">
        <v>20</v>
      </c>
      <c r="I40" s="265">
        <f t="shared" si="8"/>
        <v>1.7574692442882252</v>
      </c>
      <c r="J40" s="284"/>
      <c r="K40" s="283">
        <v>9</v>
      </c>
      <c r="L40" s="265">
        <f t="shared" si="9"/>
        <v>0.7908611599297013</v>
      </c>
      <c r="M40" s="284"/>
      <c r="N40" s="283">
        <f t="shared" si="4"/>
        <v>1138</v>
      </c>
      <c r="O40" s="265">
        <f t="shared" si="5"/>
        <v>3.9070278435815564</v>
      </c>
    </row>
    <row r="41" spans="1:15" x14ac:dyDescent="0.25">
      <c r="A41" s="260" t="s">
        <v>265</v>
      </c>
      <c r="B41" s="261">
        <v>349</v>
      </c>
      <c r="C41" s="278">
        <f t="shared" si="6"/>
        <v>37.446351931330476</v>
      </c>
      <c r="D41" s="279"/>
      <c r="E41" s="280">
        <v>565</v>
      </c>
      <c r="F41" s="278">
        <f t="shared" si="7"/>
        <v>60.622317596566525</v>
      </c>
      <c r="G41" s="281"/>
      <c r="H41" s="280">
        <v>16</v>
      </c>
      <c r="I41" s="278">
        <f t="shared" si="8"/>
        <v>1.7167381974248928</v>
      </c>
      <c r="J41" s="281"/>
      <c r="K41" s="280">
        <v>2</v>
      </c>
      <c r="L41" s="278">
        <f t="shared" si="9"/>
        <v>0.21459227467811159</v>
      </c>
      <c r="M41" s="281"/>
      <c r="N41" s="280">
        <f t="shared" si="4"/>
        <v>932</v>
      </c>
      <c r="O41" s="278">
        <f t="shared" si="5"/>
        <v>3.1997802725993063</v>
      </c>
    </row>
    <row r="42" spans="1:15" s="266" customFormat="1" x14ac:dyDescent="0.25">
      <c r="A42" s="263" t="s">
        <v>266</v>
      </c>
      <c r="B42" s="264">
        <v>22</v>
      </c>
      <c r="C42" s="265">
        <f t="shared" si="6"/>
        <v>6.4327485380116958</v>
      </c>
      <c r="D42" s="282"/>
      <c r="E42" s="283">
        <v>318</v>
      </c>
      <c r="F42" s="265">
        <f t="shared" si="7"/>
        <v>92.982456140350877</v>
      </c>
      <c r="G42" s="284"/>
      <c r="H42" s="283">
        <v>2</v>
      </c>
      <c r="I42" s="265">
        <f t="shared" si="8"/>
        <v>0.58479532163742687</v>
      </c>
      <c r="J42" s="284"/>
      <c r="K42" s="283">
        <v>0</v>
      </c>
      <c r="L42" s="265">
        <f t="shared" si="9"/>
        <v>0</v>
      </c>
      <c r="M42" s="284"/>
      <c r="N42" s="283">
        <f t="shared" si="4"/>
        <v>342</v>
      </c>
      <c r="O42" s="265">
        <f t="shared" si="5"/>
        <v>1.1741682974559686</v>
      </c>
    </row>
    <row r="43" spans="1:15" x14ac:dyDescent="0.25">
      <c r="A43" s="260" t="s">
        <v>267</v>
      </c>
      <c r="B43" s="261">
        <v>498</v>
      </c>
      <c r="C43" s="278">
        <f t="shared" si="6"/>
        <v>33.716993906567367</v>
      </c>
      <c r="D43" s="279"/>
      <c r="E43" s="280">
        <v>942</v>
      </c>
      <c r="F43" s="278">
        <f t="shared" si="7"/>
        <v>63.777928232904536</v>
      </c>
      <c r="G43" s="281"/>
      <c r="H43" s="280">
        <v>13</v>
      </c>
      <c r="I43" s="278">
        <f t="shared" si="8"/>
        <v>0.88016249153689918</v>
      </c>
      <c r="J43" s="281"/>
      <c r="K43" s="280">
        <v>24</v>
      </c>
      <c r="L43" s="278">
        <f t="shared" si="9"/>
        <v>1.6249153689911984</v>
      </c>
      <c r="M43" s="281"/>
      <c r="N43" s="280">
        <f t="shared" si="4"/>
        <v>1477</v>
      </c>
      <c r="O43" s="278">
        <f t="shared" si="5"/>
        <v>5.0708964191300163</v>
      </c>
    </row>
    <row r="44" spans="1:15" s="266" customFormat="1" x14ac:dyDescent="0.25">
      <c r="A44" s="263" t="s">
        <v>268</v>
      </c>
      <c r="B44" s="264">
        <v>442</v>
      </c>
      <c r="C44" s="265">
        <f t="shared" si="6"/>
        <v>40.925925925925924</v>
      </c>
      <c r="D44" s="282"/>
      <c r="E44" s="283">
        <v>616</v>
      </c>
      <c r="F44" s="265">
        <f t="shared" si="7"/>
        <v>57.037037037037038</v>
      </c>
      <c r="G44" s="284"/>
      <c r="H44" s="283">
        <v>9</v>
      </c>
      <c r="I44" s="265">
        <f t="shared" si="8"/>
        <v>0.83333333333333337</v>
      </c>
      <c r="J44" s="284"/>
      <c r="K44" s="283">
        <v>13</v>
      </c>
      <c r="L44" s="265">
        <f t="shared" si="9"/>
        <v>1.2037037037037037</v>
      </c>
      <c r="M44" s="284"/>
      <c r="N44" s="283">
        <f t="shared" si="4"/>
        <v>1080</v>
      </c>
      <c r="O44" s="265">
        <f t="shared" si="5"/>
        <v>3.7078998867030588</v>
      </c>
    </row>
    <row r="45" spans="1:15" x14ac:dyDescent="0.25">
      <c r="A45" s="260" t="s">
        <v>269</v>
      </c>
      <c r="B45" s="261">
        <v>5</v>
      </c>
      <c r="C45" s="278">
        <f t="shared" si="6"/>
        <v>21.739130434782609</v>
      </c>
      <c r="D45" s="279"/>
      <c r="E45" s="280">
        <v>18</v>
      </c>
      <c r="F45" s="278">
        <f t="shared" si="7"/>
        <v>78.260869565217391</v>
      </c>
      <c r="G45" s="281"/>
      <c r="H45" s="280">
        <v>0</v>
      </c>
      <c r="I45" s="278">
        <f t="shared" si="8"/>
        <v>0</v>
      </c>
      <c r="J45" s="281"/>
      <c r="K45" s="280">
        <v>0</v>
      </c>
      <c r="L45" s="278">
        <f t="shared" si="9"/>
        <v>0</v>
      </c>
      <c r="M45" s="281"/>
      <c r="N45" s="280">
        <f t="shared" si="4"/>
        <v>23</v>
      </c>
      <c r="O45" s="278">
        <f t="shared" si="5"/>
        <v>7.8964534624231808E-2</v>
      </c>
    </row>
    <row r="46" spans="1:15" s="266" customFormat="1" x14ac:dyDescent="0.25">
      <c r="A46" s="267" t="s">
        <v>270</v>
      </c>
      <c r="B46" s="268">
        <v>3</v>
      </c>
      <c r="C46" s="269">
        <f t="shared" si="6"/>
        <v>11.111111111111111</v>
      </c>
      <c r="D46" s="285"/>
      <c r="E46" s="286">
        <v>24</v>
      </c>
      <c r="F46" s="269">
        <f t="shared" si="7"/>
        <v>88.888888888888886</v>
      </c>
      <c r="G46" s="287"/>
      <c r="H46" s="286">
        <v>0</v>
      </c>
      <c r="I46" s="269">
        <f t="shared" si="8"/>
        <v>0</v>
      </c>
      <c r="J46" s="287"/>
      <c r="K46" s="286">
        <v>0</v>
      </c>
      <c r="L46" s="269">
        <f t="shared" si="9"/>
        <v>0</v>
      </c>
      <c r="M46" s="287"/>
      <c r="N46" s="286">
        <f t="shared" si="4"/>
        <v>27</v>
      </c>
      <c r="O46" s="269">
        <f t="shared" si="5"/>
        <v>9.269749716757647E-2</v>
      </c>
    </row>
    <row r="47" spans="1:15" x14ac:dyDescent="0.25">
      <c r="B47" s="270"/>
      <c r="C47" s="271"/>
      <c r="D47" s="270"/>
      <c r="E47" s="270"/>
      <c r="F47" s="293"/>
      <c r="G47" s="284"/>
      <c r="H47" s="284"/>
      <c r="I47" s="293"/>
      <c r="J47" s="284"/>
      <c r="K47" s="284"/>
      <c r="L47" s="293"/>
      <c r="M47" s="284"/>
      <c r="N47" s="284"/>
      <c r="O47" s="293"/>
    </row>
    <row r="48" spans="1:15" ht="16.5" x14ac:dyDescent="0.3">
      <c r="A48" s="272" t="s">
        <v>271</v>
      </c>
    </row>
  </sheetData>
  <mergeCells count="8">
    <mergeCell ref="A6:O7"/>
    <mergeCell ref="A11:A13"/>
    <mergeCell ref="B11:O11"/>
    <mergeCell ref="B12:C12"/>
    <mergeCell ref="E12:F12"/>
    <mergeCell ref="H12:I12"/>
    <mergeCell ref="K12:L12"/>
    <mergeCell ref="N12:O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H1006"/>
  <sheetViews>
    <sheetView showGridLines="0" showRowColHeaders="0" topLeftCell="A13" workbookViewId="0">
      <selection activeCell="A9" sqref="A9"/>
    </sheetView>
  </sheetViews>
  <sheetFormatPr baseColWidth="10" defaultColWidth="14.42578125" defaultRowHeight="15" customHeight="1" x14ac:dyDescent="0.25"/>
  <cols>
    <col min="1" max="1" width="7.85546875" style="9" customWidth="1"/>
    <col min="2" max="2" width="7.28515625" style="9" customWidth="1"/>
    <col min="3" max="3" width="22.7109375" style="9" customWidth="1"/>
    <col min="4" max="5" width="13.7109375" style="9" customWidth="1"/>
    <col min="6" max="6" width="7.42578125" style="9" customWidth="1"/>
    <col min="7" max="7" width="43.7109375" style="9" customWidth="1"/>
    <col min="8" max="8" width="17.85546875" style="9" customWidth="1"/>
    <col min="9" max="22" width="10.7109375" style="9" customWidth="1"/>
    <col min="23" max="16384" width="14.42578125" style="9"/>
  </cols>
  <sheetData>
    <row r="1" spans="1:6" s="220" customFormat="1" ht="15" customHeight="1" x14ac:dyDescent="0.25"/>
    <row r="2" spans="1:6" s="220" customFormat="1" ht="15" customHeight="1" x14ac:dyDescent="0.25"/>
    <row r="3" spans="1:6" s="220" customFormat="1" ht="15" customHeight="1" x14ac:dyDescent="0.25"/>
    <row r="4" spans="1:6" s="220" customFormat="1" ht="3.75" customHeight="1" x14ac:dyDescent="0.25"/>
    <row r="5" spans="1:6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6" s="220" customFormat="1" ht="15" customHeight="1" x14ac:dyDescent="0.25">
      <c r="A6" s="335"/>
      <c r="B6" s="335"/>
      <c r="C6" s="335"/>
      <c r="D6" s="335"/>
      <c r="E6" s="335"/>
      <c r="F6" s="335"/>
    </row>
    <row r="7" spans="1:6" ht="27.75" customHeight="1" x14ac:dyDescent="0.25">
      <c r="A7" s="359" t="s">
        <v>186</v>
      </c>
      <c r="B7" s="359"/>
      <c r="C7" s="359"/>
      <c r="D7" s="359"/>
      <c r="E7" s="359"/>
      <c r="F7" s="359"/>
    </row>
    <row r="9" spans="1:6" ht="18" customHeight="1" x14ac:dyDescent="0.25">
      <c r="B9" s="225"/>
      <c r="C9" s="103" t="s">
        <v>75</v>
      </c>
      <c r="D9" s="102" t="s">
        <v>0</v>
      </c>
      <c r="E9" s="102" t="s">
        <v>1</v>
      </c>
      <c r="F9" s="11"/>
    </row>
    <row r="10" spans="1:6" x14ac:dyDescent="0.25">
      <c r="B10" s="225"/>
      <c r="C10" s="66" t="s">
        <v>25</v>
      </c>
      <c r="D10" s="56">
        <v>1697</v>
      </c>
      <c r="E10" s="67">
        <f t="shared" ref="E10:E36" si="0">+D10/$D$37</f>
        <v>0.29033361847733108</v>
      </c>
    </row>
    <row r="11" spans="1:6" x14ac:dyDescent="0.25">
      <c r="B11" s="225"/>
      <c r="C11" s="64" t="s">
        <v>23</v>
      </c>
      <c r="D11" s="32">
        <v>1189</v>
      </c>
      <c r="E11" s="65">
        <f t="shared" si="0"/>
        <v>0.20342172797262617</v>
      </c>
    </row>
    <row r="12" spans="1:6" x14ac:dyDescent="0.25">
      <c r="B12" s="225"/>
      <c r="C12" s="64" t="s">
        <v>24</v>
      </c>
      <c r="D12" s="32">
        <v>908</v>
      </c>
      <c r="E12" s="65">
        <f t="shared" si="0"/>
        <v>0.15534644995722841</v>
      </c>
    </row>
    <row r="13" spans="1:6" x14ac:dyDescent="0.25">
      <c r="B13" s="225"/>
      <c r="C13" s="64" t="s">
        <v>44</v>
      </c>
      <c r="D13" s="32">
        <v>348</v>
      </c>
      <c r="E13" s="65">
        <f t="shared" si="0"/>
        <v>5.9538066723695465E-2</v>
      </c>
    </row>
    <row r="14" spans="1:6" x14ac:dyDescent="0.25">
      <c r="B14" s="225"/>
      <c r="C14" s="64" t="s">
        <v>47</v>
      </c>
      <c r="D14" s="32">
        <v>303</v>
      </c>
      <c r="E14" s="65">
        <f t="shared" si="0"/>
        <v>5.1839178785286572E-2</v>
      </c>
    </row>
    <row r="15" spans="1:6" x14ac:dyDescent="0.25">
      <c r="B15" s="225"/>
      <c r="C15" s="64" t="s">
        <v>46</v>
      </c>
      <c r="D15" s="32">
        <v>204</v>
      </c>
      <c r="E15" s="65">
        <f t="shared" si="0"/>
        <v>3.4901625320787E-2</v>
      </c>
    </row>
    <row r="16" spans="1:6" x14ac:dyDescent="0.25">
      <c r="B16" s="225"/>
      <c r="C16" s="64" t="s">
        <v>26</v>
      </c>
      <c r="D16" s="32">
        <v>152</v>
      </c>
      <c r="E16" s="65">
        <f t="shared" si="0"/>
        <v>2.600513259195894E-2</v>
      </c>
    </row>
    <row r="17" spans="2:5" x14ac:dyDescent="0.25">
      <c r="B17" s="225"/>
      <c r="C17" s="64" t="s">
        <v>43</v>
      </c>
      <c r="D17" s="32">
        <v>147</v>
      </c>
      <c r="E17" s="65">
        <f t="shared" si="0"/>
        <v>2.5149700598802394E-2</v>
      </c>
    </row>
    <row r="18" spans="2:5" x14ac:dyDescent="0.25">
      <c r="B18" s="225"/>
      <c r="C18" s="64" t="s">
        <v>27</v>
      </c>
      <c r="D18" s="32">
        <v>126</v>
      </c>
      <c r="E18" s="65">
        <f t="shared" si="0"/>
        <v>2.1556886227544911E-2</v>
      </c>
    </row>
    <row r="19" spans="2:5" x14ac:dyDescent="0.25">
      <c r="B19" s="225"/>
      <c r="C19" s="64" t="s">
        <v>40</v>
      </c>
      <c r="D19" s="32">
        <v>110</v>
      </c>
      <c r="E19" s="65">
        <f t="shared" si="0"/>
        <v>1.8819503849443968E-2</v>
      </c>
    </row>
    <row r="20" spans="2:5" x14ac:dyDescent="0.25">
      <c r="B20" s="225"/>
      <c r="C20" s="64" t="s">
        <v>28</v>
      </c>
      <c r="D20" s="32">
        <v>92</v>
      </c>
      <c r="E20" s="65">
        <f t="shared" si="0"/>
        <v>1.573994867408041E-2</v>
      </c>
    </row>
    <row r="21" spans="2:5" x14ac:dyDescent="0.25">
      <c r="B21" s="225"/>
      <c r="C21" s="64" t="s">
        <v>31</v>
      </c>
      <c r="D21" s="32">
        <v>86</v>
      </c>
      <c r="E21" s="65">
        <f t="shared" si="0"/>
        <v>1.4713430282292557E-2</v>
      </c>
    </row>
    <row r="22" spans="2:5" x14ac:dyDescent="0.25">
      <c r="B22" s="225"/>
      <c r="C22" s="64" t="s">
        <v>37</v>
      </c>
      <c r="D22" s="32">
        <v>74</v>
      </c>
      <c r="E22" s="65">
        <f t="shared" si="0"/>
        <v>1.2660393498716851E-2</v>
      </c>
    </row>
    <row r="23" spans="2:5" x14ac:dyDescent="0.25">
      <c r="B23" s="225"/>
      <c r="C23" s="64" t="s">
        <v>38</v>
      </c>
      <c r="D23" s="32">
        <v>61</v>
      </c>
      <c r="E23" s="65">
        <f t="shared" si="0"/>
        <v>1.0436270316509837E-2</v>
      </c>
    </row>
    <row r="24" spans="2:5" x14ac:dyDescent="0.25">
      <c r="B24" s="225"/>
      <c r="C24" s="64" t="s">
        <v>36</v>
      </c>
      <c r="D24" s="32">
        <v>55</v>
      </c>
      <c r="E24" s="65">
        <f t="shared" si="0"/>
        <v>9.4097519247219839E-3</v>
      </c>
    </row>
    <row r="25" spans="2:5" x14ac:dyDescent="0.25">
      <c r="B25" s="225"/>
      <c r="C25" s="64" t="s">
        <v>33</v>
      </c>
      <c r="D25" s="32">
        <v>51</v>
      </c>
      <c r="E25" s="65">
        <f t="shared" si="0"/>
        <v>8.7254063301967499E-3</v>
      </c>
    </row>
    <row r="26" spans="2:5" x14ac:dyDescent="0.25">
      <c r="B26" s="225"/>
      <c r="C26" s="64" t="s">
        <v>39</v>
      </c>
      <c r="D26" s="32">
        <v>50</v>
      </c>
      <c r="E26" s="65">
        <f t="shared" si="0"/>
        <v>8.5543199315654406E-3</v>
      </c>
    </row>
    <row r="27" spans="2:5" ht="15.75" customHeight="1" x14ac:dyDescent="0.25">
      <c r="B27" s="225"/>
      <c r="C27" s="64" t="s">
        <v>34</v>
      </c>
      <c r="D27" s="32">
        <v>49</v>
      </c>
      <c r="E27" s="65">
        <f t="shared" si="0"/>
        <v>8.3832335329341312E-3</v>
      </c>
    </row>
    <row r="28" spans="2:5" ht="15.75" customHeight="1" x14ac:dyDescent="0.25">
      <c r="B28" s="225"/>
      <c r="C28" s="64" t="s">
        <v>35</v>
      </c>
      <c r="D28" s="32">
        <v>26</v>
      </c>
      <c r="E28" s="65">
        <f t="shared" si="0"/>
        <v>4.4482463644140288E-3</v>
      </c>
    </row>
    <row r="29" spans="2:5" ht="15.75" customHeight="1" x14ac:dyDescent="0.25">
      <c r="B29" s="225"/>
      <c r="C29" s="64" t="s">
        <v>42</v>
      </c>
      <c r="D29" s="32">
        <v>25</v>
      </c>
      <c r="E29" s="65">
        <f t="shared" si="0"/>
        <v>4.2771599657827203E-3</v>
      </c>
    </row>
    <row r="30" spans="2:5" ht="15.75" customHeight="1" x14ac:dyDescent="0.25">
      <c r="B30" s="225"/>
      <c r="C30" s="64" t="s">
        <v>32</v>
      </c>
      <c r="D30" s="32">
        <v>11</v>
      </c>
      <c r="E30" s="65">
        <f t="shared" si="0"/>
        <v>1.881950384944397E-3</v>
      </c>
    </row>
    <row r="31" spans="2:5" ht="15.75" customHeight="1" x14ac:dyDescent="0.25">
      <c r="B31" s="225"/>
      <c r="C31" s="64" t="s">
        <v>29</v>
      </c>
      <c r="D31" s="32">
        <v>4</v>
      </c>
      <c r="E31" s="65">
        <f t="shared" si="0"/>
        <v>6.843455945252353E-4</v>
      </c>
    </row>
    <row r="32" spans="2:5" ht="15.75" customHeight="1" x14ac:dyDescent="0.25">
      <c r="B32" s="225"/>
      <c r="C32" s="64" t="s">
        <v>48</v>
      </c>
      <c r="D32" s="32">
        <v>4</v>
      </c>
      <c r="E32" s="65">
        <f t="shared" si="0"/>
        <v>6.843455945252353E-4</v>
      </c>
    </row>
    <row r="33" spans="1:8" ht="15.75" customHeight="1" x14ac:dyDescent="0.25">
      <c r="B33" s="225"/>
      <c r="C33" s="64" t="s">
        <v>30</v>
      </c>
      <c r="D33" s="32">
        <v>1</v>
      </c>
      <c r="E33" s="65">
        <f t="shared" si="0"/>
        <v>1.7108639863130882E-4</v>
      </c>
    </row>
    <row r="34" spans="1:8" ht="15.75" customHeight="1" x14ac:dyDescent="0.25">
      <c r="B34" s="225"/>
      <c r="C34" s="64" t="s">
        <v>41</v>
      </c>
      <c r="D34" s="32">
        <v>1</v>
      </c>
      <c r="E34" s="65">
        <f t="shared" si="0"/>
        <v>1.7108639863130882E-4</v>
      </c>
    </row>
    <row r="35" spans="1:8" ht="15.75" customHeight="1" x14ac:dyDescent="0.25">
      <c r="B35" s="225"/>
      <c r="C35" s="69" t="s">
        <v>45</v>
      </c>
      <c r="D35" s="70">
        <v>1</v>
      </c>
      <c r="E35" s="71">
        <f t="shared" si="0"/>
        <v>1.7108639863130882E-4</v>
      </c>
    </row>
    <row r="36" spans="1:8" x14ac:dyDescent="0.25">
      <c r="B36" s="225"/>
      <c r="C36" s="69" t="s">
        <v>49</v>
      </c>
      <c r="D36" s="70">
        <v>70</v>
      </c>
      <c r="E36" s="71">
        <f t="shared" si="0"/>
        <v>1.1976047904191617E-2</v>
      </c>
    </row>
    <row r="37" spans="1:8" ht="15.75" customHeight="1" x14ac:dyDescent="0.25">
      <c r="C37" s="61" t="s">
        <v>16</v>
      </c>
      <c r="D37" s="62">
        <f>SUM(D10:D36)</f>
        <v>5845</v>
      </c>
      <c r="E37" s="63">
        <f>SUM(E10:E36)</f>
        <v>0.99999999999999978</v>
      </c>
    </row>
    <row r="38" spans="1:8" ht="15.75" customHeight="1" x14ac:dyDescent="0.25">
      <c r="F38" s="10"/>
      <c r="H38" s="13"/>
    </row>
    <row r="39" spans="1:8" ht="15.75" customHeight="1" x14ac:dyDescent="0.25">
      <c r="F39" s="10"/>
    </row>
    <row r="40" spans="1:8" ht="29.25" customHeight="1" x14ac:dyDescent="0.25">
      <c r="A40" s="367" t="s">
        <v>18</v>
      </c>
      <c r="B40" s="367"/>
      <c r="C40" s="360" t="s">
        <v>493</v>
      </c>
      <c r="D40" s="361"/>
      <c r="E40" s="362"/>
      <c r="F40" s="10"/>
    </row>
    <row r="41" spans="1:8" ht="15.75" customHeight="1" x14ac:dyDescent="0.25">
      <c r="A41" s="367" t="s">
        <v>19</v>
      </c>
      <c r="B41" s="367"/>
      <c r="C41" s="363" t="s">
        <v>20</v>
      </c>
      <c r="D41" s="364"/>
      <c r="E41" s="365"/>
      <c r="F41" s="10"/>
    </row>
    <row r="42" spans="1:8" ht="135" customHeight="1" x14ac:dyDescent="0.25">
      <c r="A42" s="367" t="s">
        <v>21</v>
      </c>
      <c r="B42" s="367"/>
      <c r="C42" s="366" t="s">
        <v>22</v>
      </c>
      <c r="D42" s="364"/>
      <c r="E42" s="365"/>
      <c r="F42" s="10"/>
    </row>
    <row r="43" spans="1:8" ht="15.75" customHeight="1" x14ac:dyDescent="0.25">
      <c r="F43" s="10"/>
    </row>
    <row r="44" spans="1:8" ht="15.75" customHeight="1" x14ac:dyDescent="0.25">
      <c r="F44" s="10"/>
    </row>
    <row r="45" spans="1:8" ht="15.75" customHeight="1" x14ac:dyDescent="0.25">
      <c r="F45" s="10"/>
    </row>
    <row r="46" spans="1:8" ht="15.75" customHeight="1" x14ac:dyDescent="0.25">
      <c r="F46" s="10"/>
    </row>
    <row r="47" spans="1:8" ht="15.75" customHeight="1" x14ac:dyDescent="0.25">
      <c r="F47" s="10"/>
    </row>
    <row r="48" spans="1:8" ht="15.75" customHeight="1" x14ac:dyDescent="0.25">
      <c r="F48" s="10"/>
    </row>
    <row r="49" spans="6:6" ht="15.75" customHeight="1" x14ac:dyDescent="0.25">
      <c r="F49" s="10"/>
    </row>
    <row r="50" spans="6:6" ht="15.75" customHeight="1" x14ac:dyDescent="0.25">
      <c r="F50" s="10"/>
    </row>
    <row r="51" spans="6:6" ht="15.75" customHeight="1" x14ac:dyDescent="0.25">
      <c r="F51" s="10"/>
    </row>
    <row r="52" spans="6:6" ht="15.75" customHeight="1" x14ac:dyDescent="0.25">
      <c r="F52" s="10"/>
    </row>
    <row r="53" spans="6:6" ht="15.75" customHeight="1" x14ac:dyDescent="0.25">
      <c r="F53" s="10"/>
    </row>
    <row r="54" spans="6:6" ht="15.75" customHeight="1" x14ac:dyDescent="0.25">
      <c r="F54" s="10"/>
    </row>
    <row r="55" spans="6:6" ht="15.75" customHeight="1" x14ac:dyDescent="0.25">
      <c r="F55" s="10"/>
    </row>
    <row r="56" spans="6:6" ht="15.75" customHeight="1" x14ac:dyDescent="0.25">
      <c r="F56" s="10"/>
    </row>
    <row r="57" spans="6:6" ht="15.75" customHeight="1" x14ac:dyDescent="0.25">
      <c r="F57" s="10"/>
    </row>
    <row r="58" spans="6:6" ht="15.75" customHeight="1" x14ac:dyDescent="0.25">
      <c r="F58" s="10"/>
    </row>
    <row r="59" spans="6:6" ht="15.75" customHeight="1" x14ac:dyDescent="0.25">
      <c r="F59" s="10"/>
    </row>
    <row r="60" spans="6:6" ht="15.75" customHeight="1" x14ac:dyDescent="0.25">
      <c r="F60" s="10"/>
    </row>
    <row r="61" spans="6:6" ht="15.75" customHeight="1" x14ac:dyDescent="0.25">
      <c r="F61" s="10"/>
    </row>
    <row r="62" spans="6:6" ht="15.75" customHeight="1" x14ac:dyDescent="0.25">
      <c r="F62" s="10"/>
    </row>
    <row r="63" spans="6:6" ht="15.75" customHeight="1" x14ac:dyDescent="0.25">
      <c r="F63" s="10"/>
    </row>
    <row r="64" spans="6:6" ht="15.75" customHeight="1" x14ac:dyDescent="0.25">
      <c r="F64" s="10"/>
    </row>
    <row r="65" spans="6:6" ht="15.75" customHeight="1" x14ac:dyDescent="0.25">
      <c r="F65" s="10"/>
    </row>
    <row r="66" spans="6:6" ht="15.75" customHeight="1" x14ac:dyDescent="0.25">
      <c r="F66" s="10"/>
    </row>
    <row r="67" spans="6:6" ht="15.75" customHeight="1" x14ac:dyDescent="0.25">
      <c r="F67" s="10"/>
    </row>
    <row r="68" spans="6:6" ht="15.75" customHeight="1" x14ac:dyDescent="0.25">
      <c r="F68" s="10"/>
    </row>
    <row r="69" spans="6:6" ht="15.75" customHeight="1" x14ac:dyDescent="0.25">
      <c r="F69" s="10"/>
    </row>
    <row r="70" spans="6:6" ht="15.75" customHeight="1" x14ac:dyDescent="0.25">
      <c r="F70" s="10"/>
    </row>
    <row r="71" spans="6:6" ht="15.75" customHeight="1" x14ac:dyDescent="0.25">
      <c r="F71" s="10"/>
    </row>
    <row r="72" spans="6:6" ht="15.75" customHeight="1" x14ac:dyDescent="0.25">
      <c r="F72" s="10"/>
    </row>
    <row r="73" spans="6:6" ht="15.75" customHeight="1" x14ac:dyDescent="0.25">
      <c r="F73" s="10"/>
    </row>
    <row r="74" spans="6:6" ht="15.75" customHeight="1" x14ac:dyDescent="0.25">
      <c r="F74" s="10"/>
    </row>
    <row r="75" spans="6:6" ht="15.75" customHeight="1" x14ac:dyDescent="0.25">
      <c r="F75" s="10"/>
    </row>
    <row r="76" spans="6:6" ht="15.75" customHeight="1" x14ac:dyDescent="0.25">
      <c r="F76" s="10"/>
    </row>
    <row r="77" spans="6:6" ht="15.75" customHeight="1" x14ac:dyDescent="0.25">
      <c r="F77" s="10"/>
    </row>
    <row r="78" spans="6:6" ht="15.75" customHeight="1" x14ac:dyDescent="0.25">
      <c r="F78" s="10"/>
    </row>
    <row r="79" spans="6:6" ht="15.75" customHeight="1" x14ac:dyDescent="0.25">
      <c r="F79" s="10"/>
    </row>
    <row r="80" spans="6:6" ht="15.75" customHeight="1" x14ac:dyDescent="0.25">
      <c r="F80" s="10"/>
    </row>
    <row r="81" spans="6:6" ht="15.75" customHeight="1" x14ac:dyDescent="0.25">
      <c r="F81" s="10"/>
    </row>
    <row r="82" spans="6:6" ht="15.75" customHeight="1" x14ac:dyDescent="0.25">
      <c r="F82" s="10"/>
    </row>
    <row r="83" spans="6:6" ht="15.75" customHeight="1" x14ac:dyDescent="0.25">
      <c r="F83" s="10"/>
    </row>
    <row r="84" spans="6:6" ht="15.75" customHeight="1" x14ac:dyDescent="0.25">
      <c r="F84" s="10"/>
    </row>
    <row r="85" spans="6:6" ht="15.75" customHeight="1" x14ac:dyDescent="0.25">
      <c r="F85" s="10"/>
    </row>
    <row r="86" spans="6:6" ht="15.75" customHeight="1" x14ac:dyDescent="0.25">
      <c r="F86" s="10"/>
    </row>
    <row r="87" spans="6:6" ht="15.75" customHeight="1" x14ac:dyDescent="0.25">
      <c r="F87" s="10"/>
    </row>
    <row r="88" spans="6:6" ht="15.75" customHeight="1" x14ac:dyDescent="0.25">
      <c r="F88" s="10"/>
    </row>
    <row r="89" spans="6:6" ht="15.75" customHeight="1" x14ac:dyDescent="0.25">
      <c r="F89" s="10"/>
    </row>
    <row r="90" spans="6:6" ht="15.75" customHeight="1" x14ac:dyDescent="0.25">
      <c r="F90" s="10"/>
    </row>
    <row r="91" spans="6:6" ht="15.75" customHeight="1" x14ac:dyDescent="0.25">
      <c r="F91" s="10"/>
    </row>
    <row r="92" spans="6:6" ht="15.75" customHeight="1" x14ac:dyDescent="0.25">
      <c r="F92" s="10"/>
    </row>
    <row r="93" spans="6:6" ht="15.75" customHeight="1" x14ac:dyDescent="0.25">
      <c r="F93" s="10"/>
    </row>
    <row r="94" spans="6:6" ht="15.75" customHeight="1" x14ac:dyDescent="0.25">
      <c r="F94" s="10"/>
    </row>
    <row r="95" spans="6:6" ht="15.75" customHeight="1" x14ac:dyDescent="0.25">
      <c r="F95" s="10"/>
    </row>
    <row r="96" spans="6:6" ht="15.75" customHeight="1" x14ac:dyDescent="0.25">
      <c r="F96" s="10"/>
    </row>
    <row r="97" spans="6:6" ht="15.75" customHeight="1" x14ac:dyDescent="0.25">
      <c r="F97" s="10"/>
    </row>
    <row r="98" spans="6:6" ht="15.75" customHeight="1" x14ac:dyDescent="0.25">
      <c r="F98" s="10"/>
    </row>
    <row r="99" spans="6:6" ht="15.75" customHeight="1" x14ac:dyDescent="0.25">
      <c r="F99" s="10"/>
    </row>
    <row r="100" spans="6:6" ht="15.75" customHeight="1" x14ac:dyDescent="0.25">
      <c r="F100" s="10"/>
    </row>
    <row r="101" spans="6:6" ht="15.75" customHeight="1" x14ac:dyDescent="0.25">
      <c r="F101" s="10"/>
    </row>
    <row r="102" spans="6:6" ht="15.75" customHeight="1" x14ac:dyDescent="0.25">
      <c r="F102" s="10"/>
    </row>
    <row r="103" spans="6:6" ht="15.75" customHeight="1" x14ac:dyDescent="0.25">
      <c r="F103" s="10"/>
    </row>
    <row r="104" spans="6:6" ht="15.75" customHeight="1" x14ac:dyDescent="0.25">
      <c r="F104" s="10"/>
    </row>
    <row r="105" spans="6:6" ht="15.75" customHeight="1" x14ac:dyDescent="0.25">
      <c r="F105" s="10"/>
    </row>
    <row r="106" spans="6:6" ht="15.75" customHeight="1" x14ac:dyDescent="0.25">
      <c r="F106" s="10"/>
    </row>
    <row r="107" spans="6:6" ht="15.75" customHeight="1" x14ac:dyDescent="0.25">
      <c r="F107" s="10"/>
    </row>
    <row r="108" spans="6:6" ht="15.75" customHeight="1" x14ac:dyDescent="0.25">
      <c r="F108" s="10"/>
    </row>
    <row r="109" spans="6:6" ht="15.75" customHeight="1" x14ac:dyDescent="0.25">
      <c r="F109" s="10"/>
    </row>
    <row r="110" spans="6:6" ht="15.75" customHeight="1" x14ac:dyDescent="0.25">
      <c r="F110" s="10"/>
    </row>
    <row r="111" spans="6:6" ht="15.75" customHeight="1" x14ac:dyDescent="0.25">
      <c r="F111" s="10"/>
    </row>
    <row r="112" spans="6:6" ht="15.75" customHeight="1" x14ac:dyDescent="0.25">
      <c r="F112" s="10"/>
    </row>
    <row r="113" spans="6:6" ht="15.75" customHeight="1" x14ac:dyDescent="0.25">
      <c r="F113" s="10"/>
    </row>
    <row r="114" spans="6:6" ht="15.75" customHeight="1" x14ac:dyDescent="0.25">
      <c r="F114" s="10"/>
    </row>
    <row r="115" spans="6:6" ht="15.75" customHeight="1" x14ac:dyDescent="0.25">
      <c r="F115" s="10"/>
    </row>
    <row r="116" spans="6:6" ht="15.75" customHeight="1" x14ac:dyDescent="0.25">
      <c r="F116" s="10"/>
    </row>
    <row r="117" spans="6:6" ht="15.75" customHeight="1" x14ac:dyDescent="0.25">
      <c r="F117" s="10"/>
    </row>
    <row r="118" spans="6:6" ht="15.75" customHeight="1" x14ac:dyDescent="0.25">
      <c r="F118" s="10"/>
    </row>
    <row r="119" spans="6:6" ht="15.75" customHeight="1" x14ac:dyDescent="0.25">
      <c r="F119" s="10"/>
    </row>
    <row r="120" spans="6:6" ht="15.75" customHeight="1" x14ac:dyDescent="0.25">
      <c r="F120" s="10"/>
    </row>
    <row r="121" spans="6:6" ht="15.75" customHeight="1" x14ac:dyDescent="0.25">
      <c r="F121" s="10"/>
    </row>
    <row r="122" spans="6:6" ht="15.75" customHeight="1" x14ac:dyDescent="0.25">
      <c r="F122" s="10"/>
    </row>
    <row r="123" spans="6:6" ht="15.75" customHeight="1" x14ac:dyDescent="0.25">
      <c r="F123" s="10"/>
    </row>
    <row r="124" spans="6:6" ht="15.75" customHeight="1" x14ac:dyDescent="0.25">
      <c r="F124" s="10"/>
    </row>
    <row r="125" spans="6:6" ht="15.75" customHeight="1" x14ac:dyDescent="0.25">
      <c r="F125" s="10"/>
    </row>
    <row r="126" spans="6:6" ht="15.75" customHeight="1" x14ac:dyDescent="0.25">
      <c r="F126" s="10"/>
    </row>
    <row r="127" spans="6:6" ht="15.75" customHeight="1" x14ac:dyDescent="0.25">
      <c r="F127" s="10"/>
    </row>
    <row r="128" spans="6:6" ht="15.75" customHeight="1" x14ac:dyDescent="0.25">
      <c r="F128" s="10"/>
    </row>
    <row r="129" spans="6:6" ht="15.75" customHeight="1" x14ac:dyDescent="0.25">
      <c r="F129" s="10"/>
    </row>
    <row r="130" spans="6:6" ht="15.75" customHeight="1" x14ac:dyDescent="0.25">
      <c r="F130" s="10"/>
    </row>
    <row r="131" spans="6:6" ht="15.75" customHeight="1" x14ac:dyDescent="0.25">
      <c r="F131" s="10"/>
    </row>
    <row r="132" spans="6:6" ht="15.75" customHeight="1" x14ac:dyDescent="0.25">
      <c r="F132" s="10"/>
    </row>
    <row r="133" spans="6:6" ht="15.75" customHeight="1" x14ac:dyDescent="0.25">
      <c r="F133" s="10"/>
    </row>
    <row r="134" spans="6:6" ht="15.75" customHeight="1" x14ac:dyDescent="0.25">
      <c r="F134" s="10"/>
    </row>
    <row r="135" spans="6:6" ht="15.75" customHeight="1" x14ac:dyDescent="0.25">
      <c r="F135" s="10"/>
    </row>
    <row r="136" spans="6:6" ht="15.75" customHeight="1" x14ac:dyDescent="0.25">
      <c r="F136" s="10"/>
    </row>
    <row r="137" spans="6:6" ht="15.75" customHeight="1" x14ac:dyDescent="0.25">
      <c r="F137" s="10"/>
    </row>
    <row r="138" spans="6:6" ht="15.75" customHeight="1" x14ac:dyDescent="0.25">
      <c r="F138" s="10"/>
    </row>
    <row r="139" spans="6:6" ht="15.75" customHeight="1" x14ac:dyDescent="0.25">
      <c r="F139" s="10"/>
    </row>
    <row r="140" spans="6:6" ht="15.75" customHeight="1" x14ac:dyDescent="0.25">
      <c r="F140" s="10"/>
    </row>
    <row r="141" spans="6:6" ht="15.75" customHeight="1" x14ac:dyDescent="0.25">
      <c r="F141" s="10"/>
    </row>
    <row r="142" spans="6:6" ht="15.75" customHeight="1" x14ac:dyDescent="0.25">
      <c r="F142" s="10"/>
    </row>
    <row r="143" spans="6:6" ht="15.75" customHeight="1" x14ac:dyDescent="0.25">
      <c r="F143" s="10"/>
    </row>
    <row r="144" spans="6:6" ht="15.75" customHeight="1" x14ac:dyDescent="0.25">
      <c r="F144" s="10"/>
    </row>
    <row r="145" spans="6:6" ht="15.75" customHeight="1" x14ac:dyDescent="0.25">
      <c r="F145" s="10"/>
    </row>
    <row r="146" spans="6:6" ht="15.75" customHeight="1" x14ac:dyDescent="0.25">
      <c r="F146" s="10"/>
    </row>
    <row r="147" spans="6:6" ht="15.75" customHeight="1" x14ac:dyDescent="0.25">
      <c r="F147" s="10"/>
    </row>
    <row r="148" spans="6:6" ht="15.75" customHeight="1" x14ac:dyDescent="0.25">
      <c r="F148" s="10"/>
    </row>
    <row r="149" spans="6:6" ht="15.75" customHeight="1" x14ac:dyDescent="0.25">
      <c r="F149" s="10"/>
    </row>
    <row r="150" spans="6:6" ht="15.75" customHeight="1" x14ac:dyDescent="0.25">
      <c r="F150" s="10"/>
    </row>
    <row r="151" spans="6:6" ht="15.75" customHeight="1" x14ac:dyDescent="0.25">
      <c r="F151" s="10"/>
    </row>
    <row r="152" spans="6:6" ht="15.75" customHeight="1" x14ac:dyDescent="0.25">
      <c r="F152" s="10"/>
    </row>
    <row r="153" spans="6:6" ht="15.75" customHeight="1" x14ac:dyDescent="0.25">
      <c r="F153" s="10"/>
    </row>
    <row r="154" spans="6:6" ht="15.75" customHeight="1" x14ac:dyDescent="0.25">
      <c r="F154" s="10"/>
    </row>
    <row r="155" spans="6:6" ht="15.75" customHeight="1" x14ac:dyDescent="0.25">
      <c r="F155" s="10"/>
    </row>
    <row r="156" spans="6:6" ht="15.75" customHeight="1" x14ac:dyDescent="0.25">
      <c r="F156" s="10"/>
    </row>
    <row r="157" spans="6:6" ht="15.75" customHeight="1" x14ac:dyDescent="0.25">
      <c r="F157" s="10"/>
    </row>
    <row r="158" spans="6:6" ht="15.75" customHeight="1" x14ac:dyDescent="0.25">
      <c r="F158" s="10"/>
    </row>
    <row r="159" spans="6:6" ht="15.75" customHeight="1" x14ac:dyDescent="0.25">
      <c r="F159" s="10"/>
    </row>
    <row r="160" spans="6:6" ht="15.75" customHeight="1" x14ac:dyDescent="0.25">
      <c r="F160" s="10"/>
    </row>
    <row r="161" spans="6:6" ht="15.75" customHeight="1" x14ac:dyDescent="0.25">
      <c r="F161" s="10"/>
    </row>
    <row r="162" spans="6:6" ht="15.75" customHeight="1" x14ac:dyDescent="0.25">
      <c r="F162" s="10"/>
    </row>
    <row r="163" spans="6:6" ht="15.75" customHeight="1" x14ac:dyDescent="0.25">
      <c r="F163" s="10"/>
    </row>
    <row r="164" spans="6:6" ht="15.75" customHeight="1" x14ac:dyDescent="0.25">
      <c r="F164" s="10"/>
    </row>
    <row r="165" spans="6:6" ht="15.75" customHeight="1" x14ac:dyDescent="0.25">
      <c r="F165" s="10"/>
    </row>
    <row r="166" spans="6:6" ht="15.75" customHeight="1" x14ac:dyDescent="0.25">
      <c r="F166" s="10"/>
    </row>
    <row r="167" spans="6:6" ht="15.75" customHeight="1" x14ac:dyDescent="0.25">
      <c r="F167" s="10"/>
    </row>
    <row r="168" spans="6:6" ht="15.75" customHeight="1" x14ac:dyDescent="0.25">
      <c r="F168" s="10"/>
    </row>
    <row r="169" spans="6:6" ht="15.75" customHeight="1" x14ac:dyDescent="0.25">
      <c r="F169" s="10"/>
    </row>
    <row r="170" spans="6:6" ht="15.75" customHeight="1" x14ac:dyDescent="0.25">
      <c r="F170" s="10"/>
    </row>
    <row r="171" spans="6:6" ht="15.75" customHeight="1" x14ac:dyDescent="0.25">
      <c r="F171" s="10"/>
    </row>
    <row r="172" spans="6:6" ht="15.75" customHeight="1" x14ac:dyDescent="0.25">
      <c r="F172" s="10"/>
    </row>
    <row r="173" spans="6:6" ht="15.75" customHeight="1" x14ac:dyDescent="0.25">
      <c r="F173" s="10"/>
    </row>
    <row r="174" spans="6:6" ht="15.75" customHeight="1" x14ac:dyDescent="0.25">
      <c r="F174" s="10"/>
    </row>
    <row r="175" spans="6:6" ht="15.75" customHeight="1" x14ac:dyDescent="0.25">
      <c r="F175" s="10"/>
    </row>
    <row r="176" spans="6:6" ht="15.75" customHeight="1" x14ac:dyDescent="0.25">
      <c r="F176" s="10"/>
    </row>
    <row r="177" spans="6:6" ht="15.75" customHeight="1" x14ac:dyDescent="0.25">
      <c r="F177" s="10"/>
    </row>
    <row r="178" spans="6:6" ht="15.75" customHeight="1" x14ac:dyDescent="0.25">
      <c r="F178" s="10"/>
    </row>
    <row r="179" spans="6:6" ht="15.75" customHeight="1" x14ac:dyDescent="0.25">
      <c r="F179" s="10"/>
    </row>
    <row r="180" spans="6:6" ht="15.75" customHeight="1" x14ac:dyDescent="0.25">
      <c r="F180" s="10"/>
    </row>
    <row r="181" spans="6:6" ht="15.75" customHeight="1" x14ac:dyDescent="0.25">
      <c r="F181" s="10"/>
    </row>
    <row r="182" spans="6:6" ht="15.75" customHeight="1" x14ac:dyDescent="0.25">
      <c r="F182" s="10"/>
    </row>
    <row r="183" spans="6:6" ht="15.75" customHeight="1" x14ac:dyDescent="0.25">
      <c r="F183" s="10"/>
    </row>
    <row r="184" spans="6:6" ht="15.75" customHeight="1" x14ac:dyDescent="0.25">
      <c r="F184" s="10"/>
    </row>
    <row r="185" spans="6:6" ht="15.75" customHeight="1" x14ac:dyDescent="0.25">
      <c r="F185" s="10"/>
    </row>
    <row r="186" spans="6:6" ht="15.75" customHeight="1" x14ac:dyDescent="0.25">
      <c r="F186" s="10"/>
    </row>
    <row r="187" spans="6:6" ht="15.75" customHeight="1" x14ac:dyDescent="0.25">
      <c r="F187" s="10"/>
    </row>
    <row r="188" spans="6:6" ht="15.75" customHeight="1" x14ac:dyDescent="0.25">
      <c r="F188" s="10"/>
    </row>
    <row r="189" spans="6:6" ht="15.75" customHeight="1" x14ac:dyDescent="0.25">
      <c r="F189" s="10"/>
    </row>
    <row r="190" spans="6:6" ht="15.75" customHeight="1" x14ac:dyDescent="0.25">
      <c r="F190" s="10"/>
    </row>
    <row r="191" spans="6:6" ht="15.75" customHeight="1" x14ac:dyDescent="0.25">
      <c r="F191" s="10"/>
    </row>
    <row r="192" spans="6:6" ht="15.75" customHeight="1" x14ac:dyDescent="0.25">
      <c r="F192" s="10"/>
    </row>
    <row r="193" spans="6:6" ht="15.75" customHeight="1" x14ac:dyDescent="0.25">
      <c r="F193" s="10"/>
    </row>
    <row r="194" spans="6:6" ht="15.75" customHeight="1" x14ac:dyDescent="0.25">
      <c r="F194" s="10"/>
    </row>
    <row r="195" spans="6:6" ht="15.75" customHeight="1" x14ac:dyDescent="0.25">
      <c r="F195" s="10"/>
    </row>
    <row r="196" spans="6:6" ht="15.75" customHeight="1" x14ac:dyDescent="0.25">
      <c r="F196" s="10"/>
    </row>
    <row r="197" spans="6:6" ht="15.75" customHeight="1" x14ac:dyDescent="0.25">
      <c r="F197" s="10"/>
    </row>
    <row r="198" spans="6:6" ht="15.75" customHeight="1" x14ac:dyDescent="0.25">
      <c r="F198" s="10"/>
    </row>
    <row r="199" spans="6:6" ht="15.75" customHeight="1" x14ac:dyDescent="0.25">
      <c r="F199" s="10"/>
    </row>
    <row r="200" spans="6:6" ht="15.75" customHeight="1" x14ac:dyDescent="0.25">
      <c r="F200" s="10"/>
    </row>
    <row r="201" spans="6:6" ht="15.75" customHeight="1" x14ac:dyDescent="0.25">
      <c r="F201" s="10"/>
    </row>
    <row r="202" spans="6:6" ht="15.75" customHeight="1" x14ac:dyDescent="0.25">
      <c r="F202" s="10"/>
    </row>
    <row r="203" spans="6:6" ht="15.75" customHeight="1" x14ac:dyDescent="0.25">
      <c r="F203" s="10"/>
    </row>
    <row r="204" spans="6:6" ht="15.75" customHeight="1" x14ac:dyDescent="0.25">
      <c r="F204" s="10"/>
    </row>
    <row r="205" spans="6:6" ht="15.75" customHeight="1" x14ac:dyDescent="0.25">
      <c r="F205" s="10"/>
    </row>
    <row r="206" spans="6:6" ht="15.75" customHeight="1" x14ac:dyDescent="0.25">
      <c r="F206" s="10"/>
    </row>
    <row r="207" spans="6:6" ht="15.75" customHeight="1" x14ac:dyDescent="0.25">
      <c r="F207" s="10"/>
    </row>
    <row r="208" spans="6:6" ht="15.75" customHeight="1" x14ac:dyDescent="0.25">
      <c r="F208" s="10"/>
    </row>
    <row r="209" spans="6:6" ht="15.75" customHeight="1" x14ac:dyDescent="0.25">
      <c r="F209" s="10"/>
    </row>
    <row r="210" spans="6:6" ht="15.75" customHeight="1" x14ac:dyDescent="0.25">
      <c r="F210" s="10"/>
    </row>
    <row r="211" spans="6:6" ht="15.75" customHeight="1" x14ac:dyDescent="0.25">
      <c r="F211" s="10"/>
    </row>
    <row r="212" spans="6:6" ht="15.75" customHeight="1" x14ac:dyDescent="0.25">
      <c r="F212" s="10"/>
    </row>
    <row r="213" spans="6:6" ht="15.75" customHeight="1" x14ac:dyDescent="0.25">
      <c r="F213" s="10"/>
    </row>
    <row r="214" spans="6:6" ht="15.75" customHeight="1" x14ac:dyDescent="0.25">
      <c r="F214" s="10"/>
    </row>
    <row r="215" spans="6:6" ht="15.75" customHeight="1" x14ac:dyDescent="0.25">
      <c r="F215" s="10"/>
    </row>
    <row r="216" spans="6:6" ht="15.75" customHeight="1" x14ac:dyDescent="0.25">
      <c r="F216" s="10"/>
    </row>
    <row r="217" spans="6:6" ht="15.75" customHeight="1" x14ac:dyDescent="0.25">
      <c r="F217" s="10"/>
    </row>
    <row r="218" spans="6:6" ht="15.75" customHeight="1" x14ac:dyDescent="0.25">
      <c r="F218" s="10"/>
    </row>
    <row r="219" spans="6:6" ht="15.75" customHeight="1" x14ac:dyDescent="0.25">
      <c r="F219" s="10"/>
    </row>
    <row r="220" spans="6:6" ht="15.75" customHeight="1" x14ac:dyDescent="0.25">
      <c r="F220" s="10"/>
    </row>
    <row r="221" spans="6:6" ht="15.75" customHeight="1" x14ac:dyDescent="0.25">
      <c r="F221" s="10"/>
    </row>
    <row r="222" spans="6:6" ht="15.75" customHeight="1" x14ac:dyDescent="0.25">
      <c r="F222" s="10"/>
    </row>
    <row r="223" spans="6:6" ht="15.75" customHeight="1" x14ac:dyDescent="0.25">
      <c r="F223" s="10"/>
    </row>
    <row r="224" spans="6:6" ht="15.75" customHeight="1" x14ac:dyDescent="0.25">
      <c r="F224" s="10"/>
    </row>
    <row r="225" spans="6:6" ht="15.75" customHeight="1" x14ac:dyDescent="0.25">
      <c r="F225" s="10"/>
    </row>
    <row r="226" spans="6:6" ht="15.75" customHeight="1" x14ac:dyDescent="0.25">
      <c r="F226" s="10"/>
    </row>
    <row r="227" spans="6:6" ht="15.75" customHeight="1" x14ac:dyDescent="0.25">
      <c r="F227" s="10"/>
    </row>
    <row r="228" spans="6:6" ht="15.75" customHeight="1" x14ac:dyDescent="0.25">
      <c r="F228" s="10"/>
    </row>
    <row r="229" spans="6:6" ht="15.75" customHeight="1" x14ac:dyDescent="0.25">
      <c r="F229" s="10"/>
    </row>
    <row r="230" spans="6:6" ht="15.75" customHeight="1" x14ac:dyDescent="0.25">
      <c r="F230" s="10"/>
    </row>
    <row r="231" spans="6:6" ht="15.75" customHeight="1" x14ac:dyDescent="0.25">
      <c r="F231" s="10"/>
    </row>
    <row r="232" spans="6:6" ht="15.75" customHeight="1" x14ac:dyDescent="0.25">
      <c r="F232" s="10"/>
    </row>
    <row r="233" spans="6:6" ht="15.75" customHeight="1" x14ac:dyDescent="0.25">
      <c r="F233" s="10"/>
    </row>
    <row r="234" spans="6:6" ht="15.75" customHeight="1" x14ac:dyDescent="0.25">
      <c r="F234" s="10"/>
    </row>
    <row r="235" spans="6:6" ht="15.75" customHeight="1" x14ac:dyDescent="0.25">
      <c r="F235" s="10"/>
    </row>
    <row r="236" spans="6:6" ht="15.75" customHeight="1" x14ac:dyDescent="0.25">
      <c r="F236" s="10"/>
    </row>
    <row r="237" spans="6:6" ht="15.75" customHeight="1" x14ac:dyDescent="0.25">
      <c r="F237" s="10"/>
    </row>
    <row r="238" spans="6:6" ht="15.75" customHeight="1" x14ac:dyDescent="0.25">
      <c r="F238" s="10"/>
    </row>
    <row r="239" spans="6:6" ht="15.75" customHeight="1" x14ac:dyDescent="0.25">
      <c r="F239" s="10"/>
    </row>
    <row r="240" spans="6:6" ht="15.75" customHeight="1" x14ac:dyDescent="0.25">
      <c r="F240" s="10"/>
    </row>
    <row r="241" spans="6:6" ht="15.75" customHeight="1" x14ac:dyDescent="0.25">
      <c r="F241" s="10"/>
    </row>
    <row r="242" spans="6:6" ht="15.75" customHeight="1" x14ac:dyDescent="0.25">
      <c r="F242" s="10"/>
    </row>
    <row r="243" spans="6:6" ht="15.75" customHeight="1" x14ac:dyDescent="0.25">
      <c r="F243" s="10"/>
    </row>
    <row r="244" spans="6:6" ht="15.75" customHeight="1" x14ac:dyDescent="0.25">
      <c r="F244" s="10"/>
    </row>
    <row r="245" spans="6:6" ht="15.75" customHeight="1" x14ac:dyDescent="0.25">
      <c r="F245" s="10"/>
    </row>
    <row r="246" spans="6:6" ht="15.75" customHeight="1" x14ac:dyDescent="0.25">
      <c r="F246" s="10"/>
    </row>
    <row r="247" spans="6:6" ht="15.75" customHeight="1" x14ac:dyDescent="0.25">
      <c r="F247" s="10"/>
    </row>
    <row r="248" spans="6:6" ht="15.75" customHeight="1" x14ac:dyDescent="0.25">
      <c r="F248" s="10"/>
    </row>
    <row r="249" spans="6:6" ht="15.75" customHeight="1" x14ac:dyDescent="0.25">
      <c r="F249" s="10"/>
    </row>
    <row r="250" spans="6:6" ht="15.75" customHeight="1" x14ac:dyDescent="0.25">
      <c r="F250" s="10"/>
    </row>
    <row r="251" spans="6:6" ht="15.75" customHeight="1" x14ac:dyDescent="0.25">
      <c r="F251" s="10"/>
    </row>
    <row r="252" spans="6:6" ht="15.75" customHeight="1" x14ac:dyDescent="0.25">
      <c r="F252" s="10"/>
    </row>
    <row r="253" spans="6:6" ht="15.75" customHeight="1" x14ac:dyDescent="0.25">
      <c r="F253" s="10"/>
    </row>
    <row r="254" spans="6:6" ht="15.75" customHeight="1" x14ac:dyDescent="0.25">
      <c r="F254" s="10"/>
    </row>
    <row r="255" spans="6:6" ht="15.75" customHeight="1" x14ac:dyDescent="0.25">
      <c r="F255" s="10"/>
    </row>
    <row r="256" spans="6:6" ht="15.75" customHeight="1" x14ac:dyDescent="0.25">
      <c r="F256" s="10"/>
    </row>
    <row r="257" spans="6:6" ht="15.75" customHeight="1" x14ac:dyDescent="0.25">
      <c r="F257" s="10"/>
    </row>
    <row r="258" spans="6:6" ht="15.75" customHeight="1" x14ac:dyDescent="0.25">
      <c r="F258" s="10"/>
    </row>
    <row r="259" spans="6:6" ht="15.75" customHeight="1" x14ac:dyDescent="0.25">
      <c r="F259" s="10"/>
    </row>
    <row r="260" spans="6:6" ht="15.75" customHeight="1" x14ac:dyDescent="0.25">
      <c r="F260" s="10"/>
    </row>
    <row r="261" spans="6:6" ht="15.75" customHeight="1" x14ac:dyDescent="0.25">
      <c r="F261" s="10"/>
    </row>
    <row r="262" spans="6:6" ht="15.75" customHeight="1" x14ac:dyDescent="0.25">
      <c r="F262" s="10"/>
    </row>
    <row r="263" spans="6:6" ht="15.75" customHeight="1" x14ac:dyDescent="0.25">
      <c r="F263" s="10"/>
    </row>
    <row r="264" spans="6:6" ht="15.75" customHeight="1" x14ac:dyDescent="0.25">
      <c r="F264" s="10"/>
    </row>
    <row r="265" spans="6:6" ht="15.75" customHeight="1" x14ac:dyDescent="0.25">
      <c r="F265" s="10"/>
    </row>
    <row r="266" spans="6:6" ht="15.75" customHeight="1" x14ac:dyDescent="0.25">
      <c r="F266" s="10"/>
    </row>
    <row r="267" spans="6:6" ht="15.75" customHeight="1" x14ac:dyDescent="0.25">
      <c r="F267" s="10"/>
    </row>
    <row r="268" spans="6:6" ht="15.75" customHeight="1" x14ac:dyDescent="0.25">
      <c r="F268" s="10"/>
    </row>
    <row r="269" spans="6:6" ht="15.75" customHeight="1" x14ac:dyDescent="0.25">
      <c r="F269" s="10"/>
    </row>
    <row r="270" spans="6:6" ht="15.75" customHeight="1" x14ac:dyDescent="0.25">
      <c r="F270" s="10"/>
    </row>
    <row r="271" spans="6:6" ht="15.75" customHeight="1" x14ac:dyDescent="0.25">
      <c r="F271" s="10"/>
    </row>
    <row r="272" spans="6:6" ht="15.75" customHeight="1" x14ac:dyDescent="0.25">
      <c r="F272" s="10"/>
    </row>
    <row r="273" spans="6:6" ht="15.75" customHeight="1" x14ac:dyDescent="0.25">
      <c r="F273" s="10"/>
    </row>
    <row r="274" spans="6:6" ht="15.75" customHeight="1" x14ac:dyDescent="0.25">
      <c r="F274" s="10"/>
    </row>
    <row r="275" spans="6:6" ht="15.75" customHeight="1" x14ac:dyDescent="0.25">
      <c r="F275" s="10"/>
    </row>
    <row r="276" spans="6:6" ht="15.75" customHeight="1" x14ac:dyDescent="0.25">
      <c r="F276" s="10"/>
    </row>
    <row r="277" spans="6:6" ht="15.75" customHeight="1" x14ac:dyDescent="0.25">
      <c r="F277" s="10"/>
    </row>
    <row r="278" spans="6:6" ht="15.75" customHeight="1" x14ac:dyDescent="0.25">
      <c r="F278" s="10"/>
    </row>
    <row r="279" spans="6:6" ht="15.75" customHeight="1" x14ac:dyDescent="0.25">
      <c r="F279" s="10"/>
    </row>
    <row r="280" spans="6:6" ht="15.75" customHeight="1" x14ac:dyDescent="0.25">
      <c r="F280" s="10"/>
    </row>
    <row r="281" spans="6:6" ht="15.75" customHeight="1" x14ac:dyDescent="0.25">
      <c r="F281" s="10"/>
    </row>
    <row r="282" spans="6:6" ht="15.75" customHeight="1" x14ac:dyDescent="0.25">
      <c r="F282" s="10"/>
    </row>
    <row r="283" spans="6:6" ht="15.75" customHeight="1" x14ac:dyDescent="0.25">
      <c r="F283" s="10"/>
    </row>
    <row r="284" spans="6:6" ht="15.75" customHeight="1" x14ac:dyDescent="0.25">
      <c r="F284" s="10"/>
    </row>
    <row r="285" spans="6:6" ht="15.75" customHeight="1" x14ac:dyDescent="0.25">
      <c r="F285" s="10"/>
    </row>
    <row r="286" spans="6:6" ht="15.75" customHeight="1" x14ac:dyDescent="0.25">
      <c r="F286" s="10"/>
    </row>
    <row r="287" spans="6:6" ht="15.75" customHeight="1" x14ac:dyDescent="0.25">
      <c r="F287" s="10"/>
    </row>
    <row r="288" spans="6:6" ht="15.75" customHeight="1" x14ac:dyDescent="0.25">
      <c r="F288" s="10"/>
    </row>
    <row r="289" spans="6:6" ht="15.75" customHeight="1" x14ac:dyDescent="0.25">
      <c r="F289" s="10"/>
    </row>
    <row r="290" spans="6:6" ht="15.75" customHeight="1" x14ac:dyDescent="0.25">
      <c r="F290" s="10"/>
    </row>
    <row r="291" spans="6:6" ht="15.75" customHeight="1" x14ac:dyDescent="0.25">
      <c r="F291" s="10"/>
    </row>
    <row r="292" spans="6:6" ht="15.75" customHeight="1" x14ac:dyDescent="0.25">
      <c r="F292" s="10"/>
    </row>
    <row r="293" spans="6:6" ht="15.75" customHeight="1" x14ac:dyDescent="0.25">
      <c r="F293" s="10"/>
    </row>
    <row r="294" spans="6:6" ht="15.75" customHeight="1" x14ac:dyDescent="0.25">
      <c r="F294" s="10"/>
    </row>
    <row r="295" spans="6:6" ht="15.75" customHeight="1" x14ac:dyDescent="0.25">
      <c r="F295" s="10"/>
    </row>
    <row r="296" spans="6:6" ht="15.75" customHeight="1" x14ac:dyDescent="0.25">
      <c r="F296" s="10"/>
    </row>
    <row r="297" spans="6:6" ht="15.75" customHeight="1" x14ac:dyDescent="0.25">
      <c r="F297" s="10"/>
    </row>
    <row r="298" spans="6:6" ht="15.75" customHeight="1" x14ac:dyDescent="0.25">
      <c r="F298" s="10"/>
    </row>
    <row r="299" spans="6:6" ht="15.75" customHeight="1" x14ac:dyDescent="0.25">
      <c r="F299" s="10"/>
    </row>
    <row r="300" spans="6:6" ht="15.75" customHeight="1" x14ac:dyDescent="0.25">
      <c r="F300" s="10"/>
    </row>
    <row r="301" spans="6:6" ht="15.75" customHeight="1" x14ac:dyDescent="0.25">
      <c r="F301" s="10"/>
    </row>
    <row r="302" spans="6:6" ht="15.75" customHeight="1" x14ac:dyDescent="0.25">
      <c r="F302" s="10"/>
    </row>
    <row r="303" spans="6:6" ht="15.75" customHeight="1" x14ac:dyDescent="0.25">
      <c r="F303" s="10"/>
    </row>
    <row r="304" spans="6:6" ht="15.75" customHeight="1" x14ac:dyDescent="0.25">
      <c r="F304" s="10"/>
    </row>
    <row r="305" spans="6:6" ht="15.75" customHeight="1" x14ac:dyDescent="0.25">
      <c r="F305" s="10"/>
    </row>
    <row r="306" spans="6:6" ht="15.75" customHeight="1" x14ac:dyDescent="0.25">
      <c r="F306" s="10"/>
    </row>
    <row r="307" spans="6:6" ht="15.75" customHeight="1" x14ac:dyDescent="0.25">
      <c r="F307" s="10"/>
    </row>
    <row r="308" spans="6:6" ht="15.75" customHeight="1" x14ac:dyDescent="0.25">
      <c r="F308" s="10"/>
    </row>
    <row r="309" spans="6:6" ht="15.75" customHeight="1" x14ac:dyDescent="0.25">
      <c r="F309" s="10"/>
    </row>
    <row r="310" spans="6:6" ht="15.75" customHeight="1" x14ac:dyDescent="0.25">
      <c r="F310" s="10"/>
    </row>
    <row r="311" spans="6:6" ht="15.75" customHeight="1" x14ac:dyDescent="0.25">
      <c r="F311" s="10"/>
    </row>
    <row r="312" spans="6:6" ht="15.75" customHeight="1" x14ac:dyDescent="0.25">
      <c r="F312" s="10"/>
    </row>
    <row r="313" spans="6:6" ht="15.75" customHeight="1" x14ac:dyDescent="0.25">
      <c r="F313" s="10"/>
    </row>
    <row r="314" spans="6:6" ht="15.75" customHeight="1" x14ac:dyDescent="0.25">
      <c r="F314" s="10"/>
    </row>
    <row r="315" spans="6:6" ht="15.75" customHeight="1" x14ac:dyDescent="0.25">
      <c r="F315" s="10"/>
    </row>
    <row r="316" spans="6:6" ht="15.75" customHeight="1" x14ac:dyDescent="0.25">
      <c r="F316" s="10"/>
    </row>
    <row r="317" spans="6:6" ht="15.75" customHeight="1" x14ac:dyDescent="0.25">
      <c r="F317" s="10"/>
    </row>
    <row r="318" spans="6:6" ht="15.75" customHeight="1" x14ac:dyDescent="0.25">
      <c r="F318" s="10"/>
    </row>
    <row r="319" spans="6:6" ht="15.75" customHeight="1" x14ac:dyDescent="0.25">
      <c r="F319" s="10"/>
    </row>
    <row r="320" spans="6:6" ht="15.75" customHeight="1" x14ac:dyDescent="0.25">
      <c r="F320" s="10"/>
    </row>
    <row r="321" spans="6:6" ht="15.75" customHeight="1" x14ac:dyDescent="0.25">
      <c r="F321" s="10"/>
    </row>
    <row r="322" spans="6:6" ht="15.75" customHeight="1" x14ac:dyDescent="0.25">
      <c r="F322" s="10"/>
    </row>
    <row r="323" spans="6:6" ht="15.75" customHeight="1" x14ac:dyDescent="0.25">
      <c r="F323" s="10"/>
    </row>
    <row r="324" spans="6:6" ht="15.75" customHeight="1" x14ac:dyDescent="0.25">
      <c r="F324" s="10"/>
    </row>
    <row r="325" spans="6:6" ht="15.75" customHeight="1" x14ac:dyDescent="0.25">
      <c r="F325" s="10"/>
    </row>
    <row r="326" spans="6:6" ht="15.75" customHeight="1" x14ac:dyDescent="0.25">
      <c r="F326" s="10"/>
    </row>
    <row r="327" spans="6:6" ht="15.75" customHeight="1" x14ac:dyDescent="0.25">
      <c r="F327" s="10"/>
    </row>
    <row r="328" spans="6:6" ht="15.75" customHeight="1" x14ac:dyDescent="0.25">
      <c r="F328" s="10"/>
    </row>
    <row r="329" spans="6:6" ht="15.75" customHeight="1" x14ac:dyDescent="0.25">
      <c r="F329" s="10"/>
    </row>
    <row r="330" spans="6:6" ht="15.75" customHeight="1" x14ac:dyDescent="0.25">
      <c r="F330" s="10"/>
    </row>
    <row r="331" spans="6:6" ht="15.75" customHeight="1" x14ac:dyDescent="0.25">
      <c r="F331" s="10"/>
    </row>
    <row r="332" spans="6:6" ht="15.75" customHeight="1" x14ac:dyDescent="0.25">
      <c r="F332" s="10"/>
    </row>
    <row r="333" spans="6:6" ht="15.75" customHeight="1" x14ac:dyDescent="0.25">
      <c r="F333" s="10"/>
    </row>
    <row r="334" spans="6:6" ht="15.75" customHeight="1" x14ac:dyDescent="0.25">
      <c r="F334" s="10"/>
    </row>
    <row r="335" spans="6:6" ht="15.75" customHeight="1" x14ac:dyDescent="0.25">
      <c r="F335" s="10"/>
    </row>
    <row r="336" spans="6:6" ht="15.75" customHeight="1" x14ac:dyDescent="0.25">
      <c r="F336" s="10"/>
    </row>
    <row r="337" spans="6:6" ht="15.75" customHeight="1" x14ac:dyDescent="0.25">
      <c r="F337" s="10"/>
    </row>
    <row r="338" spans="6:6" ht="15.75" customHeight="1" x14ac:dyDescent="0.25">
      <c r="F338" s="10"/>
    </row>
    <row r="339" spans="6:6" ht="15.75" customHeight="1" x14ac:dyDescent="0.25">
      <c r="F339" s="10"/>
    </row>
    <row r="340" spans="6:6" ht="15.75" customHeight="1" x14ac:dyDescent="0.25">
      <c r="F340" s="10"/>
    </row>
    <row r="341" spans="6:6" ht="15.75" customHeight="1" x14ac:dyDescent="0.25">
      <c r="F341" s="10"/>
    </row>
    <row r="342" spans="6:6" ht="15.75" customHeight="1" x14ac:dyDescent="0.25">
      <c r="F342" s="10"/>
    </row>
    <row r="343" spans="6:6" ht="15.75" customHeight="1" x14ac:dyDescent="0.25">
      <c r="F343" s="10"/>
    </row>
    <row r="344" spans="6:6" ht="15.75" customHeight="1" x14ac:dyDescent="0.25">
      <c r="F344" s="10"/>
    </row>
    <row r="345" spans="6:6" ht="15.75" customHeight="1" x14ac:dyDescent="0.25">
      <c r="F345" s="10"/>
    </row>
    <row r="346" spans="6:6" ht="15.75" customHeight="1" x14ac:dyDescent="0.25">
      <c r="F346" s="10"/>
    </row>
    <row r="347" spans="6:6" ht="15.75" customHeight="1" x14ac:dyDescent="0.25">
      <c r="F347" s="10"/>
    </row>
    <row r="348" spans="6:6" ht="15.75" customHeight="1" x14ac:dyDescent="0.25">
      <c r="F348" s="10"/>
    </row>
    <row r="349" spans="6:6" ht="15.75" customHeight="1" x14ac:dyDescent="0.25">
      <c r="F349" s="10"/>
    </row>
    <row r="350" spans="6:6" ht="15.75" customHeight="1" x14ac:dyDescent="0.25">
      <c r="F350" s="10"/>
    </row>
    <row r="351" spans="6:6" ht="15.75" customHeight="1" x14ac:dyDescent="0.25">
      <c r="F351" s="10"/>
    </row>
    <row r="352" spans="6:6" ht="15.75" customHeight="1" x14ac:dyDescent="0.25">
      <c r="F352" s="10"/>
    </row>
    <row r="353" spans="6:6" ht="15.75" customHeight="1" x14ac:dyDescent="0.25">
      <c r="F353" s="10"/>
    </row>
    <row r="354" spans="6:6" ht="15.75" customHeight="1" x14ac:dyDescent="0.25">
      <c r="F354" s="10"/>
    </row>
    <row r="355" spans="6:6" ht="15.75" customHeight="1" x14ac:dyDescent="0.25">
      <c r="F355" s="10"/>
    </row>
    <row r="356" spans="6:6" ht="15.75" customHeight="1" x14ac:dyDescent="0.25">
      <c r="F356" s="10"/>
    </row>
    <row r="357" spans="6:6" ht="15.75" customHeight="1" x14ac:dyDescent="0.25">
      <c r="F357" s="10"/>
    </row>
    <row r="358" spans="6:6" ht="15.75" customHeight="1" x14ac:dyDescent="0.25">
      <c r="F358" s="10"/>
    </row>
    <row r="359" spans="6:6" ht="15.75" customHeight="1" x14ac:dyDescent="0.25">
      <c r="F359" s="10"/>
    </row>
    <row r="360" spans="6:6" ht="15.75" customHeight="1" x14ac:dyDescent="0.25">
      <c r="F360" s="10"/>
    </row>
    <row r="361" spans="6:6" ht="15.75" customHeight="1" x14ac:dyDescent="0.25">
      <c r="F361" s="10"/>
    </row>
    <row r="362" spans="6:6" ht="15.75" customHeight="1" x14ac:dyDescent="0.25">
      <c r="F362" s="10"/>
    </row>
    <row r="363" spans="6:6" ht="15.75" customHeight="1" x14ac:dyDescent="0.25">
      <c r="F363" s="10"/>
    </row>
    <row r="364" spans="6:6" ht="15.75" customHeight="1" x14ac:dyDescent="0.25">
      <c r="F364" s="10"/>
    </row>
    <row r="365" spans="6:6" ht="15.75" customHeight="1" x14ac:dyDescent="0.25">
      <c r="F365" s="10"/>
    </row>
    <row r="366" spans="6:6" ht="15.75" customHeight="1" x14ac:dyDescent="0.25">
      <c r="F366" s="10"/>
    </row>
    <row r="367" spans="6:6" ht="15.75" customHeight="1" x14ac:dyDescent="0.25">
      <c r="F367" s="10"/>
    </row>
    <row r="368" spans="6:6" ht="15.75" customHeight="1" x14ac:dyDescent="0.25">
      <c r="F368" s="10"/>
    </row>
    <row r="369" spans="6:6" ht="15.75" customHeight="1" x14ac:dyDescent="0.25">
      <c r="F369" s="10"/>
    </row>
    <row r="370" spans="6:6" ht="15.75" customHeight="1" x14ac:dyDescent="0.25">
      <c r="F370" s="10"/>
    </row>
    <row r="371" spans="6:6" ht="15.75" customHeight="1" x14ac:dyDescent="0.25">
      <c r="F371" s="10"/>
    </row>
    <row r="372" spans="6:6" ht="15.75" customHeight="1" x14ac:dyDescent="0.25">
      <c r="F372" s="10"/>
    </row>
    <row r="373" spans="6:6" ht="15.75" customHeight="1" x14ac:dyDescent="0.25">
      <c r="F373" s="10"/>
    </row>
    <row r="374" spans="6:6" ht="15.75" customHeight="1" x14ac:dyDescent="0.25">
      <c r="F374" s="10"/>
    </row>
    <row r="375" spans="6:6" ht="15.75" customHeight="1" x14ac:dyDescent="0.25">
      <c r="F375" s="10"/>
    </row>
    <row r="376" spans="6:6" ht="15.75" customHeight="1" x14ac:dyDescent="0.25">
      <c r="F376" s="10"/>
    </row>
    <row r="377" spans="6:6" ht="15.75" customHeight="1" x14ac:dyDescent="0.25">
      <c r="F377" s="10"/>
    </row>
    <row r="378" spans="6:6" ht="15.75" customHeight="1" x14ac:dyDescent="0.25">
      <c r="F378" s="10"/>
    </row>
    <row r="379" spans="6:6" ht="15.75" customHeight="1" x14ac:dyDescent="0.25">
      <c r="F379" s="10"/>
    </row>
    <row r="380" spans="6:6" ht="15.75" customHeight="1" x14ac:dyDescent="0.25">
      <c r="F380" s="10"/>
    </row>
    <row r="381" spans="6:6" ht="15.75" customHeight="1" x14ac:dyDescent="0.25">
      <c r="F381" s="10"/>
    </row>
    <row r="382" spans="6:6" ht="15.75" customHeight="1" x14ac:dyDescent="0.25">
      <c r="F382" s="10"/>
    </row>
    <row r="383" spans="6:6" ht="15.75" customHeight="1" x14ac:dyDescent="0.25">
      <c r="F383" s="10"/>
    </row>
    <row r="384" spans="6:6" ht="15.75" customHeight="1" x14ac:dyDescent="0.25">
      <c r="F384" s="10"/>
    </row>
    <row r="385" spans="6:6" ht="15.75" customHeight="1" x14ac:dyDescent="0.25">
      <c r="F385" s="10"/>
    </row>
    <row r="386" spans="6:6" ht="15.75" customHeight="1" x14ac:dyDescent="0.25">
      <c r="F386" s="10"/>
    </row>
    <row r="387" spans="6:6" ht="15.75" customHeight="1" x14ac:dyDescent="0.25">
      <c r="F387" s="10"/>
    </row>
    <row r="388" spans="6:6" ht="15.75" customHeight="1" x14ac:dyDescent="0.25">
      <c r="F388" s="10"/>
    </row>
    <row r="389" spans="6:6" ht="15.75" customHeight="1" x14ac:dyDescent="0.25">
      <c r="F389" s="10"/>
    </row>
    <row r="390" spans="6:6" ht="15.75" customHeight="1" x14ac:dyDescent="0.25">
      <c r="F390" s="10"/>
    </row>
    <row r="391" spans="6:6" ht="15.75" customHeight="1" x14ac:dyDescent="0.25">
      <c r="F391" s="10"/>
    </row>
    <row r="392" spans="6:6" ht="15.75" customHeight="1" x14ac:dyDescent="0.25">
      <c r="F392" s="10"/>
    </row>
    <row r="393" spans="6:6" ht="15.75" customHeight="1" x14ac:dyDescent="0.25">
      <c r="F393" s="10"/>
    </row>
    <row r="394" spans="6:6" ht="15.75" customHeight="1" x14ac:dyDescent="0.25">
      <c r="F394" s="10"/>
    </row>
    <row r="395" spans="6:6" ht="15.75" customHeight="1" x14ac:dyDescent="0.25">
      <c r="F395" s="10"/>
    </row>
    <row r="396" spans="6:6" ht="15.75" customHeight="1" x14ac:dyDescent="0.25">
      <c r="F396" s="10"/>
    </row>
    <row r="397" spans="6:6" ht="15.75" customHeight="1" x14ac:dyDescent="0.25">
      <c r="F397" s="10"/>
    </row>
    <row r="398" spans="6:6" ht="15.75" customHeight="1" x14ac:dyDescent="0.25">
      <c r="F398" s="10"/>
    </row>
    <row r="399" spans="6:6" ht="15.75" customHeight="1" x14ac:dyDescent="0.25">
      <c r="F399" s="10"/>
    </row>
    <row r="400" spans="6:6" ht="15.75" customHeight="1" x14ac:dyDescent="0.25">
      <c r="F400" s="10"/>
    </row>
    <row r="401" spans="6:6" ht="15.75" customHeight="1" x14ac:dyDescent="0.25">
      <c r="F401" s="10"/>
    </row>
    <row r="402" spans="6:6" ht="15.75" customHeight="1" x14ac:dyDescent="0.25">
      <c r="F402" s="10"/>
    </row>
    <row r="403" spans="6:6" ht="15.75" customHeight="1" x14ac:dyDescent="0.25">
      <c r="F403" s="10"/>
    </row>
    <row r="404" spans="6:6" ht="15.75" customHeight="1" x14ac:dyDescent="0.25">
      <c r="F404" s="10"/>
    </row>
    <row r="405" spans="6:6" ht="15.75" customHeight="1" x14ac:dyDescent="0.25">
      <c r="F405" s="10"/>
    </row>
    <row r="406" spans="6:6" ht="15.75" customHeight="1" x14ac:dyDescent="0.25">
      <c r="F406" s="10"/>
    </row>
    <row r="407" spans="6:6" ht="15.75" customHeight="1" x14ac:dyDescent="0.25">
      <c r="F407" s="10"/>
    </row>
    <row r="408" spans="6:6" ht="15.75" customHeight="1" x14ac:dyDescent="0.25">
      <c r="F408" s="10"/>
    </row>
    <row r="409" spans="6:6" ht="15.75" customHeight="1" x14ac:dyDescent="0.25">
      <c r="F409" s="10"/>
    </row>
    <row r="410" spans="6:6" ht="15.75" customHeight="1" x14ac:dyDescent="0.25">
      <c r="F410" s="10"/>
    </row>
    <row r="411" spans="6:6" ht="15.75" customHeight="1" x14ac:dyDescent="0.25">
      <c r="F411" s="10"/>
    </row>
    <row r="412" spans="6:6" ht="15.75" customHeight="1" x14ac:dyDescent="0.25">
      <c r="F412" s="10"/>
    </row>
    <row r="413" spans="6:6" ht="15.75" customHeight="1" x14ac:dyDescent="0.25">
      <c r="F413" s="10"/>
    </row>
    <row r="414" spans="6:6" ht="15.75" customHeight="1" x14ac:dyDescent="0.25">
      <c r="F414" s="10"/>
    </row>
    <row r="415" spans="6:6" ht="15.75" customHeight="1" x14ac:dyDescent="0.25">
      <c r="F415" s="10"/>
    </row>
    <row r="416" spans="6:6" ht="15.75" customHeight="1" x14ac:dyDescent="0.25">
      <c r="F416" s="10"/>
    </row>
    <row r="417" spans="6:6" ht="15.75" customHeight="1" x14ac:dyDescent="0.25">
      <c r="F417" s="10"/>
    </row>
    <row r="418" spans="6:6" ht="15.75" customHeight="1" x14ac:dyDescent="0.25">
      <c r="F418" s="10"/>
    </row>
    <row r="419" spans="6:6" ht="15.75" customHeight="1" x14ac:dyDescent="0.25">
      <c r="F419" s="10"/>
    </row>
    <row r="420" spans="6:6" ht="15.75" customHeight="1" x14ac:dyDescent="0.25">
      <c r="F420" s="10"/>
    </row>
    <row r="421" spans="6:6" ht="15.75" customHeight="1" x14ac:dyDescent="0.25">
      <c r="F421" s="10"/>
    </row>
    <row r="422" spans="6:6" ht="15.75" customHeight="1" x14ac:dyDescent="0.25">
      <c r="F422" s="10"/>
    </row>
    <row r="423" spans="6:6" ht="15.75" customHeight="1" x14ac:dyDescent="0.25">
      <c r="F423" s="10"/>
    </row>
    <row r="424" spans="6:6" ht="15.75" customHeight="1" x14ac:dyDescent="0.25">
      <c r="F424" s="10"/>
    </row>
    <row r="425" spans="6:6" ht="15.75" customHeight="1" x14ac:dyDescent="0.25">
      <c r="F425" s="10"/>
    </row>
    <row r="426" spans="6:6" ht="15.75" customHeight="1" x14ac:dyDescent="0.25">
      <c r="F426" s="10"/>
    </row>
    <row r="427" spans="6:6" ht="15.75" customHeight="1" x14ac:dyDescent="0.25">
      <c r="F427" s="10"/>
    </row>
    <row r="428" spans="6:6" ht="15.75" customHeight="1" x14ac:dyDescent="0.25">
      <c r="F428" s="10"/>
    </row>
    <row r="429" spans="6:6" ht="15.75" customHeight="1" x14ac:dyDescent="0.25">
      <c r="F429" s="10"/>
    </row>
    <row r="430" spans="6:6" ht="15.75" customHeight="1" x14ac:dyDescent="0.25">
      <c r="F430" s="10"/>
    </row>
    <row r="431" spans="6:6" ht="15.75" customHeight="1" x14ac:dyDescent="0.25">
      <c r="F431" s="10"/>
    </row>
    <row r="432" spans="6:6" ht="15.75" customHeight="1" x14ac:dyDescent="0.25">
      <c r="F432" s="10"/>
    </row>
    <row r="433" spans="6:6" ht="15.75" customHeight="1" x14ac:dyDescent="0.25">
      <c r="F433" s="10"/>
    </row>
    <row r="434" spans="6:6" ht="15.75" customHeight="1" x14ac:dyDescent="0.25">
      <c r="F434" s="10"/>
    </row>
    <row r="435" spans="6:6" ht="15.75" customHeight="1" x14ac:dyDescent="0.25">
      <c r="F435" s="10"/>
    </row>
    <row r="436" spans="6:6" ht="15.75" customHeight="1" x14ac:dyDescent="0.25">
      <c r="F436" s="10"/>
    </row>
    <row r="437" spans="6:6" ht="15.75" customHeight="1" x14ac:dyDescent="0.25">
      <c r="F437" s="10"/>
    </row>
    <row r="438" spans="6:6" ht="15.75" customHeight="1" x14ac:dyDescent="0.25">
      <c r="F438" s="10"/>
    </row>
    <row r="439" spans="6:6" ht="15.75" customHeight="1" x14ac:dyDescent="0.25">
      <c r="F439" s="10"/>
    </row>
    <row r="440" spans="6:6" ht="15.75" customHeight="1" x14ac:dyDescent="0.25">
      <c r="F440" s="10"/>
    </row>
    <row r="441" spans="6:6" ht="15.75" customHeight="1" x14ac:dyDescent="0.25">
      <c r="F441" s="10"/>
    </row>
    <row r="442" spans="6:6" ht="15.75" customHeight="1" x14ac:dyDescent="0.25">
      <c r="F442" s="10"/>
    </row>
    <row r="443" spans="6:6" ht="15.75" customHeight="1" x14ac:dyDescent="0.25">
      <c r="F443" s="10"/>
    </row>
    <row r="444" spans="6:6" ht="15.75" customHeight="1" x14ac:dyDescent="0.25">
      <c r="F444" s="10"/>
    </row>
    <row r="445" spans="6:6" ht="15.75" customHeight="1" x14ac:dyDescent="0.25">
      <c r="F445" s="10"/>
    </row>
    <row r="446" spans="6:6" ht="15.75" customHeight="1" x14ac:dyDescent="0.25">
      <c r="F446" s="10"/>
    </row>
    <row r="447" spans="6:6" ht="15.75" customHeight="1" x14ac:dyDescent="0.25">
      <c r="F447" s="10"/>
    </row>
    <row r="448" spans="6:6" ht="15.75" customHeight="1" x14ac:dyDescent="0.25">
      <c r="F448" s="10"/>
    </row>
    <row r="449" spans="6:6" ht="15.75" customHeight="1" x14ac:dyDescent="0.25">
      <c r="F449" s="10"/>
    </row>
    <row r="450" spans="6:6" ht="15.75" customHeight="1" x14ac:dyDescent="0.25">
      <c r="F450" s="10"/>
    </row>
    <row r="451" spans="6:6" ht="15.75" customHeight="1" x14ac:dyDescent="0.25">
      <c r="F451" s="10"/>
    </row>
    <row r="452" spans="6:6" ht="15.75" customHeight="1" x14ac:dyDescent="0.25">
      <c r="F452" s="10"/>
    </row>
    <row r="453" spans="6:6" ht="15.75" customHeight="1" x14ac:dyDescent="0.25">
      <c r="F453" s="10"/>
    </row>
    <row r="454" spans="6:6" ht="15.75" customHeight="1" x14ac:dyDescent="0.25">
      <c r="F454" s="10"/>
    </row>
    <row r="455" spans="6:6" ht="15.75" customHeight="1" x14ac:dyDescent="0.25">
      <c r="F455" s="10"/>
    </row>
    <row r="456" spans="6:6" ht="15.75" customHeight="1" x14ac:dyDescent="0.25">
      <c r="F456" s="10"/>
    </row>
    <row r="457" spans="6:6" ht="15.75" customHeight="1" x14ac:dyDescent="0.25">
      <c r="F457" s="10"/>
    </row>
    <row r="458" spans="6:6" ht="15.75" customHeight="1" x14ac:dyDescent="0.25">
      <c r="F458" s="10"/>
    </row>
    <row r="459" spans="6:6" ht="15.75" customHeight="1" x14ac:dyDescent="0.25">
      <c r="F459" s="10"/>
    </row>
    <row r="460" spans="6:6" ht="15.75" customHeight="1" x14ac:dyDescent="0.25">
      <c r="F460" s="10"/>
    </row>
    <row r="461" spans="6:6" ht="15.75" customHeight="1" x14ac:dyDescent="0.25">
      <c r="F461" s="10"/>
    </row>
    <row r="462" spans="6:6" ht="15.75" customHeight="1" x14ac:dyDescent="0.25">
      <c r="F462" s="10"/>
    </row>
    <row r="463" spans="6:6" ht="15.75" customHeight="1" x14ac:dyDescent="0.25">
      <c r="F463" s="10"/>
    </row>
    <row r="464" spans="6:6" ht="15.75" customHeight="1" x14ac:dyDescent="0.25">
      <c r="F464" s="10"/>
    </row>
    <row r="465" spans="6:6" ht="15.75" customHeight="1" x14ac:dyDescent="0.25">
      <c r="F465" s="10"/>
    </row>
    <row r="466" spans="6:6" ht="15.75" customHeight="1" x14ac:dyDescent="0.25">
      <c r="F466" s="10"/>
    </row>
    <row r="467" spans="6:6" ht="15.75" customHeight="1" x14ac:dyDescent="0.25">
      <c r="F467" s="10"/>
    </row>
    <row r="468" spans="6:6" ht="15.75" customHeight="1" x14ac:dyDescent="0.25">
      <c r="F468" s="10"/>
    </row>
    <row r="469" spans="6:6" ht="15.75" customHeight="1" x14ac:dyDescent="0.25">
      <c r="F469" s="10"/>
    </row>
    <row r="470" spans="6:6" ht="15.75" customHeight="1" x14ac:dyDescent="0.25">
      <c r="F470" s="10"/>
    </row>
    <row r="471" spans="6:6" ht="15.75" customHeight="1" x14ac:dyDescent="0.25">
      <c r="F471" s="10"/>
    </row>
    <row r="472" spans="6:6" ht="15.75" customHeight="1" x14ac:dyDescent="0.25">
      <c r="F472" s="10"/>
    </row>
    <row r="473" spans="6:6" ht="15.75" customHeight="1" x14ac:dyDescent="0.25">
      <c r="F473" s="10"/>
    </row>
    <row r="474" spans="6:6" ht="15.75" customHeight="1" x14ac:dyDescent="0.25">
      <c r="F474" s="10"/>
    </row>
    <row r="475" spans="6:6" ht="15.75" customHeight="1" x14ac:dyDescent="0.25">
      <c r="F475" s="10"/>
    </row>
    <row r="476" spans="6:6" ht="15.75" customHeight="1" x14ac:dyDescent="0.25">
      <c r="F476" s="10"/>
    </row>
    <row r="477" spans="6:6" ht="15.75" customHeight="1" x14ac:dyDescent="0.25">
      <c r="F477" s="10"/>
    </row>
    <row r="478" spans="6:6" ht="15.75" customHeight="1" x14ac:dyDescent="0.25">
      <c r="F478" s="10"/>
    </row>
    <row r="479" spans="6:6" ht="15.75" customHeight="1" x14ac:dyDescent="0.25">
      <c r="F479" s="10"/>
    </row>
    <row r="480" spans="6:6" ht="15.75" customHeight="1" x14ac:dyDescent="0.25">
      <c r="F480" s="10"/>
    </row>
    <row r="481" spans="6:6" ht="15.75" customHeight="1" x14ac:dyDescent="0.25">
      <c r="F481" s="10"/>
    </row>
    <row r="482" spans="6:6" ht="15.75" customHeight="1" x14ac:dyDescent="0.25">
      <c r="F482" s="10"/>
    </row>
    <row r="483" spans="6:6" ht="15.75" customHeight="1" x14ac:dyDescent="0.25">
      <c r="F483" s="10"/>
    </row>
    <row r="484" spans="6:6" ht="15.75" customHeight="1" x14ac:dyDescent="0.25">
      <c r="F484" s="10"/>
    </row>
    <row r="485" spans="6:6" ht="15.75" customHeight="1" x14ac:dyDescent="0.25">
      <c r="F485" s="10"/>
    </row>
    <row r="486" spans="6:6" ht="15.75" customHeight="1" x14ac:dyDescent="0.25">
      <c r="F486" s="10"/>
    </row>
    <row r="487" spans="6:6" ht="15.75" customHeight="1" x14ac:dyDescent="0.25">
      <c r="F487" s="10"/>
    </row>
    <row r="488" spans="6:6" ht="15.75" customHeight="1" x14ac:dyDescent="0.25">
      <c r="F488" s="10"/>
    </row>
    <row r="489" spans="6:6" ht="15.75" customHeight="1" x14ac:dyDescent="0.25">
      <c r="F489" s="10"/>
    </row>
    <row r="490" spans="6:6" ht="15.75" customHeight="1" x14ac:dyDescent="0.25">
      <c r="F490" s="10"/>
    </row>
    <row r="491" spans="6:6" ht="15.75" customHeight="1" x14ac:dyDescent="0.25">
      <c r="F491" s="10"/>
    </row>
    <row r="492" spans="6:6" ht="15.75" customHeight="1" x14ac:dyDescent="0.25">
      <c r="F492" s="10"/>
    </row>
    <row r="493" spans="6:6" ht="15.75" customHeight="1" x14ac:dyDescent="0.25">
      <c r="F493" s="10"/>
    </row>
    <row r="494" spans="6:6" ht="15.75" customHeight="1" x14ac:dyDescent="0.25">
      <c r="F494" s="10"/>
    </row>
    <row r="495" spans="6:6" ht="15.75" customHeight="1" x14ac:dyDescent="0.25">
      <c r="F495" s="10"/>
    </row>
    <row r="496" spans="6:6" ht="15.75" customHeight="1" x14ac:dyDescent="0.25">
      <c r="F496" s="10"/>
    </row>
    <row r="497" spans="6:6" ht="15.75" customHeight="1" x14ac:dyDescent="0.25">
      <c r="F497" s="10"/>
    </row>
    <row r="498" spans="6:6" ht="15.75" customHeight="1" x14ac:dyDescent="0.25">
      <c r="F498" s="10"/>
    </row>
    <row r="499" spans="6:6" ht="15.75" customHeight="1" x14ac:dyDescent="0.25">
      <c r="F499" s="10"/>
    </row>
    <row r="500" spans="6:6" ht="15.75" customHeight="1" x14ac:dyDescent="0.25">
      <c r="F500" s="10"/>
    </row>
    <row r="501" spans="6:6" ht="15.75" customHeight="1" x14ac:dyDescent="0.25">
      <c r="F501" s="10"/>
    </row>
    <row r="502" spans="6:6" ht="15.75" customHeight="1" x14ac:dyDescent="0.25">
      <c r="F502" s="10"/>
    </row>
    <row r="503" spans="6:6" ht="15.75" customHeight="1" x14ac:dyDescent="0.25">
      <c r="F503" s="10"/>
    </row>
    <row r="504" spans="6:6" ht="15.75" customHeight="1" x14ac:dyDescent="0.25">
      <c r="F504" s="10"/>
    </row>
    <row r="505" spans="6:6" ht="15.75" customHeight="1" x14ac:dyDescent="0.25">
      <c r="F505" s="10"/>
    </row>
    <row r="506" spans="6:6" ht="15.75" customHeight="1" x14ac:dyDescent="0.25">
      <c r="F506" s="10"/>
    </row>
    <row r="507" spans="6:6" ht="15.75" customHeight="1" x14ac:dyDescent="0.25">
      <c r="F507" s="10"/>
    </row>
    <row r="508" spans="6:6" ht="15.75" customHeight="1" x14ac:dyDescent="0.25">
      <c r="F508" s="10"/>
    </row>
    <row r="509" spans="6:6" ht="15.75" customHeight="1" x14ac:dyDescent="0.25">
      <c r="F509" s="10"/>
    </row>
    <row r="510" spans="6:6" ht="15.75" customHeight="1" x14ac:dyDescent="0.25">
      <c r="F510" s="10"/>
    </row>
    <row r="511" spans="6:6" ht="15.75" customHeight="1" x14ac:dyDescent="0.25">
      <c r="F511" s="10"/>
    </row>
    <row r="512" spans="6:6" ht="15.75" customHeight="1" x14ac:dyDescent="0.25">
      <c r="F512" s="10"/>
    </row>
    <row r="513" spans="6:6" ht="15.75" customHeight="1" x14ac:dyDescent="0.25">
      <c r="F513" s="10"/>
    </row>
    <row r="514" spans="6:6" ht="15.75" customHeight="1" x14ac:dyDescent="0.25">
      <c r="F514" s="10"/>
    </row>
    <row r="515" spans="6:6" ht="15.75" customHeight="1" x14ac:dyDescent="0.25">
      <c r="F515" s="10"/>
    </row>
    <row r="516" spans="6:6" ht="15.75" customHeight="1" x14ac:dyDescent="0.25">
      <c r="F516" s="10"/>
    </row>
    <row r="517" spans="6:6" ht="15.75" customHeight="1" x14ac:dyDescent="0.25">
      <c r="F517" s="10"/>
    </row>
    <row r="518" spans="6:6" ht="15.75" customHeight="1" x14ac:dyDescent="0.25">
      <c r="F518" s="10"/>
    </row>
    <row r="519" spans="6:6" ht="15.75" customHeight="1" x14ac:dyDescent="0.25">
      <c r="F519" s="10"/>
    </row>
    <row r="520" spans="6:6" ht="15.75" customHeight="1" x14ac:dyDescent="0.25">
      <c r="F520" s="10"/>
    </row>
    <row r="521" spans="6:6" ht="15.75" customHeight="1" x14ac:dyDescent="0.25">
      <c r="F521" s="10"/>
    </row>
    <row r="522" spans="6:6" ht="15.75" customHeight="1" x14ac:dyDescent="0.25">
      <c r="F522" s="10"/>
    </row>
    <row r="523" spans="6:6" ht="15.75" customHeight="1" x14ac:dyDescent="0.25">
      <c r="F523" s="10"/>
    </row>
    <row r="524" spans="6:6" ht="15.75" customHeight="1" x14ac:dyDescent="0.25">
      <c r="F524" s="10"/>
    </row>
    <row r="525" spans="6:6" ht="15.75" customHeight="1" x14ac:dyDescent="0.25">
      <c r="F525" s="10"/>
    </row>
    <row r="526" spans="6:6" ht="15.75" customHeight="1" x14ac:dyDescent="0.25">
      <c r="F526" s="10"/>
    </row>
    <row r="527" spans="6:6" ht="15.75" customHeight="1" x14ac:dyDescent="0.25">
      <c r="F527" s="10"/>
    </row>
    <row r="528" spans="6:6" ht="15.75" customHeight="1" x14ac:dyDescent="0.25">
      <c r="F528" s="10"/>
    </row>
    <row r="529" spans="6:6" ht="15.75" customHeight="1" x14ac:dyDescent="0.25">
      <c r="F529" s="10"/>
    </row>
    <row r="530" spans="6:6" ht="15.75" customHeight="1" x14ac:dyDescent="0.25">
      <c r="F530" s="10"/>
    </row>
    <row r="531" spans="6:6" ht="15.75" customHeight="1" x14ac:dyDescent="0.25">
      <c r="F531" s="10"/>
    </row>
    <row r="532" spans="6:6" ht="15.75" customHeight="1" x14ac:dyDescent="0.25">
      <c r="F532" s="10"/>
    </row>
    <row r="533" spans="6:6" ht="15.75" customHeight="1" x14ac:dyDescent="0.25">
      <c r="F533" s="10"/>
    </row>
    <row r="534" spans="6:6" ht="15.75" customHeight="1" x14ac:dyDescent="0.25">
      <c r="F534" s="10"/>
    </row>
    <row r="535" spans="6:6" ht="15.75" customHeight="1" x14ac:dyDescent="0.25">
      <c r="F535" s="10"/>
    </row>
    <row r="536" spans="6:6" ht="15.75" customHeight="1" x14ac:dyDescent="0.25">
      <c r="F536" s="10"/>
    </row>
    <row r="537" spans="6:6" ht="15.75" customHeight="1" x14ac:dyDescent="0.25">
      <c r="F537" s="10"/>
    </row>
    <row r="538" spans="6:6" ht="15.75" customHeight="1" x14ac:dyDescent="0.25">
      <c r="F538" s="10"/>
    </row>
    <row r="539" spans="6:6" ht="15.75" customHeight="1" x14ac:dyDescent="0.25">
      <c r="F539" s="10"/>
    </row>
    <row r="540" spans="6:6" ht="15.75" customHeight="1" x14ac:dyDescent="0.25">
      <c r="F540" s="10"/>
    </row>
    <row r="541" spans="6:6" ht="15.75" customHeight="1" x14ac:dyDescent="0.25">
      <c r="F541" s="10"/>
    </row>
    <row r="542" spans="6:6" ht="15.75" customHeight="1" x14ac:dyDescent="0.25">
      <c r="F542" s="10"/>
    </row>
    <row r="543" spans="6:6" ht="15.75" customHeight="1" x14ac:dyDescent="0.25">
      <c r="F543" s="10"/>
    </row>
    <row r="544" spans="6:6" ht="15.75" customHeight="1" x14ac:dyDescent="0.25">
      <c r="F544" s="10"/>
    </row>
    <row r="545" spans="6:6" ht="15.75" customHeight="1" x14ac:dyDescent="0.25">
      <c r="F545" s="10"/>
    </row>
    <row r="546" spans="6:6" ht="15.75" customHeight="1" x14ac:dyDescent="0.25">
      <c r="F546" s="10"/>
    </row>
    <row r="547" spans="6:6" ht="15.75" customHeight="1" x14ac:dyDescent="0.25">
      <c r="F547" s="10"/>
    </row>
    <row r="548" spans="6:6" ht="15.75" customHeight="1" x14ac:dyDescent="0.25">
      <c r="F548" s="10"/>
    </row>
    <row r="549" spans="6:6" ht="15.75" customHeight="1" x14ac:dyDescent="0.25">
      <c r="F549" s="10"/>
    </row>
    <row r="550" spans="6:6" ht="15.75" customHeight="1" x14ac:dyDescent="0.25">
      <c r="F550" s="10"/>
    </row>
    <row r="551" spans="6:6" ht="15.75" customHeight="1" x14ac:dyDescent="0.25">
      <c r="F551" s="10"/>
    </row>
    <row r="552" spans="6:6" ht="15.75" customHeight="1" x14ac:dyDescent="0.25">
      <c r="F552" s="10"/>
    </row>
    <row r="553" spans="6:6" ht="15.75" customHeight="1" x14ac:dyDescent="0.25">
      <c r="F553" s="10"/>
    </row>
    <row r="554" spans="6:6" ht="15.75" customHeight="1" x14ac:dyDescent="0.25">
      <c r="F554" s="10"/>
    </row>
    <row r="555" spans="6:6" ht="15.75" customHeight="1" x14ac:dyDescent="0.25">
      <c r="F555" s="10"/>
    </row>
    <row r="556" spans="6:6" ht="15.75" customHeight="1" x14ac:dyDescent="0.25">
      <c r="F556" s="10"/>
    </row>
    <row r="557" spans="6:6" ht="15.75" customHeight="1" x14ac:dyDescent="0.25">
      <c r="F557" s="10"/>
    </row>
    <row r="558" spans="6:6" ht="15.75" customHeight="1" x14ac:dyDescent="0.25">
      <c r="F558" s="10"/>
    </row>
    <row r="559" spans="6:6" ht="15.75" customHeight="1" x14ac:dyDescent="0.25">
      <c r="F559" s="10"/>
    </row>
    <row r="560" spans="6:6" ht="15.75" customHeight="1" x14ac:dyDescent="0.25">
      <c r="F560" s="10"/>
    </row>
    <row r="561" spans="6:6" ht="15.75" customHeight="1" x14ac:dyDescent="0.25">
      <c r="F561" s="10"/>
    </row>
    <row r="562" spans="6:6" ht="15.75" customHeight="1" x14ac:dyDescent="0.25">
      <c r="F562" s="10"/>
    </row>
    <row r="563" spans="6:6" ht="15.75" customHeight="1" x14ac:dyDescent="0.25">
      <c r="F563" s="10"/>
    </row>
    <row r="564" spans="6:6" ht="15.75" customHeight="1" x14ac:dyDescent="0.25">
      <c r="F564" s="10"/>
    </row>
    <row r="565" spans="6:6" ht="15.75" customHeight="1" x14ac:dyDescent="0.25">
      <c r="F565" s="10"/>
    </row>
    <row r="566" spans="6:6" ht="15.75" customHeight="1" x14ac:dyDescent="0.25">
      <c r="F566" s="10"/>
    </row>
    <row r="567" spans="6:6" ht="15.75" customHeight="1" x14ac:dyDescent="0.25">
      <c r="F567" s="10"/>
    </row>
    <row r="568" spans="6:6" ht="15.75" customHeight="1" x14ac:dyDescent="0.25">
      <c r="F568" s="10"/>
    </row>
    <row r="569" spans="6:6" ht="15.75" customHeight="1" x14ac:dyDescent="0.25">
      <c r="F569" s="10"/>
    </row>
    <row r="570" spans="6:6" ht="15.75" customHeight="1" x14ac:dyDescent="0.25">
      <c r="F570" s="10"/>
    </row>
    <row r="571" spans="6:6" ht="15.75" customHeight="1" x14ac:dyDescent="0.25">
      <c r="F571" s="10"/>
    </row>
    <row r="572" spans="6:6" ht="15.75" customHeight="1" x14ac:dyDescent="0.25">
      <c r="F572" s="10"/>
    </row>
    <row r="573" spans="6:6" ht="15.75" customHeight="1" x14ac:dyDescent="0.25">
      <c r="F573" s="10"/>
    </row>
    <row r="574" spans="6:6" ht="15.75" customHeight="1" x14ac:dyDescent="0.25">
      <c r="F574" s="10"/>
    </row>
    <row r="575" spans="6:6" ht="15.75" customHeight="1" x14ac:dyDescent="0.25">
      <c r="F575" s="10"/>
    </row>
    <row r="576" spans="6:6" ht="15.75" customHeight="1" x14ac:dyDescent="0.25">
      <c r="F576" s="10"/>
    </row>
    <row r="577" spans="6:6" ht="15.75" customHeight="1" x14ac:dyDescent="0.25">
      <c r="F577" s="10"/>
    </row>
    <row r="578" spans="6:6" ht="15.75" customHeight="1" x14ac:dyDescent="0.25">
      <c r="F578" s="10"/>
    </row>
    <row r="579" spans="6:6" ht="15.75" customHeight="1" x14ac:dyDescent="0.25">
      <c r="F579" s="10"/>
    </row>
    <row r="580" spans="6:6" ht="15.75" customHeight="1" x14ac:dyDescent="0.25">
      <c r="F580" s="10"/>
    </row>
    <row r="581" spans="6:6" ht="15.75" customHeight="1" x14ac:dyDescent="0.25">
      <c r="F581" s="10"/>
    </row>
    <row r="582" spans="6:6" ht="15.75" customHeight="1" x14ac:dyDescent="0.25">
      <c r="F582" s="10"/>
    </row>
    <row r="583" spans="6:6" ht="15.75" customHeight="1" x14ac:dyDescent="0.25">
      <c r="F583" s="10"/>
    </row>
    <row r="584" spans="6:6" ht="15.75" customHeight="1" x14ac:dyDescent="0.25">
      <c r="F584" s="10"/>
    </row>
    <row r="585" spans="6:6" ht="15.75" customHeight="1" x14ac:dyDescent="0.25">
      <c r="F585" s="10"/>
    </row>
    <row r="586" spans="6:6" ht="15.75" customHeight="1" x14ac:dyDescent="0.25">
      <c r="F586" s="10"/>
    </row>
    <row r="587" spans="6:6" ht="15.75" customHeight="1" x14ac:dyDescent="0.25">
      <c r="F587" s="10"/>
    </row>
    <row r="588" spans="6:6" ht="15.75" customHeight="1" x14ac:dyDescent="0.25">
      <c r="F588" s="10"/>
    </row>
    <row r="589" spans="6:6" ht="15.75" customHeight="1" x14ac:dyDescent="0.25">
      <c r="F589" s="10"/>
    </row>
    <row r="590" spans="6:6" ht="15.75" customHeight="1" x14ac:dyDescent="0.25">
      <c r="F590" s="10"/>
    </row>
    <row r="591" spans="6:6" ht="15.75" customHeight="1" x14ac:dyDescent="0.25">
      <c r="F591" s="10"/>
    </row>
    <row r="592" spans="6:6" ht="15.75" customHeight="1" x14ac:dyDescent="0.25">
      <c r="F592" s="10"/>
    </row>
    <row r="593" spans="6:6" ht="15.75" customHeight="1" x14ac:dyDescent="0.25">
      <c r="F593" s="10"/>
    </row>
    <row r="594" spans="6:6" ht="15.75" customHeight="1" x14ac:dyDescent="0.25">
      <c r="F594" s="10"/>
    </row>
    <row r="595" spans="6:6" ht="15.75" customHeight="1" x14ac:dyDescent="0.25">
      <c r="F595" s="10"/>
    </row>
    <row r="596" spans="6:6" ht="15.75" customHeight="1" x14ac:dyDescent="0.25">
      <c r="F596" s="10"/>
    </row>
    <row r="597" spans="6:6" ht="15.75" customHeight="1" x14ac:dyDescent="0.25">
      <c r="F597" s="10"/>
    </row>
    <row r="598" spans="6:6" ht="15.75" customHeight="1" x14ac:dyDescent="0.25">
      <c r="F598" s="10"/>
    </row>
    <row r="599" spans="6:6" ht="15.75" customHeight="1" x14ac:dyDescent="0.25">
      <c r="F599" s="10"/>
    </row>
    <row r="600" spans="6:6" ht="15.75" customHeight="1" x14ac:dyDescent="0.25">
      <c r="F600" s="10"/>
    </row>
    <row r="601" spans="6:6" ht="15.75" customHeight="1" x14ac:dyDescent="0.25">
      <c r="F601" s="10"/>
    </row>
    <row r="602" spans="6:6" ht="15.75" customHeight="1" x14ac:dyDescent="0.25">
      <c r="F602" s="10"/>
    </row>
    <row r="603" spans="6:6" ht="15.75" customHeight="1" x14ac:dyDescent="0.25">
      <c r="F603" s="10"/>
    </row>
    <row r="604" spans="6:6" ht="15.75" customHeight="1" x14ac:dyDescent="0.25">
      <c r="F604" s="10"/>
    </row>
    <row r="605" spans="6:6" ht="15.75" customHeight="1" x14ac:dyDescent="0.25">
      <c r="F605" s="10"/>
    </row>
    <row r="606" spans="6:6" ht="15.75" customHeight="1" x14ac:dyDescent="0.25">
      <c r="F606" s="10"/>
    </row>
    <row r="607" spans="6:6" ht="15.75" customHeight="1" x14ac:dyDescent="0.25">
      <c r="F607" s="10"/>
    </row>
    <row r="608" spans="6:6" ht="15.75" customHeight="1" x14ac:dyDescent="0.25">
      <c r="F608" s="10"/>
    </row>
    <row r="609" spans="6:6" ht="15.75" customHeight="1" x14ac:dyDescent="0.25">
      <c r="F609" s="10"/>
    </row>
    <row r="610" spans="6:6" ht="15.75" customHeight="1" x14ac:dyDescent="0.25">
      <c r="F610" s="10"/>
    </row>
    <row r="611" spans="6:6" ht="15.75" customHeight="1" x14ac:dyDescent="0.25">
      <c r="F611" s="10"/>
    </row>
    <row r="612" spans="6:6" ht="15.75" customHeight="1" x14ac:dyDescent="0.25">
      <c r="F612" s="10"/>
    </row>
    <row r="613" spans="6:6" ht="15.75" customHeight="1" x14ac:dyDescent="0.25">
      <c r="F613" s="10"/>
    </row>
    <row r="614" spans="6:6" ht="15.75" customHeight="1" x14ac:dyDescent="0.25">
      <c r="F614" s="10"/>
    </row>
    <row r="615" spans="6:6" ht="15.75" customHeight="1" x14ac:dyDescent="0.25">
      <c r="F615" s="10"/>
    </row>
    <row r="616" spans="6:6" ht="15.75" customHeight="1" x14ac:dyDescent="0.25">
      <c r="F616" s="10"/>
    </row>
    <row r="617" spans="6:6" ht="15.75" customHeight="1" x14ac:dyDescent="0.25">
      <c r="F617" s="10"/>
    </row>
    <row r="618" spans="6:6" ht="15.75" customHeight="1" x14ac:dyDescent="0.25">
      <c r="F618" s="10"/>
    </row>
    <row r="619" spans="6:6" ht="15.75" customHeight="1" x14ac:dyDescent="0.25">
      <c r="F619" s="10"/>
    </row>
    <row r="620" spans="6:6" ht="15.75" customHeight="1" x14ac:dyDescent="0.25">
      <c r="F620" s="10"/>
    </row>
    <row r="621" spans="6:6" ht="15.75" customHeight="1" x14ac:dyDescent="0.25">
      <c r="F621" s="10"/>
    </row>
    <row r="622" spans="6:6" ht="15.75" customHeight="1" x14ac:dyDescent="0.25">
      <c r="F622" s="10"/>
    </row>
    <row r="623" spans="6:6" ht="15.75" customHeight="1" x14ac:dyDescent="0.25">
      <c r="F623" s="10"/>
    </row>
    <row r="624" spans="6:6" ht="15.75" customHeight="1" x14ac:dyDescent="0.25">
      <c r="F624" s="10"/>
    </row>
    <row r="625" spans="6:6" ht="15.75" customHeight="1" x14ac:dyDescent="0.25">
      <c r="F625" s="10"/>
    </row>
    <row r="626" spans="6:6" ht="15.75" customHeight="1" x14ac:dyDescent="0.25">
      <c r="F626" s="10"/>
    </row>
    <row r="627" spans="6:6" ht="15.75" customHeight="1" x14ac:dyDescent="0.25">
      <c r="F627" s="10"/>
    </row>
    <row r="628" spans="6:6" ht="15.75" customHeight="1" x14ac:dyDescent="0.25">
      <c r="F628" s="10"/>
    </row>
    <row r="629" spans="6:6" ht="15.75" customHeight="1" x14ac:dyDescent="0.25">
      <c r="F629" s="10"/>
    </row>
    <row r="630" spans="6:6" ht="15.75" customHeight="1" x14ac:dyDescent="0.25">
      <c r="F630" s="10"/>
    </row>
    <row r="631" spans="6:6" ht="15.75" customHeight="1" x14ac:dyDescent="0.25">
      <c r="F631" s="10"/>
    </row>
    <row r="632" spans="6:6" ht="15.75" customHeight="1" x14ac:dyDescent="0.25">
      <c r="F632" s="10"/>
    </row>
    <row r="633" spans="6:6" ht="15.75" customHeight="1" x14ac:dyDescent="0.25">
      <c r="F633" s="10"/>
    </row>
    <row r="634" spans="6:6" ht="15.75" customHeight="1" x14ac:dyDescent="0.25">
      <c r="F634" s="10"/>
    </row>
    <row r="635" spans="6:6" ht="15.75" customHeight="1" x14ac:dyDescent="0.25">
      <c r="F635" s="10"/>
    </row>
    <row r="636" spans="6:6" ht="15.75" customHeight="1" x14ac:dyDescent="0.25">
      <c r="F636" s="10"/>
    </row>
    <row r="637" spans="6:6" ht="15.75" customHeight="1" x14ac:dyDescent="0.25">
      <c r="F637" s="10"/>
    </row>
    <row r="638" spans="6:6" ht="15.75" customHeight="1" x14ac:dyDescent="0.25">
      <c r="F638" s="10"/>
    </row>
    <row r="639" spans="6:6" ht="15.75" customHeight="1" x14ac:dyDescent="0.25">
      <c r="F639" s="10"/>
    </row>
    <row r="640" spans="6:6" ht="15.75" customHeight="1" x14ac:dyDescent="0.25">
      <c r="F640" s="10"/>
    </row>
    <row r="641" spans="6:6" ht="15.75" customHeight="1" x14ac:dyDescent="0.25">
      <c r="F641" s="10"/>
    </row>
    <row r="642" spans="6:6" ht="15.75" customHeight="1" x14ac:dyDescent="0.25">
      <c r="F642" s="10"/>
    </row>
    <row r="643" spans="6:6" ht="15.75" customHeight="1" x14ac:dyDescent="0.25">
      <c r="F643" s="10"/>
    </row>
    <row r="644" spans="6:6" ht="15.75" customHeight="1" x14ac:dyDescent="0.25">
      <c r="F644" s="10"/>
    </row>
    <row r="645" spans="6:6" ht="15.75" customHeight="1" x14ac:dyDescent="0.25">
      <c r="F645" s="10"/>
    </row>
    <row r="646" spans="6:6" ht="15.75" customHeight="1" x14ac:dyDescent="0.25">
      <c r="F646" s="10"/>
    </row>
    <row r="647" spans="6:6" ht="15.75" customHeight="1" x14ac:dyDescent="0.25">
      <c r="F647" s="10"/>
    </row>
    <row r="648" spans="6:6" ht="15.75" customHeight="1" x14ac:dyDescent="0.25">
      <c r="F648" s="10"/>
    </row>
    <row r="649" spans="6:6" ht="15.75" customHeight="1" x14ac:dyDescent="0.25">
      <c r="F649" s="10"/>
    </row>
    <row r="650" spans="6:6" ht="15.75" customHeight="1" x14ac:dyDescent="0.25">
      <c r="F650" s="10"/>
    </row>
    <row r="651" spans="6:6" ht="15.75" customHeight="1" x14ac:dyDescent="0.25">
      <c r="F651" s="10"/>
    </row>
    <row r="652" spans="6:6" ht="15.75" customHeight="1" x14ac:dyDescent="0.25">
      <c r="F652" s="10"/>
    </row>
    <row r="653" spans="6:6" ht="15.75" customHeight="1" x14ac:dyDescent="0.25">
      <c r="F653" s="10"/>
    </row>
    <row r="654" spans="6:6" ht="15.75" customHeight="1" x14ac:dyDescent="0.25">
      <c r="F654" s="10"/>
    </row>
    <row r="655" spans="6:6" ht="15.75" customHeight="1" x14ac:dyDescent="0.25">
      <c r="F655" s="10"/>
    </row>
    <row r="656" spans="6:6" ht="15.75" customHeight="1" x14ac:dyDescent="0.25">
      <c r="F656" s="10"/>
    </row>
    <row r="657" spans="6:6" ht="15.75" customHeight="1" x14ac:dyDescent="0.25">
      <c r="F657" s="10"/>
    </row>
    <row r="658" spans="6:6" ht="15.75" customHeight="1" x14ac:dyDescent="0.25">
      <c r="F658" s="10"/>
    </row>
    <row r="659" spans="6:6" ht="15.75" customHeight="1" x14ac:dyDescent="0.25">
      <c r="F659" s="10"/>
    </row>
    <row r="660" spans="6:6" ht="15.75" customHeight="1" x14ac:dyDescent="0.25">
      <c r="F660" s="10"/>
    </row>
    <row r="661" spans="6:6" ht="15.75" customHeight="1" x14ac:dyDescent="0.25">
      <c r="F661" s="10"/>
    </row>
    <row r="662" spans="6:6" ht="15.75" customHeight="1" x14ac:dyDescent="0.25">
      <c r="F662" s="10"/>
    </row>
    <row r="663" spans="6:6" ht="15.75" customHeight="1" x14ac:dyDescent="0.25">
      <c r="F663" s="10"/>
    </row>
    <row r="664" spans="6:6" ht="15.75" customHeight="1" x14ac:dyDescent="0.25">
      <c r="F664" s="10"/>
    </row>
    <row r="665" spans="6:6" ht="15.75" customHeight="1" x14ac:dyDescent="0.25">
      <c r="F665" s="10"/>
    </row>
    <row r="666" spans="6:6" ht="15.75" customHeight="1" x14ac:dyDescent="0.25">
      <c r="F666" s="10"/>
    </row>
    <row r="667" spans="6:6" ht="15.75" customHeight="1" x14ac:dyDescent="0.25">
      <c r="F667" s="10"/>
    </row>
    <row r="668" spans="6:6" ht="15.75" customHeight="1" x14ac:dyDescent="0.25">
      <c r="F668" s="10"/>
    </row>
    <row r="669" spans="6:6" ht="15.75" customHeight="1" x14ac:dyDescent="0.25">
      <c r="F669" s="10"/>
    </row>
    <row r="670" spans="6:6" ht="15.75" customHeight="1" x14ac:dyDescent="0.25">
      <c r="F670" s="10"/>
    </row>
    <row r="671" spans="6:6" ht="15.75" customHeight="1" x14ac:dyDescent="0.25">
      <c r="F671" s="10"/>
    </row>
    <row r="672" spans="6:6" ht="15.75" customHeight="1" x14ac:dyDescent="0.25">
      <c r="F672" s="10"/>
    </row>
    <row r="673" spans="6:6" ht="15.75" customHeight="1" x14ac:dyDescent="0.25">
      <c r="F673" s="10"/>
    </row>
    <row r="674" spans="6:6" ht="15.75" customHeight="1" x14ac:dyDescent="0.25">
      <c r="F674" s="10"/>
    </row>
    <row r="675" spans="6:6" ht="15.75" customHeight="1" x14ac:dyDescent="0.25">
      <c r="F675" s="10"/>
    </row>
    <row r="676" spans="6:6" ht="15.75" customHeight="1" x14ac:dyDescent="0.25">
      <c r="F676" s="10"/>
    </row>
    <row r="677" spans="6:6" ht="15.75" customHeight="1" x14ac:dyDescent="0.25">
      <c r="F677" s="10"/>
    </row>
    <row r="678" spans="6:6" ht="15.75" customHeight="1" x14ac:dyDescent="0.25">
      <c r="F678" s="10"/>
    </row>
    <row r="679" spans="6:6" ht="15.75" customHeight="1" x14ac:dyDescent="0.25">
      <c r="F679" s="10"/>
    </row>
    <row r="680" spans="6:6" ht="15.75" customHeight="1" x14ac:dyDescent="0.25">
      <c r="F680" s="10"/>
    </row>
    <row r="681" spans="6:6" ht="15.75" customHeight="1" x14ac:dyDescent="0.25">
      <c r="F681" s="10"/>
    </row>
    <row r="682" spans="6:6" ht="15.75" customHeight="1" x14ac:dyDescent="0.25">
      <c r="F682" s="10"/>
    </row>
    <row r="683" spans="6:6" ht="15.75" customHeight="1" x14ac:dyDescent="0.25">
      <c r="F683" s="10"/>
    </row>
    <row r="684" spans="6:6" ht="15.75" customHeight="1" x14ac:dyDescent="0.25">
      <c r="F684" s="10"/>
    </row>
    <row r="685" spans="6:6" ht="15.75" customHeight="1" x14ac:dyDescent="0.25">
      <c r="F685" s="10"/>
    </row>
    <row r="686" spans="6:6" ht="15.75" customHeight="1" x14ac:dyDescent="0.25">
      <c r="F686" s="10"/>
    </row>
    <row r="687" spans="6:6" ht="15.75" customHeight="1" x14ac:dyDescent="0.25">
      <c r="F687" s="10"/>
    </row>
    <row r="688" spans="6:6" ht="15.75" customHeight="1" x14ac:dyDescent="0.25">
      <c r="F688" s="10"/>
    </row>
    <row r="689" spans="6:6" ht="15.75" customHeight="1" x14ac:dyDescent="0.25">
      <c r="F689" s="10"/>
    </row>
    <row r="690" spans="6:6" ht="15.75" customHeight="1" x14ac:dyDescent="0.25">
      <c r="F690" s="10"/>
    </row>
    <row r="691" spans="6:6" ht="15.75" customHeight="1" x14ac:dyDescent="0.25">
      <c r="F691" s="10"/>
    </row>
    <row r="692" spans="6:6" ht="15.75" customHeight="1" x14ac:dyDescent="0.25">
      <c r="F692" s="10"/>
    </row>
    <row r="693" spans="6:6" ht="15.75" customHeight="1" x14ac:dyDescent="0.25">
      <c r="F693" s="10"/>
    </row>
    <row r="694" spans="6:6" ht="15.75" customHeight="1" x14ac:dyDescent="0.25">
      <c r="F694" s="10"/>
    </row>
    <row r="695" spans="6:6" ht="15.75" customHeight="1" x14ac:dyDescent="0.25">
      <c r="F695" s="10"/>
    </row>
    <row r="696" spans="6:6" ht="15.75" customHeight="1" x14ac:dyDescent="0.25">
      <c r="F696" s="10"/>
    </row>
    <row r="697" spans="6:6" ht="15.75" customHeight="1" x14ac:dyDescent="0.25">
      <c r="F697" s="10"/>
    </row>
    <row r="698" spans="6:6" ht="15.75" customHeight="1" x14ac:dyDescent="0.25">
      <c r="F698" s="10"/>
    </row>
    <row r="699" spans="6:6" ht="15.75" customHeight="1" x14ac:dyDescent="0.25">
      <c r="F699" s="10"/>
    </row>
    <row r="700" spans="6:6" ht="15.75" customHeight="1" x14ac:dyDescent="0.25">
      <c r="F700" s="10"/>
    </row>
    <row r="701" spans="6:6" ht="15.75" customHeight="1" x14ac:dyDescent="0.25">
      <c r="F701" s="10"/>
    </row>
    <row r="702" spans="6:6" ht="15.75" customHeight="1" x14ac:dyDescent="0.25">
      <c r="F702" s="10"/>
    </row>
    <row r="703" spans="6:6" ht="15.75" customHeight="1" x14ac:dyDescent="0.25">
      <c r="F703" s="10"/>
    </row>
    <row r="704" spans="6:6" ht="15.75" customHeight="1" x14ac:dyDescent="0.25">
      <c r="F704" s="10"/>
    </row>
    <row r="705" spans="6:6" ht="15.75" customHeight="1" x14ac:dyDescent="0.25">
      <c r="F705" s="10"/>
    </row>
    <row r="706" spans="6:6" ht="15.75" customHeight="1" x14ac:dyDescent="0.25">
      <c r="F706" s="10"/>
    </row>
    <row r="707" spans="6:6" ht="15.75" customHeight="1" x14ac:dyDescent="0.25">
      <c r="F707" s="10"/>
    </row>
    <row r="708" spans="6:6" ht="15.75" customHeight="1" x14ac:dyDescent="0.25">
      <c r="F708" s="10"/>
    </row>
    <row r="709" spans="6:6" ht="15.75" customHeight="1" x14ac:dyDescent="0.25">
      <c r="F709" s="10"/>
    </row>
    <row r="710" spans="6:6" ht="15.75" customHeight="1" x14ac:dyDescent="0.25">
      <c r="F710" s="10"/>
    </row>
    <row r="711" spans="6:6" ht="15.75" customHeight="1" x14ac:dyDescent="0.25">
      <c r="F711" s="10"/>
    </row>
    <row r="712" spans="6:6" ht="15.75" customHeight="1" x14ac:dyDescent="0.25">
      <c r="F712" s="10"/>
    </row>
    <row r="713" spans="6:6" ht="15.75" customHeight="1" x14ac:dyDescent="0.25">
      <c r="F713" s="10"/>
    </row>
    <row r="714" spans="6:6" ht="15.75" customHeight="1" x14ac:dyDescent="0.25">
      <c r="F714" s="10"/>
    </row>
    <row r="715" spans="6:6" ht="15.75" customHeight="1" x14ac:dyDescent="0.25">
      <c r="F715" s="10"/>
    </row>
    <row r="716" spans="6:6" ht="15.75" customHeight="1" x14ac:dyDescent="0.25">
      <c r="F716" s="10"/>
    </row>
    <row r="717" spans="6:6" ht="15.75" customHeight="1" x14ac:dyDescent="0.25">
      <c r="F717" s="10"/>
    </row>
    <row r="718" spans="6:6" ht="15.75" customHeight="1" x14ac:dyDescent="0.25">
      <c r="F718" s="10"/>
    </row>
    <row r="719" spans="6:6" ht="15.75" customHeight="1" x14ac:dyDescent="0.25">
      <c r="F719" s="10"/>
    </row>
    <row r="720" spans="6:6" ht="15.75" customHeight="1" x14ac:dyDescent="0.25">
      <c r="F720" s="10"/>
    </row>
    <row r="721" spans="6:6" ht="15.75" customHeight="1" x14ac:dyDescent="0.25">
      <c r="F721" s="10"/>
    </row>
    <row r="722" spans="6:6" ht="15.75" customHeight="1" x14ac:dyDescent="0.25">
      <c r="F722" s="10"/>
    </row>
    <row r="723" spans="6:6" ht="15.75" customHeight="1" x14ac:dyDescent="0.25">
      <c r="F723" s="10"/>
    </row>
    <row r="724" spans="6:6" ht="15.75" customHeight="1" x14ac:dyDescent="0.25">
      <c r="F724" s="10"/>
    </row>
    <row r="725" spans="6:6" ht="15.75" customHeight="1" x14ac:dyDescent="0.25">
      <c r="F725" s="10"/>
    </row>
    <row r="726" spans="6:6" ht="15.75" customHeight="1" x14ac:dyDescent="0.25">
      <c r="F726" s="10"/>
    </row>
    <row r="727" spans="6:6" ht="15.75" customHeight="1" x14ac:dyDescent="0.25">
      <c r="F727" s="10"/>
    </row>
    <row r="728" spans="6:6" ht="15.75" customHeight="1" x14ac:dyDescent="0.25">
      <c r="F728" s="10"/>
    </row>
    <row r="729" spans="6:6" ht="15.75" customHeight="1" x14ac:dyDescent="0.25">
      <c r="F729" s="10"/>
    </row>
    <row r="730" spans="6:6" ht="15.75" customHeight="1" x14ac:dyDescent="0.25">
      <c r="F730" s="10"/>
    </row>
    <row r="731" spans="6:6" ht="15.75" customHeight="1" x14ac:dyDescent="0.25">
      <c r="F731" s="10"/>
    </row>
    <row r="732" spans="6:6" ht="15.75" customHeight="1" x14ac:dyDescent="0.25">
      <c r="F732" s="10"/>
    </row>
    <row r="733" spans="6:6" ht="15.75" customHeight="1" x14ac:dyDescent="0.25">
      <c r="F733" s="10"/>
    </row>
    <row r="734" spans="6:6" ht="15.75" customHeight="1" x14ac:dyDescent="0.25">
      <c r="F734" s="10"/>
    </row>
    <row r="735" spans="6:6" ht="15.75" customHeight="1" x14ac:dyDescent="0.25">
      <c r="F735" s="10"/>
    </row>
    <row r="736" spans="6:6" ht="15.75" customHeight="1" x14ac:dyDescent="0.25">
      <c r="F736" s="10"/>
    </row>
    <row r="737" spans="6:6" ht="15.75" customHeight="1" x14ac:dyDescent="0.25">
      <c r="F737" s="10"/>
    </row>
    <row r="738" spans="6:6" ht="15.75" customHeight="1" x14ac:dyDescent="0.25">
      <c r="F738" s="10"/>
    </row>
    <row r="739" spans="6:6" ht="15.75" customHeight="1" x14ac:dyDescent="0.25">
      <c r="F739" s="10"/>
    </row>
    <row r="740" spans="6:6" ht="15.75" customHeight="1" x14ac:dyDescent="0.25">
      <c r="F740" s="10"/>
    </row>
    <row r="741" spans="6:6" ht="15.75" customHeight="1" x14ac:dyDescent="0.25">
      <c r="F741" s="10"/>
    </row>
    <row r="742" spans="6:6" ht="15.75" customHeight="1" x14ac:dyDescent="0.25">
      <c r="F742" s="10"/>
    </row>
    <row r="743" spans="6:6" ht="15.75" customHeight="1" x14ac:dyDescent="0.25">
      <c r="F743" s="10"/>
    </row>
    <row r="744" spans="6:6" ht="15.75" customHeight="1" x14ac:dyDescent="0.25">
      <c r="F744" s="10"/>
    </row>
    <row r="745" spans="6:6" ht="15.75" customHeight="1" x14ac:dyDescent="0.25">
      <c r="F745" s="10"/>
    </row>
    <row r="746" spans="6:6" ht="15.75" customHeight="1" x14ac:dyDescent="0.25">
      <c r="F746" s="10"/>
    </row>
    <row r="747" spans="6:6" ht="15.75" customHeight="1" x14ac:dyDescent="0.25">
      <c r="F747" s="10"/>
    </row>
    <row r="748" spans="6:6" ht="15.75" customHeight="1" x14ac:dyDescent="0.25">
      <c r="F748" s="10"/>
    </row>
    <row r="749" spans="6:6" ht="15.75" customHeight="1" x14ac:dyDescent="0.25">
      <c r="F749" s="10"/>
    </row>
    <row r="750" spans="6:6" ht="15.75" customHeight="1" x14ac:dyDescent="0.25">
      <c r="F750" s="10"/>
    </row>
    <row r="751" spans="6:6" ht="15.75" customHeight="1" x14ac:dyDescent="0.25">
      <c r="F751" s="10"/>
    </row>
    <row r="752" spans="6:6" ht="15.75" customHeight="1" x14ac:dyDescent="0.25">
      <c r="F752" s="10"/>
    </row>
    <row r="753" spans="6:6" ht="15.75" customHeight="1" x14ac:dyDescent="0.25">
      <c r="F753" s="10"/>
    </row>
    <row r="754" spans="6:6" ht="15.75" customHeight="1" x14ac:dyDescent="0.25">
      <c r="F754" s="10"/>
    </row>
    <row r="755" spans="6:6" ht="15.75" customHeight="1" x14ac:dyDescent="0.25">
      <c r="F755" s="10"/>
    </row>
    <row r="756" spans="6:6" ht="15.75" customHeight="1" x14ac:dyDescent="0.25">
      <c r="F756" s="10"/>
    </row>
    <row r="757" spans="6:6" ht="15.75" customHeight="1" x14ac:dyDescent="0.25">
      <c r="F757" s="10"/>
    </row>
    <row r="758" spans="6:6" ht="15.75" customHeight="1" x14ac:dyDescent="0.25">
      <c r="F758" s="10"/>
    </row>
    <row r="759" spans="6:6" ht="15.75" customHeight="1" x14ac:dyDescent="0.25">
      <c r="F759" s="10"/>
    </row>
    <row r="760" spans="6:6" ht="15.75" customHeight="1" x14ac:dyDescent="0.25">
      <c r="F760" s="10"/>
    </row>
    <row r="761" spans="6:6" ht="15.75" customHeight="1" x14ac:dyDescent="0.25">
      <c r="F761" s="10"/>
    </row>
    <row r="762" spans="6:6" ht="15.75" customHeight="1" x14ac:dyDescent="0.25">
      <c r="F762" s="10"/>
    </row>
    <row r="763" spans="6:6" ht="15.75" customHeight="1" x14ac:dyDescent="0.25">
      <c r="F763" s="10"/>
    </row>
    <row r="764" spans="6:6" ht="15.75" customHeight="1" x14ac:dyDescent="0.25">
      <c r="F764" s="10"/>
    </row>
    <row r="765" spans="6:6" ht="15.75" customHeight="1" x14ac:dyDescent="0.25">
      <c r="F765" s="10"/>
    </row>
    <row r="766" spans="6:6" ht="15.75" customHeight="1" x14ac:dyDescent="0.25">
      <c r="F766" s="10"/>
    </row>
    <row r="767" spans="6:6" ht="15.75" customHeight="1" x14ac:dyDescent="0.25">
      <c r="F767" s="10"/>
    </row>
    <row r="768" spans="6:6" ht="15.75" customHeight="1" x14ac:dyDescent="0.25">
      <c r="F768" s="10"/>
    </row>
    <row r="769" spans="6:6" ht="15.75" customHeight="1" x14ac:dyDescent="0.25">
      <c r="F769" s="10"/>
    </row>
    <row r="770" spans="6:6" ht="15.75" customHeight="1" x14ac:dyDescent="0.25">
      <c r="F770" s="10"/>
    </row>
    <row r="771" spans="6:6" ht="15.75" customHeight="1" x14ac:dyDescent="0.25">
      <c r="F771" s="10"/>
    </row>
    <row r="772" spans="6:6" ht="15.75" customHeight="1" x14ac:dyDescent="0.25">
      <c r="F772" s="10"/>
    </row>
    <row r="773" spans="6:6" ht="15.75" customHeight="1" x14ac:dyDescent="0.25">
      <c r="F773" s="10"/>
    </row>
    <row r="774" spans="6:6" ht="15.75" customHeight="1" x14ac:dyDescent="0.25">
      <c r="F774" s="10"/>
    </row>
    <row r="775" spans="6:6" ht="15.75" customHeight="1" x14ac:dyDescent="0.25">
      <c r="F775" s="10"/>
    </row>
    <row r="776" spans="6:6" ht="15.75" customHeight="1" x14ac:dyDescent="0.25">
      <c r="F776" s="10"/>
    </row>
    <row r="777" spans="6:6" ht="15.75" customHeight="1" x14ac:dyDescent="0.25">
      <c r="F777" s="10"/>
    </row>
    <row r="778" spans="6:6" ht="15.75" customHeight="1" x14ac:dyDescent="0.25">
      <c r="F778" s="10"/>
    </row>
    <row r="779" spans="6:6" ht="15.75" customHeight="1" x14ac:dyDescent="0.25">
      <c r="F779" s="10"/>
    </row>
    <row r="780" spans="6:6" ht="15.75" customHeight="1" x14ac:dyDescent="0.25">
      <c r="F780" s="10"/>
    </row>
    <row r="781" spans="6:6" ht="15.75" customHeight="1" x14ac:dyDescent="0.25">
      <c r="F781" s="10"/>
    </row>
    <row r="782" spans="6:6" ht="15.75" customHeight="1" x14ac:dyDescent="0.25">
      <c r="F782" s="10"/>
    </row>
    <row r="783" spans="6:6" ht="15.75" customHeight="1" x14ac:dyDescent="0.25">
      <c r="F783" s="10"/>
    </row>
    <row r="784" spans="6:6" ht="15.75" customHeight="1" x14ac:dyDescent="0.25">
      <c r="F784" s="10"/>
    </row>
    <row r="785" spans="6:6" ht="15.75" customHeight="1" x14ac:dyDescent="0.25">
      <c r="F785" s="10"/>
    </row>
    <row r="786" spans="6:6" ht="15.75" customHeight="1" x14ac:dyDescent="0.25">
      <c r="F786" s="10"/>
    </row>
    <row r="787" spans="6:6" ht="15.75" customHeight="1" x14ac:dyDescent="0.25">
      <c r="F787" s="10"/>
    </row>
    <row r="788" spans="6:6" ht="15.75" customHeight="1" x14ac:dyDescent="0.25">
      <c r="F788" s="10"/>
    </row>
    <row r="789" spans="6:6" ht="15.75" customHeight="1" x14ac:dyDescent="0.25">
      <c r="F789" s="10"/>
    </row>
    <row r="790" spans="6:6" ht="15.75" customHeight="1" x14ac:dyDescent="0.25">
      <c r="F790" s="10"/>
    </row>
    <row r="791" spans="6:6" ht="15.75" customHeight="1" x14ac:dyDescent="0.25">
      <c r="F791" s="10"/>
    </row>
    <row r="792" spans="6:6" ht="15.75" customHeight="1" x14ac:dyDescent="0.25">
      <c r="F792" s="10"/>
    </row>
    <row r="793" spans="6:6" ht="15.75" customHeight="1" x14ac:dyDescent="0.25">
      <c r="F793" s="10"/>
    </row>
    <row r="794" spans="6:6" ht="15.75" customHeight="1" x14ac:dyDescent="0.25">
      <c r="F794" s="10"/>
    </row>
    <row r="795" spans="6:6" ht="15.75" customHeight="1" x14ac:dyDescent="0.25">
      <c r="F795" s="10"/>
    </row>
    <row r="796" spans="6:6" ht="15.75" customHeight="1" x14ac:dyDescent="0.25">
      <c r="F796" s="10"/>
    </row>
    <row r="797" spans="6:6" ht="15.75" customHeight="1" x14ac:dyDescent="0.25">
      <c r="F797" s="10"/>
    </row>
    <row r="798" spans="6:6" ht="15.75" customHeight="1" x14ac:dyDescent="0.25">
      <c r="F798" s="10"/>
    </row>
    <row r="799" spans="6:6" ht="15.75" customHeight="1" x14ac:dyDescent="0.25">
      <c r="F799" s="10"/>
    </row>
    <row r="800" spans="6:6" ht="15.75" customHeight="1" x14ac:dyDescent="0.25">
      <c r="F800" s="10"/>
    </row>
    <row r="801" spans="6:6" ht="15.75" customHeight="1" x14ac:dyDescent="0.25">
      <c r="F801" s="10"/>
    </row>
    <row r="802" spans="6:6" ht="15.75" customHeight="1" x14ac:dyDescent="0.25">
      <c r="F802" s="10"/>
    </row>
    <row r="803" spans="6:6" ht="15.75" customHeight="1" x14ac:dyDescent="0.25">
      <c r="F803" s="10"/>
    </row>
    <row r="804" spans="6:6" ht="15.75" customHeight="1" x14ac:dyDescent="0.25">
      <c r="F804" s="10"/>
    </row>
    <row r="805" spans="6:6" ht="15.75" customHeight="1" x14ac:dyDescent="0.25">
      <c r="F805" s="10"/>
    </row>
    <row r="806" spans="6:6" ht="15.75" customHeight="1" x14ac:dyDescent="0.25">
      <c r="F806" s="10"/>
    </row>
    <row r="807" spans="6:6" ht="15.75" customHeight="1" x14ac:dyDescent="0.25">
      <c r="F807" s="10"/>
    </row>
    <row r="808" spans="6:6" ht="15.75" customHeight="1" x14ac:dyDescent="0.25">
      <c r="F808" s="10"/>
    </row>
    <row r="809" spans="6:6" ht="15.75" customHeight="1" x14ac:dyDescent="0.25">
      <c r="F809" s="10"/>
    </row>
    <row r="810" spans="6:6" ht="15.75" customHeight="1" x14ac:dyDescent="0.25">
      <c r="F810" s="10"/>
    </row>
    <row r="811" spans="6:6" ht="15.75" customHeight="1" x14ac:dyDescent="0.25">
      <c r="F811" s="10"/>
    </row>
    <row r="812" spans="6:6" ht="15.75" customHeight="1" x14ac:dyDescent="0.25">
      <c r="F812" s="10"/>
    </row>
    <row r="813" spans="6:6" ht="15.75" customHeight="1" x14ac:dyDescent="0.25">
      <c r="F813" s="10"/>
    </row>
    <row r="814" spans="6:6" ht="15.75" customHeight="1" x14ac:dyDescent="0.25">
      <c r="F814" s="10"/>
    </row>
    <row r="815" spans="6:6" ht="15.75" customHeight="1" x14ac:dyDescent="0.25">
      <c r="F815" s="10"/>
    </row>
    <row r="816" spans="6:6" ht="15.75" customHeight="1" x14ac:dyDescent="0.25">
      <c r="F816" s="10"/>
    </row>
    <row r="817" spans="6:6" ht="15.75" customHeight="1" x14ac:dyDescent="0.25">
      <c r="F817" s="10"/>
    </row>
    <row r="818" spans="6:6" ht="15.75" customHeight="1" x14ac:dyDescent="0.25">
      <c r="F818" s="10"/>
    </row>
    <row r="819" spans="6:6" ht="15.75" customHeight="1" x14ac:dyDescent="0.25">
      <c r="F819" s="10"/>
    </row>
    <row r="820" spans="6:6" ht="15.75" customHeight="1" x14ac:dyDescent="0.25">
      <c r="F820" s="10"/>
    </row>
    <row r="821" spans="6:6" ht="15.75" customHeight="1" x14ac:dyDescent="0.25">
      <c r="F821" s="10"/>
    </row>
    <row r="822" spans="6:6" ht="15.75" customHeight="1" x14ac:dyDescent="0.25">
      <c r="F822" s="10"/>
    </row>
    <row r="823" spans="6:6" ht="15.75" customHeight="1" x14ac:dyDescent="0.25">
      <c r="F823" s="10"/>
    </row>
    <row r="824" spans="6:6" ht="15.75" customHeight="1" x14ac:dyDescent="0.25">
      <c r="F824" s="10"/>
    </row>
    <row r="825" spans="6:6" ht="15.75" customHeight="1" x14ac:dyDescent="0.25">
      <c r="F825" s="10"/>
    </row>
    <row r="826" spans="6:6" ht="15.75" customHeight="1" x14ac:dyDescent="0.25">
      <c r="F826" s="10"/>
    </row>
    <row r="827" spans="6:6" ht="15.75" customHeight="1" x14ac:dyDescent="0.25">
      <c r="F827" s="10"/>
    </row>
    <row r="828" spans="6:6" ht="15.75" customHeight="1" x14ac:dyDescent="0.25">
      <c r="F828" s="10"/>
    </row>
    <row r="829" spans="6:6" ht="15.75" customHeight="1" x14ac:dyDescent="0.25">
      <c r="F829" s="10"/>
    </row>
    <row r="830" spans="6:6" ht="15.75" customHeight="1" x14ac:dyDescent="0.25">
      <c r="F830" s="10"/>
    </row>
    <row r="831" spans="6:6" ht="15.75" customHeight="1" x14ac:dyDescent="0.25">
      <c r="F831" s="10"/>
    </row>
    <row r="832" spans="6:6" ht="15.75" customHeight="1" x14ac:dyDescent="0.25">
      <c r="F832" s="10"/>
    </row>
    <row r="833" spans="6:6" ht="15.75" customHeight="1" x14ac:dyDescent="0.25">
      <c r="F833" s="10"/>
    </row>
    <row r="834" spans="6:6" ht="15.75" customHeight="1" x14ac:dyDescent="0.25">
      <c r="F834" s="10"/>
    </row>
    <row r="835" spans="6:6" ht="15.75" customHeight="1" x14ac:dyDescent="0.25">
      <c r="F835" s="10"/>
    </row>
    <row r="836" spans="6:6" ht="15.75" customHeight="1" x14ac:dyDescent="0.25">
      <c r="F836" s="10"/>
    </row>
    <row r="837" spans="6:6" ht="15.75" customHeight="1" x14ac:dyDescent="0.25">
      <c r="F837" s="10"/>
    </row>
    <row r="838" spans="6:6" ht="15.75" customHeight="1" x14ac:dyDescent="0.25">
      <c r="F838" s="10"/>
    </row>
    <row r="839" spans="6:6" ht="15.75" customHeight="1" x14ac:dyDescent="0.25">
      <c r="F839" s="10"/>
    </row>
    <row r="840" spans="6:6" ht="15.75" customHeight="1" x14ac:dyDescent="0.25">
      <c r="F840" s="10"/>
    </row>
    <row r="841" spans="6:6" ht="15.75" customHeight="1" x14ac:dyDescent="0.25">
      <c r="F841" s="10"/>
    </row>
    <row r="842" spans="6:6" ht="15.75" customHeight="1" x14ac:dyDescent="0.25">
      <c r="F842" s="10"/>
    </row>
    <row r="843" spans="6:6" ht="15.75" customHeight="1" x14ac:dyDescent="0.25">
      <c r="F843" s="10"/>
    </row>
    <row r="844" spans="6:6" ht="15.75" customHeight="1" x14ac:dyDescent="0.25">
      <c r="F844" s="10"/>
    </row>
    <row r="845" spans="6:6" ht="15.75" customHeight="1" x14ac:dyDescent="0.25">
      <c r="F845" s="10"/>
    </row>
    <row r="846" spans="6:6" ht="15.75" customHeight="1" x14ac:dyDescent="0.25">
      <c r="F846" s="10"/>
    </row>
    <row r="847" spans="6:6" ht="15.75" customHeight="1" x14ac:dyDescent="0.25">
      <c r="F847" s="10"/>
    </row>
    <row r="848" spans="6:6" ht="15.75" customHeight="1" x14ac:dyDescent="0.25">
      <c r="F848" s="10"/>
    </row>
    <row r="849" spans="6:6" ht="15.75" customHeight="1" x14ac:dyDescent="0.25">
      <c r="F849" s="10"/>
    </row>
    <row r="850" spans="6:6" ht="15.75" customHeight="1" x14ac:dyDescent="0.25">
      <c r="F850" s="10"/>
    </row>
    <row r="851" spans="6:6" ht="15.75" customHeight="1" x14ac:dyDescent="0.25">
      <c r="F851" s="10"/>
    </row>
    <row r="852" spans="6:6" ht="15.75" customHeight="1" x14ac:dyDescent="0.25">
      <c r="F852" s="10"/>
    </row>
    <row r="853" spans="6:6" ht="15.75" customHeight="1" x14ac:dyDescent="0.25">
      <c r="F853" s="10"/>
    </row>
    <row r="854" spans="6:6" ht="15.75" customHeight="1" x14ac:dyDescent="0.25">
      <c r="F854" s="10"/>
    </row>
    <row r="855" spans="6:6" ht="15.75" customHeight="1" x14ac:dyDescent="0.25">
      <c r="F855" s="10"/>
    </row>
    <row r="856" spans="6:6" ht="15.75" customHeight="1" x14ac:dyDescent="0.25">
      <c r="F856" s="10"/>
    </row>
    <row r="857" spans="6:6" ht="15.75" customHeight="1" x14ac:dyDescent="0.25">
      <c r="F857" s="10"/>
    </row>
    <row r="858" spans="6:6" ht="15.75" customHeight="1" x14ac:dyDescent="0.25">
      <c r="F858" s="10"/>
    </row>
    <row r="859" spans="6:6" ht="15.75" customHeight="1" x14ac:dyDescent="0.25">
      <c r="F859" s="10"/>
    </row>
    <row r="860" spans="6:6" ht="15.75" customHeight="1" x14ac:dyDescent="0.25">
      <c r="F860" s="10"/>
    </row>
    <row r="861" spans="6:6" ht="15.75" customHeight="1" x14ac:dyDescent="0.25">
      <c r="F861" s="10"/>
    </row>
    <row r="862" spans="6:6" ht="15.75" customHeight="1" x14ac:dyDescent="0.25">
      <c r="F862" s="10"/>
    </row>
    <row r="863" spans="6:6" ht="15.75" customHeight="1" x14ac:dyDescent="0.25">
      <c r="F863" s="10"/>
    </row>
    <row r="864" spans="6:6" ht="15.75" customHeight="1" x14ac:dyDescent="0.25">
      <c r="F864" s="10"/>
    </row>
    <row r="865" spans="6:6" ht="15.75" customHeight="1" x14ac:dyDescent="0.25">
      <c r="F865" s="10"/>
    </row>
    <row r="866" spans="6:6" ht="15.75" customHeight="1" x14ac:dyDescent="0.25">
      <c r="F866" s="10"/>
    </row>
    <row r="867" spans="6:6" ht="15.75" customHeight="1" x14ac:dyDescent="0.25">
      <c r="F867" s="10"/>
    </row>
    <row r="868" spans="6:6" ht="15.75" customHeight="1" x14ac:dyDescent="0.25">
      <c r="F868" s="10"/>
    </row>
    <row r="869" spans="6:6" ht="15.75" customHeight="1" x14ac:dyDescent="0.25">
      <c r="F869" s="10"/>
    </row>
    <row r="870" spans="6:6" ht="15.75" customHeight="1" x14ac:dyDescent="0.25">
      <c r="F870" s="10"/>
    </row>
    <row r="871" spans="6:6" ht="15.75" customHeight="1" x14ac:dyDescent="0.25">
      <c r="F871" s="10"/>
    </row>
    <row r="872" spans="6:6" ht="15.75" customHeight="1" x14ac:dyDescent="0.25">
      <c r="F872" s="10"/>
    </row>
    <row r="873" spans="6:6" ht="15.75" customHeight="1" x14ac:dyDescent="0.25">
      <c r="F873" s="10"/>
    </row>
    <row r="874" spans="6:6" ht="15.75" customHeight="1" x14ac:dyDescent="0.25">
      <c r="F874" s="10"/>
    </row>
    <row r="875" spans="6:6" ht="15.75" customHeight="1" x14ac:dyDescent="0.25">
      <c r="F875" s="10"/>
    </row>
    <row r="876" spans="6:6" ht="15.75" customHeight="1" x14ac:dyDescent="0.25">
      <c r="F876" s="10"/>
    </row>
    <row r="877" spans="6:6" ht="15.75" customHeight="1" x14ac:dyDescent="0.25">
      <c r="F877" s="10"/>
    </row>
    <row r="878" spans="6:6" ht="15.75" customHeight="1" x14ac:dyDescent="0.25">
      <c r="F878" s="10"/>
    </row>
    <row r="879" spans="6:6" ht="15.75" customHeight="1" x14ac:dyDescent="0.25">
      <c r="F879" s="10"/>
    </row>
    <row r="880" spans="6:6" ht="15.75" customHeight="1" x14ac:dyDescent="0.25">
      <c r="F880" s="10"/>
    </row>
    <row r="881" spans="6:6" ht="15.75" customHeight="1" x14ac:dyDescent="0.25">
      <c r="F881" s="10"/>
    </row>
    <row r="882" spans="6:6" ht="15.75" customHeight="1" x14ac:dyDescent="0.25">
      <c r="F882" s="10"/>
    </row>
    <row r="883" spans="6:6" ht="15.75" customHeight="1" x14ac:dyDescent="0.25">
      <c r="F883" s="10"/>
    </row>
    <row r="884" spans="6:6" ht="15.75" customHeight="1" x14ac:dyDescent="0.25">
      <c r="F884" s="10"/>
    </row>
    <row r="885" spans="6:6" ht="15.75" customHeight="1" x14ac:dyDescent="0.25">
      <c r="F885" s="10"/>
    </row>
    <row r="886" spans="6:6" ht="15.75" customHeight="1" x14ac:dyDescent="0.25">
      <c r="F886" s="10"/>
    </row>
    <row r="887" spans="6:6" ht="15.75" customHeight="1" x14ac:dyDescent="0.25">
      <c r="F887" s="10"/>
    </row>
    <row r="888" spans="6:6" ht="15.75" customHeight="1" x14ac:dyDescent="0.25">
      <c r="F888" s="10"/>
    </row>
    <row r="889" spans="6:6" ht="15.75" customHeight="1" x14ac:dyDescent="0.25">
      <c r="F889" s="10"/>
    </row>
    <row r="890" spans="6:6" ht="15.75" customHeight="1" x14ac:dyDescent="0.25">
      <c r="F890" s="10"/>
    </row>
    <row r="891" spans="6:6" ht="15.75" customHeight="1" x14ac:dyDescent="0.25">
      <c r="F891" s="10"/>
    </row>
    <row r="892" spans="6:6" ht="15.75" customHeight="1" x14ac:dyDescent="0.25">
      <c r="F892" s="10"/>
    </row>
    <row r="893" spans="6:6" ht="15.75" customHeight="1" x14ac:dyDescent="0.25">
      <c r="F893" s="10"/>
    </row>
    <row r="894" spans="6:6" ht="15.75" customHeight="1" x14ac:dyDescent="0.25">
      <c r="F894" s="10"/>
    </row>
    <row r="895" spans="6:6" ht="15.75" customHeight="1" x14ac:dyDescent="0.25">
      <c r="F895" s="10"/>
    </row>
    <row r="896" spans="6:6" ht="15.75" customHeight="1" x14ac:dyDescent="0.25">
      <c r="F896" s="10"/>
    </row>
    <row r="897" spans="6:6" ht="15.75" customHeight="1" x14ac:dyDescent="0.25">
      <c r="F897" s="10"/>
    </row>
    <row r="898" spans="6:6" ht="15.75" customHeight="1" x14ac:dyDescent="0.25">
      <c r="F898" s="10"/>
    </row>
    <row r="899" spans="6:6" ht="15.75" customHeight="1" x14ac:dyDescent="0.25">
      <c r="F899" s="10"/>
    </row>
    <row r="900" spans="6:6" ht="15.75" customHeight="1" x14ac:dyDescent="0.25">
      <c r="F900" s="10"/>
    </row>
    <row r="901" spans="6:6" ht="15.75" customHeight="1" x14ac:dyDescent="0.25">
      <c r="F901" s="10"/>
    </row>
    <row r="902" spans="6:6" ht="15.75" customHeight="1" x14ac:dyDescent="0.25">
      <c r="F902" s="10"/>
    </row>
    <row r="903" spans="6:6" ht="15.75" customHeight="1" x14ac:dyDescent="0.25">
      <c r="F903" s="10"/>
    </row>
    <row r="904" spans="6:6" ht="15.75" customHeight="1" x14ac:dyDescent="0.25">
      <c r="F904" s="10"/>
    </row>
    <row r="905" spans="6:6" ht="15.75" customHeight="1" x14ac:dyDescent="0.25">
      <c r="F905" s="10"/>
    </row>
    <row r="906" spans="6:6" ht="15.75" customHeight="1" x14ac:dyDescent="0.25">
      <c r="F906" s="10"/>
    </row>
    <row r="907" spans="6:6" ht="15.75" customHeight="1" x14ac:dyDescent="0.25">
      <c r="F907" s="10"/>
    </row>
    <row r="908" spans="6:6" ht="15.75" customHeight="1" x14ac:dyDescent="0.25">
      <c r="F908" s="10"/>
    </row>
    <row r="909" spans="6:6" ht="15.75" customHeight="1" x14ac:dyDescent="0.25">
      <c r="F909" s="10"/>
    </row>
    <row r="910" spans="6:6" ht="15.75" customHeight="1" x14ac:dyDescent="0.25">
      <c r="F910" s="10"/>
    </row>
    <row r="911" spans="6:6" ht="15.75" customHeight="1" x14ac:dyDescent="0.25">
      <c r="F911" s="10"/>
    </row>
    <row r="912" spans="6:6" ht="15.75" customHeight="1" x14ac:dyDescent="0.25">
      <c r="F912" s="10"/>
    </row>
    <row r="913" spans="6:6" ht="15.75" customHeight="1" x14ac:dyDescent="0.25">
      <c r="F913" s="10"/>
    </row>
    <row r="914" spans="6:6" ht="15.75" customHeight="1" x14ac:dyDescent="0.25">
      <c r="F914" s="10"/>
    </row>
    <row r="915" spans="6:6" ht="15.75" customHeight="1" x14ac:dyDescent="0.25">
      <c r="F915" s="10"/>
    </row>
    <row r="916" spans="6:6" ht="15.75" customHeight="1" x14ac:dyDescent="0.25">
      <c r="F916" s="10"/>
    </row>
    <row r="917" spans="6:6" ht="15.75" customHeight="1" x14ac:dyDescent="0.25">
      <c r="F917" s="10"/>
    </row>
    <row r="918" spans="6:6" ht="15.75" customHeight="1" x14ac:dyDescent="0.25">
      <c r="F918" s="10"/>
    </row>
    <row r="919" spans="6:6" ht="15.75" customHeight="1" x14ac:dyDescent="0.25">
      <c r="F919" s="10"/>
    </row>
    <row r="920" spans="6:6" ht="15.75" customHeight="1" x14ac:dyDescent="0.25">
      <c r="F920" s="10"/>
    </row>
    <row r="921" spans="6:6" ht="15.75" customHeight="1" x14ac:dyDescent="0.25">
      <c r="F921" s="10"/>
    </row>
    <row r="922" spans="6:6" ht="15.75" customHeight="1" x14ac:dyDescent="0.25">
      <c r="F922" s="10"/>
    </row>
    <row r="923" spans="6:6" ht="15.75" customHeight="1" x14ac:dyDescent="0.25">
      <c r="F923" s="10"/>
    </row>
    <row r="924" spans="6:6" ht="15.75" customHeight="1" x14ac:dyDescent="0.25">
      <c r="F924" s="10"/>
    </row>
    <row r="925" spans="6:6" ht="15.75" customHeight="1" x14ac:dyDescent="0.25">
      <c r="F925" s="10"/>
    </row>
    <row r="926" spans="6:6" ht="15.75" customHeight="1" x14ac:dyDescent="0.25">
      <c r="F926" s="10"/>
    </row>
    <row r="927" spans="6:6" ht="15.75" customHeight="1" x14ac:dyDescent="0.25">
      <c r="F927" s="10"/>
    </row>
    <row r="928" spans="6:6" ht="15.75" customHeight="1" x14ac:dyDescent="0.25">
      <c r="F928" s="10"/>
    </row>
    <row r="929" spans="6:6" ht="15.75" customHeight="1" x14ac:dyDescent="0.25">
      <c r="F929" s="10"/>
    </row>
    <row r="930" spans="6:6" ht="15.75" customHeight="1" x14ac:dyDescent="0.25">
      <c r="F930" s="10"/>
    </row>
    <row r="931" spans="6:6" ht="15.75" customHeight="1" x14ac:dyDescent="0.25">
      <c r="F931" s="10"/>
    </row>
    <row r="932" spans="6:6" ht="15.75" customHeight="1" x14ac:dyDescent="0.25">
      <c r="F932" s="10"/>
    </row>
    <row r="933" spans="6:6" ht="15.75" customHeight="1" x14ac:dyDescent="0.25">
      <c r="F933" s="10"/>
    </row>
    <row r="934" spans="6:6" ht="15.75" customHeight="1" x14ac:dyDescent="0.25">
      <c r="F934" s="10"/>
    </row>
    <row r="935" spans="6:6" ht="15.75" customHeight="1" x14ac:dyDescent="0.25">
      <c r="F935" s="10"/>
    </row>
    <row r="936" spans="6:6" ht="15.75" customHeight="1" x14ac:dyDescent="0.25">
      <c r="F936" s="10"/>
    </row>
    <row r="937" spans="6:6" ht="15.75" customHeight="1" x14ac:dyDescent="0.25">
      <c r="F937" s="10"/>
    </row>
    <row r="938" spans="6:6" ht="15.75" customHeight="1" x14ac:dyDescent="0.25">
      <c r="F938" s="10"/>
    </row>
    <row r="939" spans="6:6" ht="15.75" customHeight="1" x14ac:dyDescent="0.25">
      <c r="F939" s="10"/>
    </row>
    <row r="940" spans="6:6" ht="15.75" customHeight="1" x14ac:dyDescent="0.25">
      <c r="F940" s="10"/>
    </row>
    <row r="941" spans="6:6" ht="15.75" customHeight="1" x14ac:dyDescent="0.25">
      <c r="F941" s="10"/>
    </row>
    <row r="942" spans="6:6" ht="15.75" customHeight="1" x14ac:dyDescent="0.25">
      <c r="F942" s="10"/>
    </row>
    <row r="943" spans="6:6" ht="15.75" customHeight="1" x14ac:dyDescent="0.25">
      <c r="F943" s="10"/>
    </row>
    <row r="944" spans="6:6" ht="15.75" customHeight="1" x14ac:dyDescent="0.25">
      <c r="F944" s="10"/>
    </row>
    <row r="945" spans="6:6" ht="15.75" customHeight="1" x14ac:dyDescent="0.25">
      <c r="F945" s="10"/>
    </row>
    <row r="946" spans="6:6" ht="15.75" customHeight="1" x14ac:dyDescent="0.25">
      <c r="F946" s="10"/>
    </row>
    <row r="947" spans="6:6" ht="15.75" customHeight="1" x14ac:dyDescent="0.25">
      <c r="F947" s="10"/>
    </row>
    <row r="948" spans="6:6" ht="15.75" customHeight="1" x14ac:dyDescent="0.25">
      <c r="F948" s="10"/>
    </row>
    <row r="949" spans="6:6" ht="15.75" customHeight="1" x14ac:dyDescent="0.25">
      <c r="F949" s="10"/>
    </row>
    <row r="950" spans="6:6" ht="15.75" customHeight="1" x14ac:dyDescent="0.25">
      <c r="F950" s="10"/>
    </row>
    <row r="951" spans="6:6" ht="15.75" customHeight="1" x14ac:dyDescent="0.25">
      <c r="F951" s="10"/>
    </row>
    <row r="952" spans="6:6" ht="15.75" customHeight="1" x14ac:dyDescent="0.25">
      <c r="F952" s="10"/>
    </row>
    <row r="953" spans="6:6" ht="15.75" customHeight="1" x14ac:dyDescent="0.25">
      <c r="F953" s="10"/>
    </row>
    <row r="954" spans="6:6" ht="15.75" customHeight="1" x14ac:dyDescent="0.25">
      <c r="F954" s="10"/>
    </row>
    <row r="955" spans="6:6" ht="15.75" customHeight="1" x14ac:dyDescent="0.25">
      <c r="F955" s="10"/>
    </row>
    <row r="956" spans="6:6" ht="15.75" customHeight="1" x14ac:dyDescent="0.25">
      <c r="F956" s="10"/>
    </row>
    <row r="957" spans="6:6" ht="15.75" customHeight="1" x14ac:dyDescent="0.25">
      <c r="F957" s="10"/>
    </row>
    <row r="958" spans="6:6" ht="15.75" customHeight="1" x14ac:dyDescent="0.25">
      <c r="F958" s="10"/>
    </row>
    <row r="959" spans="6:6" ht="15.75" customHeight="1" x14ac:dyDescent="0.25">
      <c r="F959" s="10"/>
    </row>
    <row r="960" spans="6:6" ht="15.75" customHeight="1" x14ac:dyDescent="0.25">
      <c r="F960" s="10"/>
    </row>
    <row r="961" spans="6:6" ht="15.75" customHeight="1" x14ac:dyDescent="0.25">
      <c r="F961" s="10"/>
    </row>
    <row r="962" spans="6:6" ht="15.75" customHeight="1" x14ac:dyDescent="0.25">
      <c r="F962" s="10"/>
    </row>
    <row r="963" spans="6:6" ht="15.75" customHeight="1" x14ac:dyDescent="0.25">
      <c r="F963" s="10"/>
    </row>
    <row r="964" spans="6:6" ht="15.75" customHeight="1" x14ac:dyDescent="0.25">
      <c r="F964" s="10"/>
    </row>
    <row r="965" spans="6:6" ht="15.75" customHeight="1" x14ac:dyDescent="0.25">
      <c r="F965" s="10"/>
    </row>
    <row r="966" spans="6:6" ht="15.75" customHeight="1" x14ac:dyDescent="0.25">
      <c r="F966" s="10"/>
    </row>
    <row r="967" spans="6:6" ht="15.75" customHeight="1" x14ac:dyDescent="0.25">
      <c r="F967" s="10"/>
    </row>
    <row r="968" spans="6:6" ht="15.75" customHeight="1" x14ac:dyDescent="0.25">
      <c r="F968" s="10"/>
    </row>
    <row r="969" spans="6:6" ht="15.75" customHeight="1" x14ac:dyDescent="0.25">
      <c r="F969" s="10"/>
    </row>
    <row r="970" spans="6:6" ht="15.75" customHeight="1" x14ac:dyDescent="0.25">
      <c r="F970" s="10"/>
    </row>
    <row r="971" spans="6:6" ht="15.75" customHeight="1" x14ac:dyDescent="0.25">
      <c r="F971" s="10"/>
    </row>
    <row r="972" spans="6:6" ht="15.75" customHeight="1" x14ac:dyDescent="0.25">
      <c r="F972" s="10"/>
    </row>
    <row r="973" spans="6:6" ht="15.75" customHeight="1" x14ac:dyDescent="0.25">
      <c r="F973" s="10"/>
    </row>
    <row r="974" spans="6:6" ht="15.75" customHeight="1" x14ac:dyDescent="0.25">
      <c r="F974" s="10"/>
    </row>
    <row r="975" spans="6:6" ht="15.75" customHeight="1" x14ac:dyDescent="0.25">
      <c r="F975" s="10"/>
    </row>
    <row r="976" spans="6:6" ht="15.75" customHeight="1" x14ac:dyDescent="0.25">
      <c r="F976" s="10"/>
    </row>
    <row r="977" spans="6:6" ht="15.75" customHeight="1" x14ac:dyDescent="0.25">
      <c r="F977" s="10"/>
    </row>
    <row r="978" spans="6:6" ht="15.75" customHeight="1" x14ac:dyDescent="0.25">
      <c r="F978" s="10"/>
    </row>
    <row r="979" spans="6:6" ht="15.75" customHeight="1" x14ac:dyDescent="0.25">
      <c r="F979" s="10"/>
    </row>
    <row r="980" spans="6:6" ht="15.75" customHeight="1" x14ac:dyDescent="0.25">
      <c r="F980" s="10"/>
    </row>
    <row r="981" spans="6:6" ht="15.75" customHeight="1" x14ac:dyDescent="0.25">
      <c r="F981" s="10"/>
    </row>
    <row r="982" spans="6:6" ht="15.75" customHeight="1" x14ac:dyDescent="0.25">
      <c r="F982" s="10"/>
    </row>
    <row r="983" spans="6:6" ht="15.75" customHeight="1" x14ac:dyDescent="0.25">
      <c r="F983" s="10"/>
    </row>
    <row r="984" spans="6:6" ht="15.75" customHeight="1" x14ac:dyDescent="0.25">
      <c r="F984" s="10"/>
    </row>
    <row r="985" spans="6:6" ht="15.75" customHeight="1" x14ac:dyDescent="0.25">
      <c r="F985" s="10"/>
    </row>
    <row r="986" spans="6:6" ht="15.75" customHeight="1" x14ac:dyDescent="0.25">
      <c r="F986" s="10"/>
    </row>
    <row r="987" spans="6:6" ht="15.75" customHeight="1" x14ac:dyDescent="0.25">
      <c r="F987" s="10"/>
    </row>
    <row r="988" spans="6:6" ht="15.75" customHeight="1" x14ac:dyDescent="0.25">
      <c r="F988" s="10"/>
    </row>
    <row r="989" spans="6:6" ht="15.75" customHeight="1" x14ac:dyDescent="0.25">
      <c r="F989" s="10"/>
    </row>
    <row r="990" spans="6:6" ht="15.75" customHeight="1" x14ac:dyDescent="0.25">
      <c r="F990" s="10"/>
    </row>
    <row r="991" spans="6:6" ht="15.75" customHeight="1" x14ac:dyDescent="0.25">
      <c r="F991" s="10"/>
    </row>
    <row r="992" spans="6:6" ht="15.75" customHeight="1" x14ac:dyDescent="0.25">
      <c r="F992" s="10"/>
    </row>
    <row r="993" spans="6:6" ht="15.75" customHeight="1" x14ac:dyDescent="0.25">
      <c r="F993" s="10"/>
    </row>
    <row r="994" spans="6:6" ht="15.75" customHeight="1" x14ac:dyDescent="0.25">
      <c r="F994" s="10"/>
    </row>
    <row r="995" spans="6:6" ht="15.75" customHeight="1" x14ac:dyDescent="0.25">
      <c r="F995" s="10"/>
    </row>
    <row r="996" spans="6:6" ht="15.75" customHeight="1" x14ac:dyDescent="0.25">
      <c r="F996" s="10"/>
    </row>
    <row r="997" spans="6:6" ht="15.75" customHeight="1" x14ac:dyDescent="0.25">
      <c r="F997" s="10"/>
    </row>
    <row r="998" spans="6:6" ht="15.75" customHeight="1" x14ac:dyDescent="0.25">
      <c r="F998" s="10"/>
    </row>
    <row r="999" spans="6:6" ht="15.75" customHeight="1" x14ac:dyDescent="0.25">
      <c r="F999" s="10"/>
    </row>
    <row r="1000" spans="6:6" ht="15.75" customHeight="1" x14ac:dyDescent="0.25">
      <c r="F1000" s="10"/>
    </row>
    <row r="1001" spans="6:6" ht="15.75" customHeight="1" x14ac:dyDescent="0.25">
      <c r="F1001" s="10"/>
    </row>
    <row r="1002" spans="6:6" ht="15.75" customHeight="1" x14ac:dyDescent="0.25">
      <c r="F1002" s="10"/>
    </row>
    <row r="1003" spans="6:6" ht="15.75" customHeight="1" x14ac:dyDescent="0.25">
      <c r="F1003" s="10"/>
    </row>
    <row r="1004" spans="6:6" ht="15.75" customHeight="1" x14ac:dyDescent="0.25">
      <c r="F1004" s="10"/>
    </row>
    <row r="1005" spans="6:6" ht="15.75" customHeight="1" x14ac:dyDescent="0.25">
      <c r="F1005" s="10"/>
    </row>
    <row r="1006" spans="6:6" ht="15.75" customHeight="1" x14ac:dyDescent="0.25">
      <c r="F1006" s="10"/>
    </row>
  </sheetData>
  <sortState xmlns:xlrd2="http://schemas.microsoft.com/office/spreadsheetml/2017/richdata2" ref="C10:E35">
    <sortCondition descending="1" ref="E10:E35"/>
  </sortState>
  <mergeCells count="8">
    <mergeCell ref="A5:F6"/>
    <mergeCell ref="A7:F7"/>
    <mergeCell ref="C40:E40"/>
    <mergeCell ref="C41:E41"/>
    <mergeCell ref="C42:E42"/>
    <mergeCell ref="A40:B40"/>
    <mergeCell ref="A41:B41"/>
    <mergeCell ref="A42:B42"/>
  </mergeCells>
  <pageMargins left="0.7" right="0.7" top="0.75" bottom="0.75" header="0" footer="0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FDFB1-C0F6-433D-BAFE-164DBB3FA802}">
  <sheetPr>
    <tabColor theme="1"/>
  </sheetPr>
  <dimension ref="A2:X47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9" width="11.42578125" style="250"/>
    <col min="10" max="10" width="6.28515625" style="250" customWidth="1"/>
    <col min="11" max="12" width="11.42578125" style="250"/>
    <col min="13" max="13" width="6.28515625" style="250" customWidth="1"/>
    <col min="14" max="15" width="11.42578125" style="250"/>
    <col min="16" max="16" width="6.28515625" style="250" customWidth="1"/>
    <col min="17" max="18" width="11.42578125" style="250"/>
    <col min="19" max="19" width="6.28515625" style="250" customWidth="1"/>
    <col min="20" max="21" width="11.42578125" style="250"/>
    <col min="22" max="22" width="6.28515625" style="250" customWidth="1"/>
    <col min="23" max="23" width="16.28515625" style="250" customWidth="1"/>
    <col min="24" max="24" width="9.5703125" style="250" hidden="1" customWidth="1"/>
    <col min="25" max="16384" width="11.42578125" style="250"/>
  </cols>
  <sheetData>
    <row r="2" spans="1:24" x14ac:dyDescent="0.25">
      <c r="A2" s="249"/>
    </row>
    <row r="5" spans="1:24" ht="3.75" customHeight="1" x14ac:dyDescent="0.25"/>
    <row r="6" spans="1:24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</row>
    <row r="7" spans="1:24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</row>
    <row r="8" spans="1:24" ht="14.25" customHeight="1" x14ac:dyDescent="0.25">
      <c r="A8" s="251" t="s">
        <v>326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</row>
    <row r="9" spans="1:24" ht="15.75" x14ac:dyDescent="0.3">
      <c r="A9" s="253" t="s">
        <v>235</v>
      </c>
      <c r="B9" s="254"/>
      <c r="C9" s="255"/>
      <c r="D9" s="288"/>
      <c r="E9" s="288"/>
      <c r="F9" s="288"/>
    </row>
    <row r="10" spans="1:24" x14ac:dyDescent="0.25">
      <c r="A10" s="423" t="s">
        <v>236</v>
      </c>
      <c r="B10" s="429" t="s">
        <v>205</v>
      </c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</row>
    <row r="11" spans="1:24" ht="27" customHeight="1" x14ac:dyDescent="0.25">
      <c r="A11" s="426"/>
      <c r="B11" s="425" t="s">
        <v>327</v>
      </c>
      <c r="C11" s="425"/>
      <c r="D11" s="273"/>
      <c r="E11" s="428" t="s">
        <v>328</v>
      </c>
      <c r="F11" s="428"/>
      <c r="G11" s="274"/>
      <c r="H11" s="428" t="s">
        <v>329</v>
      </c>
      <c r="I11" s="428"/>
      <c r="J11" s="274"/>
      <c r="K11" s="425" t="s">
        <v>330</v>
      </c>
      <c r="L11" s="425"/>
      <c r="M11" s="274"/>
      <c r="N11" s="428" t="s">
        <v>331</v>
      </c>
      <c r="O11" s="428"/>
      <c r="P11" s="274"/>
      <c r="Q11" s="428" t="s">
        <v>332</v>
      </c>
      <c r="R11" s="428"/>
      <c r="S11" s="274"/>
      <c r="T11" s="428" t="s">
        <v>333</v>
      </c>
      <c r="U11" s="428"/>
      <c r="V11" s="274"/>
      <c r="W11" s="428" t="s">
        <v>303</v>
      </c>
      <c r="X11" s="428"/>
    </row>
    <row r="12" spans="1:24" x14ac:dyDescent="0.25">
      <c r="A12" s="426"/>
      <c r="B12" s="256" t="s">
        <v>52</v>
      </c>
      <c r="C12" s="256" t="s">
        <v>1</v>
      </c>
      <c r="D12" s="267"/>
      <c r="E12" s="256" t="s">
        <v>52</v>
      </c>
      <c r="F12" s="256" t="s">
        <v>1</v>
      </c>
      <c r="G12" s="275"/>
      <c r="H12" s="256" t="s">
        <v>52</v>
      </c>
      <c r="I12" s="256" t="s">
        <v>1</v>
      </c>
      <c r="J12" s="275"/>
      <c r="K12" s="256" t="s">
        <v>52</v>
      </c>
      <c r="L12" s="256" t="s">
        <v>1</v>
      </c>
      <c r="M12" s="275"/>
      <c r="N12" s="256" t="s">
        <v>52</v>
      </c>
      <c r="O12" s="256" t="s">
        <v>1</v>
      </c>
      <c r="P12" s="275"/>
      <c r="Q12" s="256" t="s">
        <v>52</v>
      </c>
      <c r="R12" s="256" t="s">
        <v>1</v>
      </c>
      <c r="S12" s="275"/>
      <c r="T12" s="256" t="s">
        <v>52</v>
      </c>
      <c r="U12" s="256" t="s">
        <v>1</v>
      </c>
      <c r="V12" s="275"/>
      <c r="W12" s="256"/>
      <c r="X12" s="256" t="s">
        <v>1</v>
      </c>
    </row>
    <row r="13" spans="1:24" x14ac:dyDescent="0.25">
      <c r="A13" s="289" t="s">
        <v>238</v>
      </c>
      <c r="B13" s="258">
        <f>SUM(B14:B45)</f>
        <v>18596</v>
      </c>
      <c r="C13" s="276">
        <f t="shared" ref="C13" si="0">(B13/$W$13)*100</f>
        <v>60.062659474823164</v>
      </c>
      <c r="D13" s="277"/>
      <c r="E13" s="258">
        <f t="shared" ref="E13" si="1">SUM(E14:E45)</f>
        <v>7114</v>
      </c>
      <c r="F13" s="276">
        <f t="shared" ref="F13" si="2">(E13/$W$13)*100</f>
        <v>22.977294015051193</v>
      </c>
      <c r="G13" s="277"/>
      <c r="H13" s="258">
        <f t="shared" ref="H13" si="3">SUM(H14:H45)</f>
        <v>4882</v>
      </c>
      <c r="I13" s="276">
        <f t="shared" ref="I13" si="4">(H13/$W$13)*100</f>
        <v>15.768224540551016</v>
      </c>
      <c r="J13" s="277"/>
      <c r="K13" s="258">
        <f t="shared" ref="K13" si="5">SUM(K14:K45)</f>
        <v>19</v>
      </c>
      <c r="L13" s="276">
        <f t="shared" ref="L13" si="6">(K13/$W$13)*100</f>
        <v>6.1367526888666382E-2</v>
      </c>
      <c r="M13" s="277"/>
      <c r="N13" s="258">
        <f>SUM(N14:N45)</f>
        <v>178</v>
      </c>
      <c r="O13" s="276">
        <f t="shared" ref="O13" si="7">(N13/$W$13)*100</f>
        <v>0.57491683085171663</v>
      </c>
      <c r="P13" s="277"/>
      <c r="Q13" s="258">
        <f>SUM(Q14:Q45)</f>
        <v>146</v>
      </c>
      <c r="R13" s="276">
        <f t="shared" ref="R13" si="8">(Q13/$W$13)*100</f>
        <v>0.47156099609185748</v>
      </c>
      <c r="S13" s="277"/>
      <c r="T13" s="258">
        <f>SUM(T14:T45)</f>
        <v>26</v>
      </c>
      <c r="U13" s="276">
        <f t="shared" ref="U13" si="9">(T13/$W$13)*100</f>
        <v>8.3976615742385574E-2</v>
      </c>
      <c r="V13" s="277"/>
      <c r="W13" s="258">
        <f>SUM(W14:W45)</f>
        <v>30961</v>
      </c>
      <c r="X13" s="277">
        <f>SUM(X14:X45)</f>
        <v>100.00000000000001</v>
      </c>
    </row>
    <row r="14" spans="1:24" x14ac:dyDescent="0.25">
      <c r="A14" s="260" t="s">
        <v>239</v>
      </c>
      <c r="B14" s="261">
        <v>92</v>
      </c>
      <c r="C14" s="278">
        <f>(B14/$W14)*100</f>
        <v>11.400247831474598</v>
      </c>
      <c r="D14" s="279"/>
      <c r="E14" s="280">
        <v>55</v>
      </c>
      <c r="F14" s="278">
        <f>(E14/$W14)*100</f>
        <v>6.8153655514250318</v>
      </c>
      <c r="G14" s="281"/>
      <c r="H14" s="280">
        <v>656</v>
      </c>
      <c r="I14" s="278">
        <f>(H14/$W14)*100</f>
        <v>81.288723667905828</v>
      </c>
      <c r="J14" s="281"/>
      <c r="K14" s="280">
        <v>1</v>
      </c>
      <c r="L14" s="278">
        <f>(K14/$W14)*100</f>
        <v>0.12391573729863693</v>
      </c>
      <c r="M14" s="281"/>
      <c r="N14" s="280">
        <v>2</v>
      </c>
      <c r="O14" s="278">
        <f>(N14/$W14)*100</f>
        <v>0.24783147459727387</v>
      </c>
      <c r="P14" s="281"/>
      <c r="Q14" s="280">
        <v>1</v>
      </c>
      <c r="R14" s="278">
        <f>(Q14/$W14)*100</f>
        <v>0.12391573729863693</v>
      </c>
      <c r="S14" s="281"/>
      <c r="T14" s="280">
        <v>0</v>
      </c>
      <c r="U14" s="278">
        <f>(T14/$W14)*100</f>
        <v>0</v>
      </c>
      <c r="V14" s="281"/>
      <c r="W14" s="280">
        <f>B14+E14+H14+K14+N14+Q14+T14</f>
        <v>807</v>
      </c>
      <c r="X14" s="278">
        <f>(W14/$W$13)*100</f>
        <v>2.6065049578501984</v>
      </c>
    </row>
    <row r="15" spans="1:24" x14ac:dyDescent="0.25">
      <c r="A15" s="263" t="s">
        <v>240</v>
      </c>
      <c r="B15" s="264">
        <v>780</v>
      </c>
      <c r="C15" s="265">
        <f>(B15/$W15)*100</f>
        <v>62.4</v>
      </c>
      <c r="D15" s="282"/>
      <c r="E15" s="283">
        <v>244</v>
      </c>
      <c r="F15" s="265">
        <f>(E15/$W15)*100</f>
        <v>19.52</v>
      </c>
      <c r="G15" s="284"/>
      <c r="H15" s="283">
        <v>218</v>
      </c>
      <c r="I15" s="265">
        <f>(H15/$W15)*100</f>
        <v>17.440000000000001</v>
      </c>
      <c r="J15" s="284"/>
      <c r="K15" s="283">
        <v>1</v>
      </c>
      <c r="L15" s="265">
        <f>(K15/$W15)*100</f>
        <v>0.08</v>
      </c>
      <c r="M15" s="284"/>
      <c r="N15" s="283">
        <v>7</v>
      </c>
      <c r="O15" s="265">
        <f>(N15/$W15)*100</f>
        <v>0.55999999999999994</v>
      </c>
      <c r="P15" s="284"/>
      <c r="Q15" s="283">
        <v>0</v>
      </c>
      <c r="R15" s="265">
        <f>(Q15/$W15)*100</f>
        <v>0</v>
      </c>
      <c r="S15" s="284"/>
      <c r="T15" s="283">
        <v>0</v>
      </c>
      <c r="U15" s="265">
        <f>(T15/$W15)*100</f>
        <v>0</v>
      </c>
      <c r="V15" s="284"/>
      <c r="W15" s="283">
        <f>B15+E15+H15+K15+N15+Q15+T15</f>
        <v>1250</v>
      </c>
      <c r="X15" s="265">
        <f>(W15/$W$13)*100</f>
        <v>4.0373372953069993</v>
      </c>
    </row>
    <row r="16" spans="1:24" x14ac:dyDescent="0.25">
      <c r="A16" s="260" t="s">
        <v>241</v>
      </c>
      <c r="B16" s="261">
        <v>0</v>
      </c>
      <c r="C16" s="278">
        <f t="shared" ref="C16:C45" si="10">(B16/$W16)*100</f>
        <v>0</v>
      </c>
      <c r="D16" s="279"/>
      <c r="E16" s="280">
        <v>0</v>
      </c>
      <c r="F16" s="278">
        <f t="shared" ref="F16:F45" si="11">(E16/$W16)*100</f>
        <v>0</v>
      </c>
      <c r="G16" s="281"/>
      <c r="H16" s="280">
        <v>1</v>
      </c>
      <c r="I16" s="278">
        <f t="shared" ref="I16:I45" si="12">(H16/$W16)*100</f>
        <v>100</v>
      </c>
      <c r="J16" s="281"/>
      <c r="K16" s="280">
        <v>0</v>
      </c>
      <c r="L16" s="278">
        <f t="shared" ref="L16:L45" si="13">(K16/$W16)*100</f>
        <v>0</v>
      </c>
      <c r="M16" s="281"/>
      <c r="N16" s="280">
        <v>0</v>
      </c>
      <c r="O16" s="278">
        <f t="shared" ref="O16:O45" si="14">(N16/$W16)*100</f>
        <v>0</v>
      </c>
      <c r="P16" s="281"/>
      <c r="Q16" s="280">
        <v>0</v>
      </c>
      <c r="R16" s="278">
        <f t="shared" ref="R16:R45" si="15">(Q16/$W16)*100</f>
        <v>0</v>
      </c>
      <c r="S16" s="281"/>
      <c r="T16" s="280">
        <v>0</v>
      </c>
      <c r="U16" s="278">
        <f t="shared" ref="U16:U45" si="16">(T16/$W16)*100</f>
        <v>0</v>
      </c>
      <c r="V16" s="281"/>
      <c r="W16" s="280">
        <f t="shared" ref="W16:W45" si="17">B16+E16+H16+K16+N16+Q16+T16</f>
        <v>1</v>
      </c>
      <c r="X16" s="278">
        <f t="shared" ref="X16:X45" si="18">(W16/$W$13)*100</f>
        <v>3.2298698362455995E-3</v>
      </c>
    </row>
    <row r="17" spans="1:24" x14ac:dyDescent="0.25">
      <c r="A17" s="263" t="s">
        <v>242</v>
      </c>
      <c r="B17" s="264">
        <v>1597</v>
      </c>
      <c r="C17" s="265">
        <f t="shared" si="10"/>
        <v>82.362042289840119</v>
      </c>
      <c r="D17" s="282"/>
      <c r="E17" s="283">
        <v>334</v>
      </c>
      <c r="F17" s="265">
        <f t="shared" si="11"/>
        <v>17.225373904074264</v>
      </c>
      <c r="G17" s="284"/>
      <c r="H17" s="283">
        <v>6</v>
      </c>
      <c r="I17" s="265">
        <f t="shared" si="12"/>
        <v>0.30943785456420836</v>
      </c>
      <c r="J17" s="284"/>
      <c r="K17" s="283">
        <v>2</v>
      </c>
      <c r="L17" s="265">
        <f t="shared" si="13"/>
        <v>0.1031459515214028</v>
      </c>
      <c r="M17" s="284"/>
      <c r="N17" s="283">
        <v>0</v>
      </c>
      <c r="O17" s="265">
        <f t="shared" si="14"/>
        <v>0</v>
      </c>
      <c r="P17" s="284"/>
      <c r="Q17" s="283">
        <v>0</v>
      </c>
      <c r="R17" s="265">
        <f t="shared" si="15"/>
        <v>0</v>
      </c>
      <c r="S17" s="284"/>
      <c r="T17" s="283">
        <v>0</v>
      </c>
      <c r="U17" s="265">
        <f t="shared" si="16"/>
        <v>0</v>
      </c>
      <c r="V17" s="284"/>
      <c r="W17" s="283">
        <f t="shared" si="17"/>
        <v>1939</v>
      </c>
      <c r="X17" s="265">
        <f t="shared" si="18"/>
        <v>6.262717612480218</v>
      </c>
    </row>
    <row r="18" spans="1:24" x14ac:dyDescent="0.25">
      <c r="A18" s="260" t="s">
        <v>243</v>
      </c>
      <c r="B18" s="261">
        <v>2224</v>
      </c>
      <c r="C18" s="278">
        <f t="shared" si="10"/>
        <v>97.160332022717341</v>
      </c>
      <c r="D18" s="279"/>
      <c r="E18" s="280">
        <v>48</v>
      </c>
      <c r="F18" s="278">
        <f t="shared" si="11"/>
        <v>2.0969855832241153</v>
      </c>
      <c r="G18" s="281"/>
      <c r="H18" s="280">
        <v>17</v>
      </c>
      <c r="I18" s="278">
        <f t="shared" si="12"/>
        <v>0.74268239405854086</v>
      </c>
      <c r="J18" s="281"/>
      <c r="K18" s="280">
        <v>0</v>
      </c>
      <c r="L18" s="278">
        <f t="shared" si="13"/>
        <v>0</v>
      </c>
      <c r="M18" s="281"/>
      <c r="N18" s="280">
        <v>0</v>
      </c>
      <c r="O18" s="278">
        <f t="shared" si="14"/>
        <v>0</v>
      </c>
      <c r="P18" s="281"/>
      <c r="Q18" s="280">
        <v>0</v>
      </c>
      <c r="R18" s="278">
        <f t="shared" si="15"/>
        <v>0</v>
      </c>
      <c r="S18" s="281"/>
      <c r="T18" s="280">
        <v>0</v>
      </c>
      <c r="U18" s="278">
        <f t="shared" si="16"/>
        <v>0</v>
      </c>
      <c r="V18" s="281"/>
      <c r="W18" s="280">
        <f t="shared" si="17"/>
        <v>2289</v>
      </c>
      <c r="X18" s="278">
        <f t="shared" si="18"/>
        <v>7.3931720551661764</v>
      </c>
    </row>
    <row r="19" spans="1:24" x14ac:dyDescent="0.25">
      <c r="A19" s="263" t="s">
        <v>244</v>
      </c>
      <c r="B19" s="264">
        <v>1330</v>
      </c>
      <c r="C19" s="265">
        <f t="shared" si="10"/>
        <v>73.23788546255507</v>
      </c>
      <c r="D19" s="282"/>
      <c r="E19" s="283">
        <v>441</v>
      </c>
      <c r="F19" s="265">
        <f t="shared" si="11"/>
        <v>24.284140969162994</v>
      </c>
      <c r="G19" s="284"/>
      <c r="H19" s="283">
        <v>19</v>
      </c>
      <c r="I19" s="265">
        <f t="shared" si="12"/>
        <v>1.0462555066079295</v>
      </c>
      <c r="J19" s="284"/>
      <c r="K19" s="283">
        <v>0</v>
      </c>
      <c r="L19" s="265">
        <f t="shared" si="13"/>
        <v>0</v>
      </c>
      <c r="M19" s="284"/>
      <c r="N19" s="283">
        <v>0</v>
      </c>
      <c r="O19" s="265">
        <f t="shared" si="14"/>
        <v>0</v>
      </c>
      <c r="P19" s="284"/>
      <c r="Q19" s="283">
        <v>0</v>
      </c>
      <c r="R19" s="265">
        <f t="shared" si="15"/>
        <v>0</v>
      </c>
      <c r="S19" s="284"/>
      <c r="T19" s="283">
        <v>26</v>
      </c>
      <c r="U19" s="265">
        <f t="shared" si="16"/>
        <v>1.4317180616740088</v>
      </c>
      <c r="V19" s="284"/>
      <c r="W19" s="283">
        <f t="shared" si="17"/>
        <v>1816</v>
      </c>
      <c r="X19" s="265">
        <f t="shared" si="18"/>
        <v>5.8654436226220081</v>
      </c>
    </row>
    <row r="20" spans="1:24" x14ac:dyDescent="0.25">
      <c r="A20" s="260" t="s">
        <v>245</v>
      </c>
      <c r="B20" s="261">
        <v>1014</v>
      </c>
      <c r="C20" s="278">
        <f t="shared" si="10"/>
        <v>51.419878296146052</v>
      </c>
      <c r="D20" s="279"/>
      <c r="E20" s="280">
        <v>956</v>
      </c>
      <c r="F20" s="278">
        <f t="shared" si="11"/>
        <v>48.478701825557806</v>
      </c>
      <c r="G20" s="281"/>
      <c r="H20" s="280">
        <v>1</v>
      </c>
      <c r="I20" s="278">
        <f t="shared" si="12"/>
        <v>5.0709939148073022E-2</v>
      </c>
      <c r="J20" s="281"/>
      <c r="K20" s="280">
        <v>1</v>
      </c>
      <c r="L20" s="278">
        <f t="shared" si="13"/>
        <v>5.0709939148073022E-2</v>
      </c>
      <c r="M20" s="281"/>
      <c r="N20" s="280">
        <v>0</v>
      </c>
      <c r="O20" s="278">
        <f t="shared" si="14"/>
        <v>0</v>
      </c>
      <c r="P20" s="281"/>
      <c r="Q20" s="280">
        <v>0</v>
      </c>
      <c r="R20" s="278">
        <f t="shared" si="15"/>
        <v>0</v>
      </c>
      <c r="S20" s="281"/>
      <c r="T20" s="280">
        <v>0</v>
      </c>
      <c r="U20" s="278">
        <f t="shared" si="16"/>
        <v>0</v>
      </c>
      <c r="V20" s="281"/>
      <c r="W20" s="280">
        <f t="shared" si="17"/>
        <v>1972</v>
      </c>
      <c r="X20" s="278">
        <f t="shared" si="18"/>
        <v>6.369303317076322</v>
      </c>
    </row>
    <row r="21" spans="1:24" x14ac:dyDescent="0.25">
      <c r="A21" s="263" t="s">
        <v>246</v>
      </c>
      <c r="B21" s="264">
        <v>955</v>
      </c>
      <c r="C21" s="265">
        <f t="shared" si="10"/>
        <v>66.13573407202216</v>
      </c>
      <c r="D21" s="282"/>
      <c r="E21" s="283">
        <v>250</v>
      </c>
      <c r="F21" s="265">
        <f t="shared" si="11"/>
        <v>17.313019390581719</v>
      </c>
      <c r="G21" s="284"/>
      <c r="H21" s="283">
        <v>238</v>
      </c>
      <c r="I21" s="265">
        <f t="shared" si="12"/>
        <v>16.481994459833796</v>
      </c>
      <c r="J21" s="284"/>
      <c r="K21" s="283">
        <v>1</v>
      </c>
      <c r="L21" s="265">
        <f t="shared" si="13"/>
        <v>6.9252077562326875E-2</v>
      </c>
      <c r="M21" s="284"/>
      <c r="N21" s="283">
        <v>0</v>
      </c>
      <c r="O21" s="265">
        <f t="shared" si="14"/>
        <v>0</v>
      </c>
      <c r="P21" s="284"/>
      <c r="Q21" s="283">
        <v>0</v>
      </c>
      <c r="R21" s="265">
        <f t="shared" si="15"/>
        <v>0</v>
      </c>
      <c r="S21" s="284"/>
      <c r="T21" s="283">
        <v>0</v>
      </c>
      <c r="U21" s="265">
        <f t="shared" si="16"/>
        <v>0</v>
      </c>
      <c r="V21" s="284"/>
      <c r="W21" s="283">
        <f t="shared" si="17"/>
        <v>1444</v>
      </c>
      <c r="X21" s="265">
        <f t="shared" si="18"/>
        <v>4.6639320435386455</v>
      </c>
    </row>
    <row r="22" spans="1:24" x14ac:dyDescent="0.25">
      <c r="A22" s="260" t="s">
        <v>247</v>
      </c>
      <c r="B22" s="261">
        <v>137</v>
      </c>
      <c r="C22" s="278">
        <f t="shared" si="10"/>
        <v>61.711711711711715</v>
      </c>
      <c r="D22" s="279"/>
      <c r="E22" s="280">
        <v>7</v>
      </c>
      <c r="F22" s="278">
        <f t="shared" si="11"/>
        <v>3.1531531531531529</v>
      </c>
      <c r="G22" s="281"/>
      <c r="H22" s="280">
        <v>77</v>
      </c>
      <c r="I22" s="278">
        <f t="shared" si="12"/>
        <v>34.684684684684683</v>
      </c>
      <c r="J22" s="281"/>
      <c r="K22" s="280">
        <v>0</v>
      </c>
      <c r="L22" s="278">
        <f t="shared" si="13"/>
        <v>0</v>
      </c>
      <c r="M22" s="281"/>
      <c r="N22" s="280">
        <v>1</v>
      </c>
      <c r="O22" s="278">
        <f t="shared" si="14"/>
        <v>0.45045045045045046</v>
      </c>
      <c r="P22" s="281"/>
      <c r="Q22" s="280">
        <v>0</v>
      </c>
      <c r="R22" s="278">
        <f t="shared" si="15"/>
        <v>0</v>
      </c>
      <c r="S22" s="281"/>
      <c r="T22" s="280">
        <v>0</v>
      </c>
      <c r="U22" s="278">
        <f t="shared" si="16"/>
        <v>0</v>
      </c>
      <c r="V22" s="281"/>
      <c r="W22" s="280">
        <f t="shared" si="17"/>
        <v>222</v>
      </c>
      <c r="X22" s="278">
        <f t="shared" si="18"/>
        <v>0.717031103646523</v>
      </c>
    </row>
    <row r="23" spans="1:24" x14ac:dyDescent="0.25">
      <c r="A23" s="263" t="s">
        <v>248</v>
      </c>
      <c r="B23" s="264">
        <v>1</v>
      </c>
      <c r="C23" s="265">
        <f t="shared" si="10"/>
        <v>50</v>
      </c>
      <c r="D23" s="282"/>
      <c r="E23" s="283">
        <v>0</v>
      </c>
      <c r="F23" s="265">
        <f t="shared" si="11"/>
        <v>0</v>
      </c>
      <c r="G23" s="284"/>
      <c r="H23" s="283">
        <v>1</v>
      </c>
      <c r="I23" s="265">
        <f t="shared" si="12"/>
        <v>50</v>
      </c>
      <c r="J23" s="284"/>
      <c r="K23" s="283">
        <v>0</v>
      </c>
      <c r="L23" s="265">
        <f t="shared" si="13"/>
        <v>0</v>
      </c>
      <c r="M23" s="284"/>
      <c r="N23" s="283">
        <v>0</v>
      </c>
      <c r="O23" s="265">
        <f t="shared" si="14"/>
        <v>0</v>
      </c>
      <c r="P23" s="284"/>
      <c r="Q23" s="283">
        <v>0</v>
      </c>
      <c r="R23" s="265">
        <f t="shared" si="15"/>
        <v>0</v>
      </c>
      <c r="S23" s="284"/>
      <c r="T23" s="283">
        <v>0</v>
      </c>
      <c r="U23" s="265">
        <f t="shared" si="16"/>
        <v>0</v>
      </c>
      <c r="V23" s="284"/>
      <c r="W23" s="283">
        <f t="shared" si="17"/>
        <v>2</v>
      </c>
      <c r="X23" s="265">
        <f t="shared" si="18"/>
        <v>6.4597396724911989E-3</v>
      </c>
    </row>
    <row r="24" spans="1:24" x14ac:dyDescent="0.25">
      <c r="A24" s="260" t="s">
        <v>249</v>
      </c>
      <c r="B24" s="261">
        <v>408</v>
      </c>
      <c r="C24" s="278">
        <f t="shared" si="10"/>
        <v>29.802775748721693</v>
      </c>
      <c r="D24" s="279"/>
      <c r="E24" s="280">
        <v>498</v>
      </c>
      <c r="F24" s="278">
        <f t="shared" si="11"/>
        <v>36.376917457998537</v>
      </c>
      <c r="G24" s="281"/>
      <c r="H24" s="280">
        <v>456</v>
      </c>
      <c r="I24" s="278">
        <f t="shared" si="12"/>
        <v>33.308984660336009</v>
      </c>
      <c r="J24" s="281"/>
      <c r="K24" s="280">
        <v>7</v>
      </c>
      <c r="L24" s="278">
        <f t="shared" si="13"/>
        <v>0.51132213294375461</v>
      </c>
      <c r="M24" s="281"/>
      <c r="N24" s="280">
        <v>0</v>
      </c>
      <c r="O24" s="278">
        <f t="shared" si="14"/>
        <v>0</v>
      </c>
      <c r="P24" s="281"/>
      <c r="Q24" s="280">
        <v>0</v>
      </c>
      <c r="R24" s="278">
        <f t="shared" si="15"/>
        <v>0</v>
      </c>
      <c r="S24" s="281"/>
      <c r="T24" s="280">
        <v>0</v>
      </c>
      <c r="U24" s="278">
        <f t="shared" si="16"/>
        <v>0</v>
      </c>
      <c r="V24" s="281"/>
      <c r="W24" s="280">
        <f t="shared" si="17"/>
        <v>1369</v>
      </c>
      <c r="X24" s="278">
        <f t="shared" si="18"/>
        <v>4.4216918058202257</v>
      </c>
    </row>
    <row r="25" spans="1:24" x14ac:dyDescent="0.25">
      <c r="A25" s="263" t="s">
        <v>250</v>
      </c>
      <c r="B25" s="264">
        <v>30</v>
      </c>
      <c r="C25" s="265">
        <f t="shared" si="10"/>
        <v>15.957446808510639</v>
      </c>
      <c r="D25" s="282"/>
      <c r="E25" s="283">
        <v>106</v>
      </c>
      <c r="F25" s="265">
        <f t="shared" si="11"/>
        <v>56.38297872340425</v>
      </c>
      <c r="G25" s="284"/>
      <c r="H25" s="283">
        <v>52</v>
      </c>
      <c r="I25" s="265">
        <f t="shared" si="12"/>
        <v>27.659574468085108</v>
      </c>
      <c r="J25" s="284"/>
      <c r="K25" s="283">
        <v>0</v>
      </c>
      <c r="L25" s="265">
        <f t="shared" si="13"/>
        <v>0</v>
      </c>
      <c r="M25" s="284"/>
      <c r="N25" s="283">
        <v>0</v>
      </c>
      <c r="O25" s="265">
        <f t="shared" si="14"/>
        <v>0</v>
      </c>
      <c r="P25" s="284"/>
      <c r="Q25" s="283">
        <v>0</v>
      </c>
      <c r="R25" s="265">
        <f t="shared" si="15"/>
        <v>0</v>
      </c>
      <c r="S25" s="284"/>
      <c r="T25" s="283">
        <v>0</v>
      </c>
      <c r="U25" s="265">
        <f t="shared" si="16"/>
        <v>0</v>
      </c>
      <c r="V25" s="284"/>
      <c r="W25" s="283">
        <f t="shared" si="17"/>
        <v>188</v>
      </c>
      <c r="X25" s="265">
        <f t="shared" si="18"/>
        <v>0.60721552921417266</v>
      </c>
    </row>
    <row r="26" spans="1:24" x14ac:dyDescent="0.25">
      <c r="A26" s="260" t="s">
        <v>251</v>
      </c>
      <c r="B26" s="261">
        <v>348</v>
      </c>
      <c r="C26" s="278">
        <f t="shared" si="10"/>
        <v>22.179732313575524</v>
      </c>
      <c r="D26" s="279"/>
      <c r="E26" s="280">
        <v>182</v>
      </c>
      <c r="F26" s="278">
        <f t="shared" si="11"/>
        <v>11.59974506054812</v>
      </c>
      <c r="G26" s="281"/>
      <c r="H26" s="280">
        <v>1032</v>
      </c>
      <c r="I26" s="278">
        <f t="shared" si="12"/>
        <v>65.774378585086041</v>
      </c>
      <c r="J26" s="281"/>
      <c r="K26" s="280">
        <v>1</v>
      </c>
      <c r="L26" s="278">
        <f t="shared" si="13"/>
        <v>6.3734862970044617E-2</v>
      </c>
      <c r="M26" s="281"/>
      <c r="N26" s="280">
        <v>6</v>
      </c>
      <c r="O26" s="278">
        <f t="shared" si="14"/>
        <v>0.38240917782026768</v>
      </c>
      <c r="P26" s="281"/>
      <c r="Q26" s="280">
        <v>0</v>
      </c>
      <c r="R26" s="278">
        <f t="shared" si="15"/>
        <v>0</v>
      </c>
      <c r="S26" s="281"/>
      <c r="T26" s="280">
        <v>0</v>
      </c>
      <c r="U26" s="278">
        <f t="shared" si="16"/>
        <v>0</v>
      </c>
      <c r="V26" s="281"/>
      <c r="W26" s="280">
        <f t="shared" si="17"/>
        <v>1569</v>
      </c>
      <c r="X26" s="278">
        <f t="shared" si="18"/>
        <v>5.0676657730693453</v>
      </c>
    </row>
    <row r="27" spans="1:24" x14ac:dyDescent="0.25">
      <c r="A27" s="263" t="s">
        <v>252</v>
      </c>
      <c r="B27" s="264">
        <v>558</v>
      </c>
      <c r="C27" s="265">
        <f t="shared" si="10"/>
        <v>43.833464257659074</v>
      </c>
      <c r="D27" s="282"/>
      <c r="E27" s="283">
        <v>393</v>
      </c>
      <c r="F27" s="265">
        <f t="shared" si="11"/>
        <v>30.871956009426547</v>
      </c>
      <c r="G27" s="284"/>
      <c r="H27" s="283">
        <v>321</v>
      </c>
      <c r="I27" s="265">
        <f t="shared" si="12"/>
        <v>25.216025137470545</v>
      </c>
      <c r="J27" s="284"/>
      <c r="K27" s="283">
        <v>0</v>
      </c>
      <c r="L27" s="265">
        <f t="shared" si="13"/>
        <v>0</v>
      </c>
      <c r="M27" s="284"/>
      <c r="N27" s="283">
        <v>0</v>
      </c>
      <c r="O27" s="265">
        <f t="shared" si="14"/>
        <v>0</v>
      </c>
      <c r="P27" s="284"/>
      <c r="Q27" s="283">
        <v>1</v>
      </c>
      <c r="R27" s="265">
        <f t="shared" si="15"/>
        <v>7.8554595443833475E-2</v>
      </c>
      <c r="S27" s="284"/>
      <c r="T27" s="283">
        <v>0</v>
      </c>
      <c r="U27" s="265">
        <f t="shared" si="16"/>
        <v>0</v>
      </c>
      <c r="V27" s="284"/>
      <c r="W27" s="283">
        <f t="shared" si="17"/>
        <v>1273</v>
      </c>
      <c r="X27" s="265">
        <f t="shared" si="18"/>
        <v>4.1116243015406475</v>
      </c>
    </row>
    <row r="28" spans="1:24" x14ac:dyDescent="0.25">
      <c r="A28" s="260" t="s">
        <v>253</v>
      </c>
      <c r="B28" s="261">
        <v>824</v>
      </c>
      <c r="C28" s="278">
        <f t="shared" si="10"/>
        <v>59.796806966618291</v>
      </c>
      <c r="D28" s="279"/>
      <c r="E28" s="280">
        <v>539</v>
      </c>
      <c r="F28" s="278">
        <f t="shared" si="11"/>
        <v>39.114658925979676</v>
      </c>
      <c r="G28" s="281"/>
      <c r="H28" s="280">
        <v>14</v>
      </c>
      <c r="I28" s="278">
        <f t="shared" si="12"/>
        <v>1.0159651669085632</v>
      </c>
      <c r="J28" s="281"/>
      <c r="K28" s="280">
        <v>1</v>
      </c>
      <c r="L28" s="278">
        <f t="shared" si="13"/>
        <v>7.2568940493468792E-2</v>
      </c>
      <c r="M28" s="281"/>
      <c r="N28" s="280">
        <v>0</v>
      </c>
      <c r="O28" s="278">
        <f t="shared" si="14"/>
        <v>0</v>
      </c>
      <c r="P28" s="281"/>
      <c r="Q28" s="280">
        <v>0</v>
      </c>
      <c r="R28" s="278">
        <f t="shared" si="15"/>
        <v>0</v>
      </c>
      <c r="S28" s="281"/>
      <c r="T28" s="280">
        <v>0</v>
      </c>
      <c r="U28" s="278">
        <f t="shared" si="16"/>
        <v>0</v>
      </c>
      <c r="V28" s="281"/>
      <c r="W28" s="280">
        <f t="shared" si="17"/>
        <v>1378</v>
      </c>
      <c r="X28" s="278">
        <f t="shared" si="18"/>
        <v>4.4507606343464357</v>
      </c>
    </row>
    <row r="29" spans="1:24" x14ac:dyDescent="0.25">
      <c r="A29" s="263" t="s">
        <v>254</v>
      </c>
      <c r="B29" s="264">
        <v>2</v>
      </c>
      <c r="C29" s="265">
        <f t="shared" si="10"/>
        <v>10.526315789473683</v>
      </c>
      <c r="D29" s="282"/>
      <c r="E29" s="283">
        <v>1</v>
      </c>
      <c r="F29" s="265">
        <f t="shared" si="11"/>
        <v>5.2631578947368416</v>
      </c>
      <c r="G29" s="284"/>
      <c r="H29" s="283">
        <v>16</v>
      </c>
      <c r="I29" s="265">
        <f t="shared" si="12"/>
        <v>84.210526315789465</v>
      </c>
      <c r="J29" s="284"/>
      <c r="K29" s="283">
        <v>0</v>
      </c>
      <c r="L29" s="265">
        <f t="shared" si="13"/>
        <v>0</v>
      </c>
      <c r="M29" s="284"/>
      <c r="N29" s="283">
        <v>0</v>
      </c>
      <c r="O29" s="265">
        <f t="shared" si="14"/>
        <v>0</v>
      </c>
      <c r="P29" s="284"/>
      <c r="Q29" s="283">
        <v>0</v>
      </c>
      <c r="R29" s="265">
        <f t="shared" si="15"/>
        <v>0</v>
      </c>
      <c r="S29" s="284"/>
      <c r="T29" s="283">
        <v>0</v>
      </c>
      <c r="U29" s="265">
        <f t="shared" si="16"/>
        <v>0</v>
      </c>
      <c r="V29" s="284"/>
      <c r="W29" s="283">
        <f t="shared" si="17"/>
        <v>19</v>
      </c>
      <c r="X29" s="265">
        <f t="shared" si="18"/>
        <v>6.1367526888666382E-2</v>
      </c>
    </row>
    <row r="30" spans="1:24" x14ac:dyDescent="0.25">
      <c r="A30" s="260" t="s">
        <v>255</v>
      </c>
      <c r="B30" s="261">
        <v>1</v>
      </c>
      <c r="C30" s="278">
        <f t="shared" si="10"/>
        <v>3.3333333333333335</v>
      </c>
      <c r="D30" s="279"/>
      <c r="E30" s="280">
        <v>0</v>
      </c>
      <c r="F30" s="278">
        <f t="shared" si="11"/>
        <v>0</v>
      </c>
      <c r="G30" s="281"/>
      <c r="H30" s="280">
        <v>28</v>
      </c>
      <c r="I30" s="278">
        <f t="shared" si="12"/>
        <v>93.333333333333329</v>
      </c>
      <c r="J30" s="281"/>
      <c r="K30" s="280">
        <v>1</v>
      </c>
      <c r="L30" s="278">
        <f t="shared" si="13"/>
        <v>3.3333333333333335</v>
      </c>
      <c r="M30" s="281"/>
      <c r="N30" s="280">
        <v>0</v>
      </c>
      <c r="O30" s="278">
        <f t="shared" si="14"/>
        <v>0</v>
      </c>
      <c r="P30" s="281"/>
      <c r="Q30" s="280">
        <v>0</v>
      </c>
      <c r="R30" s="278">
        <f t="shared" si="15"/>
        <v>0</v>
      </c>
      <c r="S30" s="281"/>
      <c r="T30" s="280">
        <v>0</v>
      </c>
      <c r="U30" s="278">
        <f t="shared" si="16"/>
        <v>0</v>
      </c>
      <c r="V30" s="281"/>
      <c r="W30" s="280">
        <f t="shared" si="17"/>
        <v>30</v>
      </c>
      <c r="X30" s="278">
        <f t="shared" si="18"/>
        <v>9.6896095087367975E-2</v>
      </c>
    </row>
    <row r="31" spans="1:24" x14ac:dyDescent="0.25">
      <c r="A31" s="263" t="s">
        <v>256</v>
      </c>
      <c r="B31" s="264">
        <v>836</v>
      </c>
      <c r="C31" s="265">
        <f t="shared" si="10"/>
        <v>64.110429447852752</v>
      </c>
      <c r="D31" s="282"/>
      <c r="E31" s="283">
        <v>411</v>
      </c>
      <c r="F31" s="265">
        <f t="shared" si="11"/>
        <v>31.518404907975462</v>
      </c>
      <c r="G31" s="284"/>
      <c r="H31" s="283">
        <v>57</v>
      </c>
      <c r="I31" s="265">
        <f t="shared" si="12"/>
        <v>4.3711656441717786</v>
      </c>
      <c r="J31" s="284"/>
      <c r="K31" s="283">
        <v>0</v>
      </c>
      <c r="L31" s="265">
        <f t="shared" si="13"/>
        <v>0</v>
      </c>
      <c r="M31" s="284"/>
      <c r="N31" s="283">
        <v>0</v>
      </c>
      <c r="O31" s="265">
        <f t="shared" si="14"/>
        <v>0</v>
      </c>
      <c r="P31" s="284"/>
      <c r="Q31" s="283">
        <v>0</v>
      </c>
      <c r="R31" s="265">
        <f t="shared" si="15"/>
        <v>0</v>
      </c>
      <c r="S31" s="284"/>
      <c r="T31" s="283">
        <v>0</v>
      </c>
      <c r="U31" s="265">
        <f t="shared" si="16"/>
        <v>0</v>
      </c>
      <c r="V31" s="284"/>
      <c r="W31" s="283">
        <f t="shared" si="17"/>
        <v>1304</v>
      </c>
      <c r="X31" s="265">
        <f t="shared" si="18"/>
        <v>4.2117502664642616</v>
      </c>
    </row>
    <row r="32" spans="1:24" x14ac:dyDescent="0.25">
      <c r="A32" s="260" t="s">
        <v>257</v>
      </c>
      <c r="B32" s="261">
        <v>192</v>
      </c>
      <c r="C32" s="278">
        <f t="shared" si="10"/>
        <v>14.232765011119348</v>
      </c>
      <c r="D32" s="279"/>
      <c r="E32" s="280">
        <v>142</v>
      </c>
      <c r="F32" s="278">
        <f t="shared" si="11"/>
        <v>10.526315789473683</v>
      </c>
      <c r="G32" s="281"/>
      <c r="H32" s="280">
        <v>720</v>
      </c>
      <c r="I32" s="278">
        <f t="shared" si="12"/>
        <v>53.372868791697556</v>
      </c>
      <c r="J32" s="281"/>
      <c r="K32" s="280">
        <v>1</v>
      </c>
      <c r="L32" s="278">
        <f t="shared" si="13"/>
        <v>7.412898443291327E-2</v>
      </c>
      <c r="M32" s="281"/>
      <c r="N32" s="280">
        <v>152</v>
      </c>
      <c r="O32" s="278">
        <f t="shared" si="14"/>
        <v>11.267605633802818</v>
      </c>
      <c r="P32" s="281"/>
      <c r="Q32" s="280">
        <v>142</v>
      </c>
      <c r="R32" s="278">
        <f t="shared" si="15"/>
        <v>10.526315789473683</v>
      </c>
      <c r="S32" s="281"/>
      <c r="T32" s="280">
        <v>0</v>
      </c>
      <c r="U32" s="278">
        <f t="shared" si="16"/>
        <v>0</v>
      </c>
      <c r="V32" s="281"/>
      <c r="W32" s="280">
        <f t="shared" si="17"/>
        <v>1349</v>
      </c>
      <c r="X32" s="278">
        <f t="shared" si="18"/>
        <v>4.3570944090953132</v>
      </c>
    </row>
    <row r="33" spans="1:24" x14ac:dyDescent="0.25">
      <c r="A33" s="263" t="s">
        <v>258</v>
      </c>
      <c r="B33" s="264">
        <v>201</v>
      </c>
      <c r="C33" s="265">
        <f t="shared" si="10"/>
        <v>57.925072046109506</v>
      </c>
      <c r="D33" s="282"/>
      <c r="E33" s="283">
        <v>80</v>
      </c>
      <c r="F33" s="265">
        <f t="shared" si="11"/>
        <v>23.054755043227665</v>
      </c>
      <c r="G33" s="284"/>
      <c r="H33" s="283">
        <v>66</v>
      </c>
      <c r="I33" s="265">
        <f t="shared" si="12"/>
        <v>19.020172910662826</v>
      </c>
      <c r="J33" s="284"/>
      <c r="K33" s="283">
        <v>0</v>
      </c>
      <c r="L33" s="265">
        <f t="shared" si="13"/>
        <v>0</v>
      </c>
      <c r="M33" s="284"/>
      <c r="N33" s="283">
        <v>0</v>
      </c>
      <c r="O33" s="265">
        <f t="shared" si="14"/>
        <v>0</v>
      </c>
      <c r="P33" s="284"/>
      <c r="Q33" s="283">
        <v>0</v>
      </c>
      <c r="R33" s="265">
        <f t="shared" si="15"/>
        <v>0</v>
      </c>
      <c r="S33" s="284"/>
      <c r="T33" s="283">
        <v>0</v>
      </c>
      <c r="U33" s="265">
        <f t="shared" si="16"/>
        <v>0</v>
      </c>
      <c r="V33" s="284"/>
      <c r="W33" s="283">
        <f t="shared" si="17"/>
        <v>347</v>
      </c>
      <c r="X33" s="265">
        <f t="shared" si="18"/>
        <v>1.1207648331772231</v>
      </c>
    </row>
    <row r="34" spans="1:24" x14ac:dyDescent="0.25">
      <c r="A34" s="260" t="s">
        <v>259</v>
      </c>
      <c r="B34" s="261">
        <v>97</v>
      </c>
      <c r="C34" s="278">
        <f t="shared" si="10"/>
        <v>92.38095238095238</v>
      </c>
      <c r="D34" s="279"/>
      <c r="E34" s="280">
        <v>7</v>
      </c>
      <c r="F34" s="278">
        <f t="shared" si="11"/>
        <v>6.666666666666667</v>
      </c>
      <c r="G34" s="281"/>
      <c r="H34" s="280">
        <v>1</v>
      </c>
      <c r="I34" s="278">
        <f t="shared" si="12"/>
        <v>0.95238095238095244</v>
      </c>
      <c r="J34" s="281"/>
      <c r="K34" s="280">
        <v>0</v>
      </c>
      <c r="L34" s="278">
        <f t="shared" si="13"/>
        <v>0</v>
      </c>
      <c r="M34" s="281"/>
      <c r="N34" s="280">
        <v>0</v>
      </c>
      <c r="O34" s="278">
        <f t="shared" si="14"/>
        <v>0</v>
      </c>
      <c r="P34" s="281"/>
      <c r="Q34" s="280">
        <v>0</v>
      </c>
      <c r="R34" s="278">
        <f t="shared" si="15"/>
        <v>0</v>
      </c>
      <c r="S34" s="281"/>
      <c r="T34" s="280">
        <v>0</v>
      </c>
      <c r="U34" s="278">
        <f t="shared" si="16"/>
        <v>0</v>
      </c>
      <c r="V34" s="281"/>
      <c r="W34" s="280">
        <f t="shared" si="17"/>
        <v>105</v>
      </c>
      <c r="X34" s="278">
        <f t="shared" si="18"/>
        <v>0.33913633280578792</v>
      </c>
    </row>
    <row r="35" spans="1:24" s="266" customFormat="1" x14ac:dyDescent="0.25">
      <c r="A35" s="263" t="s">
        <v>260</v>
      </c>
      <c r="B35" s="264">
        <v>913</v>
      </c>
      <c r="C35" s="265">
        <f t="shared" si="10"/>
        <v>48.512221041445272</v>
      </c>
      <c r="D35" s="282"/>
      <c r="E35" s="283">
        <v>830</v>
      </c>
      <c r="F35" s="265">
        <f t="shared" si="11"/>
        <v>44.102019128586612</v>
      </c>
      <c r="G35" s="284"/>
      <c r="H35" s="283">
        <v>129</v>
      </c>
      <c r="I35" s="265">
        <f t="shared" si="12"/>
        <v>6.8544102019128585</v>
      </c>
      <c r="J35" s="284"/>
      <c r="K35" s="283">
        <v>1</v>
      </c>
      <c r="L35" s="265">
        <f t="shared" si="13"/>
        <v>5.3134962805526036E-2</v>
      </c>
      <c r="M35" s="284"/>
      <c r="N35" s="283">
        <v>9</v>
      </c>
      <c r="O35" s="265">
        <f t="shared" si="14"/>
        <v>0.47821466524973438</v>
      </c>
      <c r="P35" s="284"/>
      <c r="Q35" s="283">
        <v>0</v>
      </c>
      <c r="R35" s="265">
        <f t="shared" si="15"/>
        <v>0</v>
      </c>
      <c r="S35" s="284"/>
      <c r="T35" s="283">
        <v>0</v>
      </c>
      <c r="U35" s="265">
        <f t="shared" si="16"/>
        <v>0</v>
      </c>
      <c r="V35" s="284"/>
      <c r="W35" s="283">
        <f t="shared" si="17"/>
        <v>1882</v>
      </c>
      <c r="X35" s="265">
        <f t="shared" si="18"/>
        <v>6.078615031814218</v>
      </c>
    </row>
    <row r="36" spans="1:24" x14ac:dyDescent="0.25">
      <c r="A36" s="260" t="s">
        <v>261</v>
      </c>
      <c r="B36" s="261">
        <v>555</v>
      </c>
      <c r="C36" s="278">
        <f t="shared" si="10"/>
        <v>86.44859813084112</v>
      </c>
      <c r="D36" s="279"/>
      <c r="E36" s="280">
        <v>87</v>
      </c>
      <c r="F36" s="278">
        <f t="shared" si="11"/>
        <v>13.551401869158877</v>
      </c>
      <c r="G36" s="281"/>
      <c r="H36" s="280">
        <v>0</v>
      </c>
      <c r="I36" s="278">
        <f t="shared" si="12"/>
        <v>0</v>
      </c>
      <c r="J36" s="281"/>
      <c r="K36" s="280">
        <v>0</v>
      </c>
      <c r="L36" s="278">
        <f t="shared" si="13"/>
        <v>0</v>
      </c>
      <c r="M36" s="281"/>
      <c r="N36" s="280">
        <v>0</v>
      </c>
      <c r="O36" s="278">
        <f t="shared" si="14"/>
        <v>0</v>
      </c>
      <c r="P36" s="281"/>
      <c r="Q36" s="280">
        <v>0</v>
      </c>
      <c r="R36" s="278">
        <f t="shared" si="15"/>
        <v>0</v>
      </c>
      <c r="S36" s="281"/>
      <c r="T36" s="280">
        <v>0</v>
      </c>
      <c r="U36" s="278">
        <f t="shared" si="16"/>
        <v>0</v>
      </c>
      <c r="V36" s="281"/>
      <c r="W36" s="280">
        <f t="shared" si="17"/>
        <v>642</v>
      </c>
      <c r="X36" s="278">
        <f t="shared" si="18"/>
        <v>2.073576434869675</v>
      </c>
    </row>
    <row r="37" spans="1:24" s="266" customFormat="1" x14ac:dyDescent="0.25">
      <c r="A37" s="263" t="s">
        <v>262</v>
      </c>
      <c r="B37" s="264">
        <v>880</v>
      </c>
      <c r="C37" s="265">
        <f t="shared" si="10"/>
        <v>59.58023019634394</v>
      </c>
      <c r="D37" s="282"/>
      <c r="E37" s="283">
        <v>494</v>
      </c>
      <c r="F37" s="265">
        <f t="shared" si="11"/>
        <v>33.446174678402166</v>
      </c>
      <c r="G37" s="284"/>
      <c r="H37" s="283">
        <v>100</v>
      </c>
      <c r="I37" s="265">
        <f t="shared" si="12"/>
        <v>6.7704807041299926</v>
      </c>
      <c r="J37" s="284"/>
      <c r="K37" s="283">
        <v>1</v>
      </c>
      <c r="L37" s="265">
        <f t="shared" si="13"/>
        <v>6.7704807041299928E-2</v>
      </c>
      <c r="M37" s="284"/>
      <c r="N37" s="283">
        <v>0</v>
      </c>
      <c r="O37" s="265">
        <f t="shared" si="14"/>
        <v>0</v>
      </c>
      <c r="P37" s="284"/>
      <c r="Q37" s="283">
        <v>2</v>
      </c>
      <c r="R37" s="265">
        <f t="shared" si="15"/>
        <v>0.13540961408259986</v>
      </c>
      <c r="S37" s="284"/>
      <c r="T37" s="283">
        <v>0</v>
      </c>
      <c r="U37" s="265">
        <f t="shared" si="16"/>
        <v>0</v>
      </c>
      <c r="V37" s="284"/>
      <c r="W37" s="283">
        <f t="shared" si="17"/>
        <v>1477</v>
      </c>
      <c r="X37" s="265">
        <f t="shared" si="18"/>
        <v>4.7705177481347505</v>
      </c>
    </row>
    <row r="38" spans="1:24" x14ac:dyDescent="0.25">
      <c r="A38" s="260" t="s">
        <v>263</v>
      </c>
      <c r="B38" s="261">
        <v>761</v>
      </c>
      <c r="C38" s="278">
        <f t="shared" si="10"/>
        <v>87.773933102652819</v>
      </c>
      <c r="D38" s="279"/>
      <c r="E38" s="280">
        <v>55</v>
      </c>
      <c r="F38" s="278">
        <f t="shared" si="11"/>
        <v>6.3437139561707028</v>
      </c>
      <c r="G38" s="281"/>
      <c r="H38" s="280">
        <v>51</v>
      </c>
      <c r="I38" s="278">
        <f t="shared" si="12"/>
        <v>5.8823529411764701</v>
      </c>
      <c r="J38" s="281"/>
      <c r="K38" s="280">
        <v>0</v>
      </c>
      <c r="L38" s="278">
        <f t="shared" si="13"/>
        <v>0</v>
      </c>
      <c r="M38" s="281"/>
      <c r="N38" s="280">
        <v>0</v>
      </c>
      <c r="O38" s="278">
        <f t="shared" si="14"/>
        <v>0</v>
      </c>
      <c r="P38" s="281"/>
      <c r="Q38" s="280">
        <v>0</v>
      </c>
      <c r="R38" s="278">
        <f t="shared" si="15"/>
        <v>0</v>
      </c>
      <c r="S38" s="281"/>
      <c r="T38" s="280">
        <v>0</v>
      </c>
      <c r="U38" s="278">
        <f t="shared" si="16"/>
        <v>0</v>
      </c>
      <c r="V38" s="281"/>
      <c r="W38" s="280">
        <f t="shared" si="17"/>
        <v>867</v>
      </c>
      <c r="X38" s="278">
        <f t="shared" si="18"/>
        <v>2.8002971480249346</v>
      </c>
    </row>
    <row r="39" spans="1:24" s="266" customFormat="1" x14ac:dyDescent="0.25">
      <c r="A39" s="263" t="s">
        <v>264</v>
      </c>
      <c r="B39" s="264">
        <v>910</v>
      </c>
      <c r="C39" s="265">
        <f t="shared" si="10"/>
        <v>68.524096385542165</v>
      </c>
      <c r="D39" s="282"/>
      <c r="E39" s="283">
        <v>161</v>
      </c>
      <c r="F39" s="265">
        <f t="shared" si="11"/>
        <v>12.123493975903614</v>
      </c>
      <c r="G39" s="284"/>
      <c r="H39" s="283">
        <v>257</v>
      </c>
      <c r="I39" s="265">
        <f t="shared" si="12"/>
        <v>19.352409638554217</v>
      </c>
      <c r="J39" s="284"/>
      <c r="K39" s="283">
        <v>0</v>
      </c>
      <c r="L39" s="265">
        <f t="shared" si="13"/>
        <v>0</v>
      </c>
      <c r="M39" s="284"/>
      <c r="N39" s="283">
        <v>0</v>
      </c>
      <c r="O39" s="265">
        <f t="shared" si="14"/>
        <v>0</v>
      </c>
      <c r="P39" s="284"/>
      <c r="Q39" s="283">
        <v>0</v>
      </c>
      <c r="R39" s="265">
        <f t="shared" si="15"/>
        <v>0</v>
      </c>
      <c r="S39" s="284"/>
      <c r="T39" s="283">
        <v>0</v>
      </c>
      <c r="U39" s="265">
        <f t="shared" si="16"/>
        <v>0</v>
      </c>
      <c r="V39" s="284"/>
      <c r="W39" s="283">
        <f t="shared" si="17"/>
        <v>1328</v>
      </c>
      <c r="X39" s="265">
        <f t="shared" si="18"/>
        <v>4.2892671425341558</v>
      </c>
    </row>
    <row r="40" spans="1:24" x14ac:dyDescent="0.25">
      <c r="A40" s="260" t="s">
        <v>265</v>
      </c>
      <c r="B40" s="261">
        <v>824</v>
      </c>
      <c r="C40" s="278">
        <f t="shared" si="10"/>
        <v>85.388601036269435</v>
      </c>
      <c r="D40" s="279"/>
      <c r="E40" s="280">
        <v>141</v>
      </c>
      <c r="F40" s="278">
        <f t="shared" si="11"/>
        <v>14.61139896373057</v>
      </c>
      <c r="G40" s="281"/>
      <c r="H40" s="280">
        <v>0</v>
      </c>
      <c r="I40" s="278">
        <f t="shared" si="12"/>
        <v>0</v>
      </c>
      <c r="J40" s="281"/>
      <c r="K40" s="280">
        <v>0</v>
      </c>
      <c r="L40" s="278">
        <f t="shared" si="13"/>
        <v>0</v>
      </c>
      <c r="M40" s="281"/>
      <c r="N40" s="280">
        <v>0</v>
      </c>
      <c r="O40" s="278">
        <f t="shared" si="14"/>
        <v>0</v>
      </c>
      <c r="P40" s="281"/>
      <c r="Q40" s="280">
        <v>0</v>
      </c>
      <c r="R40" s="278">
        <f t="shared" si="15"/>
        <v>0</v>
      </c>
      <c r="S40" s="281"/>
      <c r="T40" s="280">
        <v>0</v>
      </c>
      <c r="U40" s="278">
        <f t="shared" si="16"/>
        <v>0</v>
      </c>
      <c r="V40" s="281"/>
      <c r="W40" s="280">
        <f t="shared" si="17"/>
        <v>965</v>
      </c>
      <c r="X40" s="278">
        <f t="shared" si="18"/>
        <v>3.1168243919770031</v>
      </c>
    </row>
    <row r="41" spans="1:24" s="266" customFormat="1" x14ac:dyDescent="0.25">
      <c r="A41" s="263" t="s">
        <v>266</v>
      </c>
      <c r="B41" s="264">
        <v>188</v>
      </c>
      <c r="C41" s="265">
        <f t="shared" si="10"/>
        <v>54.492753623188406</v>
      </c>
      <c r="D41" s="282"/>
      <c r="E41" s="283">
        <v>81</v>
      </c>
      <c r="F41" s="265">
        <f t="shared" si="11"/>
        <v>23.478260869565219</v>
      </c>
      <c r="G41" s="284"/>
      <c r="H41" s="283">
        <v>76</v>
      </c>
      <c r="I41" s="265">
        <f t="shared" si="12"/>
        <v>22.028985507246375</v>
      </c>
      <c r="J41" s="284"/>
      <c r="K41" s="283">
        <v>0</v>
      </c>
      <c r="L41" s="265">
        <f t="shared" si="13"/>
        <v>0</v>
      </c>
      <c r="M41" s="284"/>
      <c r="N41" s="283">
        <v>0</v>
      </c>
      <c r="O41" s="265">
        <f t="shared" si="14"/>
        <v>0</v>
      </c>
      <c r="P41" s="284"/>
      <c r="Q41" s="283">
        <v>0</v>
      </c>
      <c r="R41" s="265">
        <f t="shared" si="15"/>
        <v>0</v>
      </c>
      <c r="S41" s="284"/>
      <c r="T41" s="283">
        <v>0</v>
      </c>
      <c r="U41" s="265">
        <f t="shared" si="16"/>
        <v>0</v>
      </c>
      <c r="V41" s="284"/>
      <c r="W41" s="283">
        <f t="shared" si="17"/>
        <v>345</v>
      </c>
      <c r="X41" s="265">
        <f t="shared" si="18"/>
        <v>1.1143050935047316</v>
      </c>
    </row>
    <row r="42" spans="1:24" x14ac:dyDescent="0.25">
      <c r="A42" s="260" t="s">
        <v>267</v>
      </c>
      <c r="B42" s="261">
        <v>1044</v>
      </c>
      <c r="C42" s="278">
        <f t="shared" si="10"/>
        <v>66.285714285714278</v>
      </c>
      <c r="D42" s="279"/>
      <c r="E42" s="280">
        <v>420</v>
      </c>
      <c r="F42" s="278">
        <f t="shared" si="11"/>
        <v>26.666666666666668</v>
      </c>
      <c r="G42" s="281"/>
      <c r="H42" s="280">
        <v>111</v>
      </c>
      <c r="I42" s="278">
        <f t="shared" si="12"/>
        <v>7.0476190476190474</v>
      </c>
      <c r="J42" s="281"/>
      <c r="K42" s="280">
        <v>0</v>
      </c>
      <c r="L42" s="278">
        <f t="shared" si="13"/>
        <v>0</v>
      </c>
      <c r="M42" s="281"/>
      <c r="N42" s="280">
        <v>0</v>
      </c>
      <c r="O42" s="278">
        <f t="shared" si="14"/>
        <v>0</v>
      </c>
      <c r="P42" s="281"/>
      <c r="Q42" s="280">
        <v>0</v>
      </c>
      <c r="R42" s="278">
        <f t="shared" si="15"/>
        <v>0</v>
      </c>
      <c r="S42" s="281"/>
      <c r="T42" s="280">
        <v>0</v>
      </c>
      <c r="U42" s="278">
        <f t="shared" si="16"/>
        <v>0</v>
      </c>
      <c r="V42" s="281"/>
      <c r="W42" s="280">
        <f t="shared" si="17"/>
        <v>1575</v>
      </c>
      <c r="X42" s="278">
        <f t="shared" si="18"/>
        <v>5.0870449920868195</v>
      </c>
    </row>
    <row r="43" spans="1:24" s="266" customFormat="1" x14ac:dyDescent="0.25">
      <c r="A43" s="263" t="s">
        <v>268</v>
      </c>
      <c r="B43" s="264">
        <v>893</v>
      </c>
      <c r="C43" s="265">
        <f t="shared" si="10"/>
        <v>77.383015597920277</v>
      </c>
      <c r="D43" s="282"/>
      <c r="E43" s="283">
        <v>148</v>
      </c>
      <c r="F43" s="265">
        <f t="shared" si="11"/>
        <v>12.824956672443674</v>
      </c>
      <c r="G43" s="284"/>
      <c r="H43" s="283">
        <v>112</v>
      </c>
      <c r="I43" s="265">
        <f t="shared" si="12"/>
        <v>9.7053726169844019</v>
      </c>
      <c r="J43" s="284"/>
      <c r="K43" s="283">
        <v>0</v>
      </c>
      <c r="L43" s="265">
        <f t="shared" si="13"/>
        <v>0</v>
      </c>
      <c r="M43" s="284"/>
      <c r="N43" s="283">
        <v>1</v>
      </c>
      <c r="O43" s="265">
        <f t="shared" si="14"/>
        <v>8.6655112651646438E-2</v>
      </c>
      <c r="P43" s="284"/>
      <c r="Q43" s="283">
        <v>0</v>
      </c>
      <c r="R43" s="265">
        <f t="shared" si="15"/>
        <v>0</v>
      </c>
      <c r="S43" s="284"/>
      <c r="T43" s="283">
        <v>0</v>
      </c>
      <c r="U43" s="265">
        <f t="shared" si="16"/>
        <v>0</v>
      </c>
      <c r="V43" s="284"/>
      <c r="W43" s="283">
        <f t="shared" si="17"/>
        <v>1154</v>
      </c>
      <c r="X43" s="265">
        <f t="shared" si="18"/>
        <v>3.727269791027422</v>
      </c>
    </row>
    <row r="44" spans="1:24" x14ac:dyDescent="0.25">
      <c r="A44" s="260" t="s">
        <v>269</v>
      </c>
      <c r="B44" s="261">
        <v>1</v>
      </c>
      <c r="C44" s="278">
        <f t="shared" si="10"/>
        <v>4.1666666666666661</v>
      </c>
      <c r="D44" s="279"/>
      <c r="E44" s="280">
        <v>2</v>
      </c>
      <c r="F44" s="278">
        <f t="shared" si="11"/>
        <v>8.3333333333333321</v>
      </c>
      <c r="G44" s="281"/>
      <c r="H44" s="280">
        <v>21</v>
      </c>
      <c r="I44" s="278">
        <f t="shared" si="12"/>
        <v>87.5</v>
      </c>
      <c r="J44" s="281"/>
      <c r="K44" s="280">
        <v>0</v>
      </c>
      <c r="L44" s="278">
        <f t="shared" si="13"/>
        <v>0</v>
      </c>
      <c r="M44" s="281"/>
      <c r="N44" s="280">
        <v>0</v>
      </c>
      <c r="O44" s="278">
        <f t="shared" si="14"/>
        <v>0</v>
      </c>
      <c r="P44" s="281"/>
      <c r="Q44" s="280">
        <v>0</v>
      </c>
      <c r="R44" s="278">
        <f t="shared" si="15"/>
        <v>0</v>
      </c>
      <c r="S44" s="281"/>
      <c r="T44" s="280">
        <v>0</v>
      </c>
      <c r="U44" s="278">
        <f t="shared" si="16"/>
        <v>0</v>
      </c>
      <c r="V44" s="281"/>
      <c r="W44" s="280">
        <f t="shared" si="17"/>
        <v>24</v>
      </c>
      <c r="X44" s="278">
        <f t="shared" si="18"/>
        <v>7.751687606989438E-2</v>
      </c>
    </row>
    <row r="45" spans="1:24" s="266" customFormat="1" x14ac:dyDescent="0.25">
      <c r="A45" s="267" t="s">
        <v>270</v>
      </c>
      <c r="B45" s="268">
        <v>0</v>
      </c>
      <c r="C45" s="269">
        <f t="shared" si="10"/>
        <v>0</v>
      </c>
      <c r="D45" s="285"/>
      <c r="E45" s="286">
        <v>1</v>
      </c>
      <c r="F45" s="269">
        <f t="shared" si="11"/>
        <v>3.4482758620689653</v>
      </c>
      <c r="G45" s="287"/>
      <c r="H45" s="286">
        <v>28</v>
      </c>
      <c r="I45" s="269">
        <f t="shared" si="12"/>
        <v>96.551724137931032</v>
      </c>
      <c r="J45" s="287"/>
      <c r="K45" s="286">
        <v>0</v>
      </c>
      <c r="L45" s="269">
        <f t="shared" si="13"/>
        <v>0</v>
      </c>
      <c r="M45" s="287"/>
      <c r="N45" s="286">
        <v>0</v>
      </c>
      <c r="O45" s="269">
        <f t="shared" si="14"/>
        <v>0</v>
      </c>
      <c r="P45" s="287"/>
      <c r="Q45" s="286">
        <v>0</v>
      </c>
      <c r="R45" s="269">
        <f t="shared" si="15"/>
        <v>0</v>
      </c>
      <c r="S45" s="287"/>
      <c r="T45" s="286">
        <v>0</v>
      </c>
      <c r="U45" s="269">
        <f t="shared" si="16"/>
        <v>0</v>
      </c>
      <c r="V45" s="287"/>
      <c r="W45" s="286">
        <f t="shared" si="17"/>
        <v>29</v>
      </c>
      <c r="X45" s="269">
        <f t="shared" si="18"/>
        <v>9.3666225251122379E-2</v>
      </c>
    </row>
    <row r="46" spans="1:24" x14ac:dyDescent="0.25">
      <c r="B46" s="270"/>
      <c r="C46" s="271"/>
      <c r="D46" s="270"/>
      <c r="E46" s="270"/>
      <c r="F46" s="293"/>
      <c r="G46" s="284"/>
      <c r="H46" s="284"/>
      <c r="I46" s="293"/>
      <c r="J46" s="284"/>
      <c r="K46" s="284"/>
      <c r="L46" s="293"/>
      <c r="M46" s="284"/>
      <c r="N46" s="284"/>
      <c r="O46" s="293"/>
      <c r="P46" s="284"/>
      <c r="Q46" s="284"/>
      <c r="R46" s="293"/>
      <c r="S46" s="284"/>
      <c r="T46" s="284"/>
      <c r="U46" s="293"/>
      <c r="V46" s="284"/>
      <c r="W46" s="284"/>
      <c r="X46" s="293"/>
    </row>
    <row r="47" spans="1:24" ht="16.5" x14ac:dyDescent="0.3">
      <c r="A47" s="272" t="s">
        <v>271</v>
      </c>
    </row>
  </sheetData>
  <mergeCells count="11">
    <mergeCell ref="W11:X11"/>
    <mergeCell ref="A6:X7"/>
    <mergeCell ref="A10:A12"/>
    <mergeCell ref="B10:X10"/>
    <mergeCell ref="B11:C11"/>
    <mergeCell ref="E11:F11"/>
    <mergeCell ref="H11:I11"/>
    <mergeCell ref="K11:L11"/>
    <mergeCell ref="N11:O11"/>
    <mergeCell ref="Q11:R11"/>
    <mergeCell ref="T11:U1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CFA8C-7CAB-4061-92F0-7931A3803293}">
  <sheetPr>
    <tabColor theme="1"/>
  </sheetPr>
  <dimension ref="A2:AD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1.42578125" style="250"/>
    <col min="9" max="9" width="14" style="250" customWidth="1"/>
    <col min="10" max="10" width="6.28515625" style="250" customWidth="1"/>
    <col min="11" max="12" width="11.42578125" style="250"/>
    <col min="13" max="13" width="6.28515625" style="250" customWidth="1"/>
    <col min="14" max="15" width="11.42578125" style="250"/>
    <col min="16" max="16" width="6.28515625" style="250" customWidth="1"/>
    <col min="17" max="18" width="11.42578125" style="250"/>
    <col min="19" max="19" width="6.28515625" style="250" customWidth="1"/>
    <col min="20" max="21" width="11.42578125" style="250"/>
    <col min="22" max="22" width="6.28515625" style="250" customWidth="1"/>
    <col min="23" max="24" width="11.42578125" style="250"/>
    <col min="25" max="25" width="6.28515625" style="250" customWidth="1"/>
    <col min="26" max="27" width="11.42578125" style="250"/>
    <col min="28" max="28" width="6.28515625" style="250" customWidth="1"/>
    <col min="29" max="29" width="16.42578125" style="250" customWidth="1"/>
    <col min="30" max="30" width="9.5703125" style="250" hidden="1" customWidth="1"/>
    <col min="31" max="16384" width="11.42578125" style="250"/>
  </cols>
  <sheetData>
    <row r="2" spans="1:30" x14ac:dyDescent="0.25">
      <c r="A2" s="249"/>
    </row>
    <row r="5" spans="1:30" ht="3.75" customHeight="1" x14ac:dyDescent="0.25"/>
    <row r="6" spans="1:30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/>
      <c r="AC6" s="422"/>
      <c r="AD6" s="422"/>
    </row>
    <row r="7" spans="1:30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  <c r="AB7" s="422"/>
      <c r="AC7" s="422"/>
      <c r="AD7" s="422"/>
    </row>
    <row r="8" spans="1:30" ht="14.25" customHeight="1" x14ac:dyDescent="0.25">
      <c r="A8" s="251" t="s">
        <v>206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</row>
    <row r="9" spans="1:30" ht="14.25" customHeight="1" x14ac:dyDescent="0.25">
      <c r="A9" s="294" t="s">
        <v>334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</row>
    <row r="10" spans="1:30" ht="15.75" x14ac:dyDescent="0.3">
      <c r="A10" s="253" t="s">
        <v>235</v>
      </c>
      <c r="B10" s="254"/>
      <c r="C10" s="255"/>
      <c r="D10" s="288"/>
      <c r="E10" s="288"/>
      <c r="F10" s="288"/>
    </row>
    <row r="11" spans="1:30" x14ac:dyDescent="0.25">
      <c r="A11" s="423" t="s">
        <v>236</v>
      </c>
      <c r="B11" s="429" t="s">
        <v>335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</row>
    <row r="12" spans="1:30" ht="43.5" customHeight="1" x14ac:dyDescent="0.25">
      <c r="A12" s="426"/>
      <c r="B12" s="425" t="s">
        <v>336</v>
      </c>
      <c r="C12" s="425"/>
      <c r="D12" s="273"/>
      <c r="E12" s="428" t="s">
        <v>337</v>
      </c>
      <c r="F12" s="428"/>
      <c r="G12" s="274"/>
      <c r="H12" s="428" t="s">
        <v>338</v>
      </c>
      <c r="I12" s="428"/>
      <c r="J12" s="274"/>
      <c r="K12" s="425" t="s">
        <v>339</v>
      </c>
      <c r="L12" s="425"/>
      <c r="M12" s="274"/>
      <c r="N12" s="428" t="s">
        <v>340</v>
      </c>
      <c r="O12" s="428"/>
      <c r="P12" s="274"/>
      <c r="Q12" s="428" t="s">
        <v>341</v>
      </c>
      <c r="R12" s="428"/>
      <c r="S12" s="274"/>
      <c r="T12" s="425" t="s">
        <v>342</v>
      </c>
      <c r="U12" s="425"/>
      <c r="V12" s="274"/>
      <c r="W12" s="428" t="s">
        <v>343</v>
      </c>
      <c r="X12" s="428"/>
      <c r="Y12" s="274"/>
      <c r="Z12" s="428" t="s">
        <v>344</v>
      </c>
      <c r="AA12" s="428"/>
      <c r="AB12" s="274"/>
      <c r="AC12" s="428" t="s">
        <v>303</v>
      </c>
      <c r="AD12" s="428"/>
    </row>
    <row r="13" spans="1:30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 t="s">
        <v>52</v>
      </c>
      <c r="I13" s="256" t="s">
        <v>1</v>
      </c>
      <c r="J13" s="275"/>
      <c r="K13" s="256" t="s">
        <v>52</v>
      </c>
      <c r="L13" s="256" t="s">
        <v>1</v>
      </c>
      <c r="M13" s="275"/>
      <c r="N13" s="256" t="s">
        <v>52</v>
      </c>
      <c r="O13" s="256" t="s">
        <v>1</v>
      </c>
      <c r="P13" s="275"/>
      <c r="Q13" s="256" t="s">
        <v>52</v>
      </c>
      <c r="R13" s="256" t="s">
        <v>1</v>
      </c>
      <c r="S13" s="275"/>
      <c r="T13" s="256" t="s">
        <v>52</v>
      </c>
      <c r="U13" s="256" t="s">
        <v>1</v>
      </c>
      <c r="V13" s="275"/>
      <c r="W13" s="256" t="s">
        <v>52</v>
      </c>
      <c r="X13" s="256" t="s">
        <v>1</v>
      </c>
      <c r="Y13" s="275"/>
      <c r="Z13" s="256" t="s">
        <v>52</v>
      </c>
      <c r="AA13" s="256" t="s">
        <v>1</v>
      </c>
      <c r="AB13" s="275"/>
      <c r="AC13" s="256"/>
      <c r="AD13" s="256" t="s">
        <v>1</v>
      </c>
    </row>
    <row r="14" spans="1:30" x14ac:dyDescent="0.25">
      <c r="A14" s="289" t="s">
        <v>238</v>
      </c>
      <c r="B14" s="258">
        <f>SUM(B15:B46)</f>
        <v>7007</v>
      </c>
      <c r="C14" s="276">
        <f>(B14/$AC$14)*100</f>
        <v>23.622817072348461</v>
      </c>
      <c r="D14" s="277"/>
      <c r="E14" s="258">
        <f t="shared" ref="E14" si="0">SUM(E15:E46)</f>
        <v>12945</v>
      </c>
      <c r="F14" s="276">
        <f>(E14/$AC$14)*100</f>
        <v>43.641696446632054</v>
      </c>
      <c r="G14" s="277"/>
      <c r="H14" s="258">
        <f t="shared" ref="H14" si="1">SUM(H15:H46)</f>
        <v>1648</v>
      </c>
      <c r="I14" s="276">
        <f>(H14/$AC$14)*100</f>
        <v>5.5559301463151511</v>
      </c>
      <c r="J14" s="277"/>
      <c r="K14" s="258">
        <f t="shared" ref="K14" si="2">SUM(K15:K46)</f>
        <v>3772</v>
      </c>
      <c r="L14" s="276">
        <f>(K14/$AC$14)*100</f>
        <v>12.716607106735891</v>
      </c>
      <c r="M14" s="277"/>
      <c r="N14" s="258">
        <f>SUM(N15:N46)</f>
        <v>3112</v>
      </c>
      <c r="O14" s="276">
        <f>(N14/$AC$14)*100</f>
        <v>10.491537994740746</v>
      </c>
      <c r="P14" s="277"/>
      <c r="Q14" s="258">
        <f>SUM(Q15:Q46)</f>
        <v>275</v>
      </c>
      <c r="R14" s="276">
        <f>(Q14/$AC$14)*100</f>
        <v>0.92711212999797721</v>
      </c>
      <c r="S14" s="277"/>
      <c r="T14" s="258">
        <f t="shared" ref="T14" si="3">SUM(T15:T46)</f>
        <v>147</v>
      </c>
      <c r="U14" s="276">
        <f>(T14/$AC$14)*100</f>
        <v>0.49558357494437322</v>
      </c>
      <c r="V14" s="277"/>
      <c r="W14" s="258">
        <f>SUM(W15:W46)</f>
        <v>200</v>
      </c>
      <c r="X14" s="276">
        <f>(W14/$AC$14)*100</f>
        <v>0.67426336727125613</v>
      </c>
      <c r="Y14" s="277"/>
      <c r="Z14" s="258">
        <f>SUM(Z15:Z46)</f>
        <v>556</v>
      </c>
      <c r="AA14" s="276">
        <f>(Z14/$AC$14)*100</f>
        <v>1.8744521610140921</v>
      </c>
      <c r="AB14" s="277"/>
      <c r="AC14" s="258">
        <f>SUM(AC15:AC46)</f>
        <v>29662</v>
      </c>
      <c r="AD14" s="277">
        <f>SUM(AD15:AD46)</f>
        <v>100</v>
      </c>
    </row>
    <row r="15" spans="1:30" x14ac:dyDescent="0.25">
      <c r="A15" s="260" t="s">
        <v>239</v>
      </c>
      <c r="B15" s="261">
        <v>145</v>
      </c>
      <c r="C15" s="278">
        <f>(B15/$AC15)*100</f>
        <v>18.494897959183675</v>
      </c>
      <c r="D15" s="279"/>
      <c r="E15" s="280">
        <v>486</v>
      </c>
      <c r="F15" s="278">
        <f>(E15/$AC15)*100</f>
        <v>61.989795918367349</v>
      </c>
      <c r="G15" s="281"/>
      <c r="H15" s="280">
        <v>14</v>
      </c>
      <c r="I15" s="278">
        <f>(H15/$AC15)*100</f>
        <v>1.7857142857142856</v>
      </c>
      <c r="J15" s="281"/>
      <c r="K15" s="280">
        <v>114</v>
      </c>
      <c r="L15" s="278">
        <f>(K15/$AC15)*100</f>
        <v>14.540816326530612</v>
      </c>
      <c r="M15" s="281"/>
      <c r="N15" s="280">
        <v>23</v>
      </c>
      <c r="O15" s="278">
        <f>(N15/$AC15)*100</f>
        <v>2.9336734693877551</v>
      </c>
      <c r="P15" s="281"/>
      <c r="Q15" s="280">
        <v>0</v>
      </c>
      <c r="R15" s="278">
        <f>(Q15/$AC15)*100</f>
        <v>0</v>
      </c>
      <c r="S15" s="281"/>
      <c r="T15" s="280">
        <v>0</v>
      </c>
      <c r="U15" s="278">
        <f>(T15/$AC15)*100</f>
        <v>0</v>
      </c>
      <c r="V15" s="281"/>
      <c r="W15" s="280">
        <v>0</v>
      </c>
      <c r="X15" s="278">
        <f>(W15/$AC15)*100</f>
        <v>0</v>
      </c>
      <c r="Y15" s="281"/>
      <c r="Z15" s="280">
        <v>2</v>
      </c>
      <c r="AA15" s="278">
        <f>(Z15/$AC15)*100</f>
        <v>0.25510204081632654</v>
      </c>
      <c r="AB15" s="281"/>
      <c r="AC15" s="280">
        <f>Z15+W15+T15+Q15+N15+K15+H15+E15+B15</f>
        <v>784</v>
      </c>
      <c r="AD15" s="278">
        <f>(AC15/$AC$14)*100</f>
        <v>2.6431123997033241</v>
      </c>
    </row>
    <row r="16" spans="1:30" x14ac:dyDescent="0.25">
      <c r="A16" s="263" t="s">
        <v>240</v>
      </c>
      <c r="B16" s="264">
        <v>320</v>
      </c>
      <c r="C16" s="265">
        <f>(B16/$AC16)*100</f>
        <v>27.420736932305058</v>
      </c>
      <c r="D16" s="282"/>
      <c r="E16" s="283">
        <v>461</v>
      </c>
      <c r="F16" s="265">
        <f>(E16/$AC16)*100</f>
        <v>39.502999143101967</v>
      </c>
      <c r="G16" s="284"/>
      <c r="H16" s="283">
        <v>71</v>
      </c>
      <c r="I16" s="265">
        <f>(H16/$AC16)*100</f>
        <v>6.0839760068551847</v>
      </c>
      <c r="J16" s="284"/>
      <c r="K16" s="283">
        <v>179</v>
      </c>
      <c r="L16" s="265">
        <f>(K16/$AC16)*100</f>
        <v>15.338474721508142</v>
      </c>
      <c r="M16" s="284"/>
      <c r="N16" s="283">
        <v>83</v>
      </c>
      <c r="O16" s="265">
        <f>(N16/$AC16)*100</f>
        <v>7.1122536418166238</v>
      </c>
      <c r="P16" s="284"/>
      <c r="Q16" s="283">
        <v>27</v>
      </c>
      <c r="R16" s="265">
        <f>(Q16/$AC16)*100</f>
        <v>2.3136246786632388</v>
      </c>
      <c r="S16" s="284"/>
      <c r="T16" s="283">
        <v>1</v>
      </c>
      <c r="U16" s="265">
        <f>(T16/$AC16)*100</f>
        <v>8.5689802913453308E-2</v>
      </c>
      <c r="V16" s="284"/>
      <c r="W16" s="283">
        <v>12</v>
      </c>
      <c r="X16" s="265">
        <f>(W16/$AC16)*100</f>
        <v>1.0282776349614395</v>
      </c>
      <c r="Y16" s="284"/>
      <c r="Z16" s="283">
        <v>13</v>
      </c>
      <c r="AA16" s="265">
        <f>(Z16/$AC16)*100</f>
        <v>1.1139674378748929</v>
      </c>
      <c r="AB16" s="284"/>
      <c r="AC16" s="283">
        <f>Z16+W16+T16+Q16+N16+K16+H16+E16+B16</f>
        <v>1167</v>
      </c>
      <c r="AD16" s="265">
        <f>(AC16/$AC$14)*100</f>
        <v>3.9343267480277797</v>
      </c>
    </row>
    <row r="17" spans="1:30" x14ac:dyDescent="0.25">
      <c r="A17" s="260" t="s">
        <v>241</v>
      </c>
      <c r="B17" s="261">
        <v>0</v>
      </c>
      <c r="C17" s="278">
        <v>0</v>
      </c>
      <c r="D17" s="279"/>
      <c r="E17" s="280">
        <v>0</v>
      </c>
      <c r="F17" s="278">
        <v>0</v>
      </c>
      <c r="G17" s="281"/>
      <c r="H17" s="280">
        <v>0</v>
      </c>
      <c r="I17" s="278">
        <v>0</v>
      </c>
      <c r="J17" s="281"/>
      <c r="K17" s="280">
        <v>0</v>
      </c>
      <c r="L17" s="278">
        <v>0</v>
      </c>
      <c r="M17" s="281"/>
      <c r="N17" s="280">
        <v>0</v>
      </c>
      <c r="O17" s="278">
        <v>0</v>
      </c>
      <c r="P17" s="281"/>
      <c r="Q17" s="280">
        <v>0</v>
      </c>
      <c r="R17" s="278">
        <v>0</v>
      </c>
      <c r="S17" s="281"/>
      <c r="T17" s="280">
        <v>0</v>
      </c>
      <c r="U17" s="278">
        <v>0</v>
      </c>
      <c r="V17" s="281"/>
      <c r="W17" s="280">
        <v>0</v>
      </c>
      <c r="X17" s="278">
        <v>0</v>
      </c>
      <c r="Y17" s="281"/>
      <c r="Z17" s="280">
        <v>0</v>
      </c>
      <c r="AA17" s="278">
        <v>0</v>
      </c>
      <c r="AB17" s="281"/>
      <c r="AC17" s="280">
        <f t="shared" ref="AC17:AC46" si="4">Z17+W17+T17+Q17+N17+K17+H17+E17+B17</f>
        <v>0</v>
      </c>
      <c r="AD17" s="278">
        <f t="shared" ref="AD17:AD46" si="5">(AC17/$AC$14)*100</f>
        <v>0</v>
      </c>
    </row>
    <row r="18" spans="1:30" x14ac:dyDescent="0.25">
      <c r="A18" s="263" t="s">
        <v>242</v>
      </c>
      <c r="B18" s="264">
        <v>512</v>
      </c>
      <c r="C18" s="265">
        <f t="shared" ref="C18:C46" si="6">(B18/$AC18)*100</f>
        <v>27.061310782241016</v>
      </c>
      <c r="D18" s="282"/>
      <c r="E18" s="283">
        <v>795</v>
      </c>
      <c r="F18" s="265">
        <f t="shared" ref="F18:F46" si="7">(E18/$AC18)*100</f>
        <v>42.019027484143763</v>
      </c>
      <c r="G18" s="284"/>
      <c r="H18" s="283">
        <v>97</v>
      </c>
      <c r="I18" s="265">
        <f t="shared" ref="I18:I46" si="8">(H18/$AC18)*100</f>
        <v>5.1268498942917544</v>
      </c>
      <c r="J18" s="284"/>
      <c r="K18" s="283">
        <v>189</v>
      </c>
      <c r="L18" s="265">
        <f t="shared" ref="L18:L46" si="9">(K18/$AC18)*100</f>
        <v>9.9894291754756868</v>
      </c>
      <c r="M18" s="284"/>
      <c r="N18" s="283">
        <v>252</v>
      </c>
      <c r="O18" s="265">
        <f t="shared" ref="O18:O46" si="10">(N18/$AC18)*100</f>
        <v>13.31923890063425</v>
      </c>
      <c r="P18" s="284"/>
      <c r="Q18" s="283">
        <v>15</v>
      </c>
      <c r="R18" s="265">
        <f t="shared" ref="R18:R46" si="11">(Q18/$AC18)*100</f>
        <v>0.79281183932346722</v>
      </c>
      <c r="S18" s="284"/>
      <c r="T18" s="283">
        <v>9</v>
      </c>
      <c r="U18" s="265">
        <f t="shared" ref="U18:U46" si="12">(T18/$AC18)*100</f>
        <v>0.47568710359408034</v>
      </c>
      <c r="V18" s="284"/>
      <c r="W18" s="283">
        <v>11</v>
      </c>
      <c r="X18" s="265">
        <f t="shared" ref="X18:X46" si="13">(W18/$AC18)*100</f>
        <v>0.58139534883720934</v>
      </c>
      <c r="Y18" s="284"/>
      <c r="Z18" s="283">
        <v>12</v>
      </c>
      <c r="AA18" s="265">
        <f t="shared" ref="AA18:AA46" si="14">(Z18/$AC18)*100</f>
        <v>0.63424947145877375</v>
      </c>
      <c r="AB18" s="284"/>
      <c r="AC18" s="283">
        <f t="shared" si="4"/>
        <v>1892</v>
      </c>
      <c r="AD18" s="265">
        <f t="shared" si="5"/>
        <v>6.3785314543860832</v>
      </c>
    </row>
    <row r="19" spans="1:30" x14ac:dyDescent="0.25">
      <c r="A19" s="260" t="s">
        <v>243</v>
      </c>
      <c r="B19" s="261">
        <v>638</v>
      </c>
      <c r="C19" s="278">
        <f t="shared" si="6"/>
        <v>29.039599453800633</v>
      </c>
      <c r="D19" s="279"/>
      <c r="E19" s="280">
        <v>465</v>
      </c>
      <c r="F19" s="278">
        <f t="shared" si="7"/>
        <v>21.165225307237144</v>
      </c>
      <c r="G19" s="281"/>
      <c r="H19" s="280">
        <v>202</v>
      </c>
      <c r="I19" s="278">
        <f t="shared" si="8"/>
        <v>9.1943559399180703</v>
      </c>
      <c r="J19" s="281"/>
      <c r="K19" s="280">
        <v>212</v>
      </c>
      <c r="L19" s="278">
        <f t="shared" si="9"/>
        <v>9.649522075557579</v>
      </c>
      <c r="M19" s="281"/>
      <c r="N19" s="280">
        <v>488</v>
      </c>
      <c r="O19" s="278">
        <f t="shared" si="10"/>
        <v>22.21210741920801</v>
      </c>
      <c r="P19" s="281"/>
      <c r="Q19" s="280">
        <v>15</v>
      </c>
      <c r="R19" s="278">
        <f t="shared" si="11"/>
        <v>0.68274920345926271</v>
      </c>
      <c r="S19" s="281"/>
      <c r="T19" s="280">
        <v>18</v>
      </c>
      <c r="U19" s="278">
        <f t="shared" si="12"/>
        <v>0.8192990441511151</v>
      </c>
      <c r="V19" s="281"/>
      <c r="W19" s="280">
        <v>77</v>
      </c>
      <c r="X19" s="278">
        <f t="shared" si="13"/>
        <v>3.5047792444242152</v>
      </c>
      <c r="Y19" s="281"/>
      <c r="Z19" s="280">
        <v>82</v>
      </c>
      <c r="AA19" s="278">
        <f t="shared" si="14"/>
        <v>3.7323623122439691</v>
      </c>
      <c r="AB19" s="281"/>
      <c r="AC19" s="280">
        <f t="shared" si="4"/>
        <v>2197</v>
      </c>
      <c r="AD19" s="278">
        <f t="shared" si="5"/>
        <v>7.4067830894747484</v>
      </c>
    </row>
    <row r="20" spans="1:30" x14ac:dyDescent="0.25">
      <c r="A20" s="263" t="s">
        <v>244</v>
      </c>
      <c r="B20" s="264">
        <v>444</v>
      </c>
      <c r="C20" s="265">
        <f t="shared" si="6"/>
        <v>25</v>
      </c>
      <c r="D20" s="282"/>
      <c r="E20" s="283">
        <v>846</v>
      </c>
      <c r="F20" s="265">
        <f t="shared" si="7"/>
        <v>47.635135135135137</v>
      </c>
      <c r="G20" s="284"/>
      <c r="H20" s="283">
        <v>112</v>
      </c>
      <c r="I20" s="265">
        <f t="shared" si="8"/>
        <v>6.3063063063063058</v>
      </c>
      <c r="J20" s="284"/>
      <c r="K20" s="283">
        <v>220</v>
      </c>
      <c r="L20" s="265">
        <f t="shared" si="9"/>
        <v>12.387387387387387</v>
      </c>
      <c r="M20" s="284"/>
      <c r="N20" s="283">
        <v>130</v>
      </c>
      <c r="O20" s="265">
        <f t="shared" si="10"/>
        <v>7.3198198198198199</v>
      </c>
      <c r="P20" s="284"/>
      <c r="Q20" s="283">
        <v>11</v>
      </c>
      <c r="R20" s="265">
        <f t="shared" si="11"/>
        <v>0.61936936936936937</v>
      </c>
      <c r="S20" s="284"/>
      <c r="T20" s="283">
        <v>0</v>
      </c>
      <c r="U20" s="265">
        <f t="shared" si="12"/>
        <v>0</v>
      </c>
      <c r="V20" s="284"/>
      <c r="W20" s="283">
        <v>4</v>
      </c>
      <c r="X20" s="265">
        <f t="shared" si="13"/>
        <v>0.22522522522522523</v>
      </c>
      <c r="Y20" s="284"/>
      <c r="Z20" s="283">
        <v>9</v>
      </c>
      <c r="AA20" s="265">
        <f t="shared" si="14"/>
        <v>0.5067567567567568</v>
      </c>
      <c r="AB20" s="284"/>
      <c r="AC20" s="283">
        <f t="shared" si="4"/>
        <v>1776</v>
      </c>
      <c r="AD20" s="265">
        <f t="shared" si="5"/>
        <v>5.9874587013687544</v>
      </c>
    </row>
    <row r="21" spans="1:30" x14ac:dyDescent="0.25">
      <c r="A21" s="260" t="s">
        <v>245</v>
      </c>
      <c r="B21" s="261">
        <v>280</v>
      </c>
      <c r="C21" s="278">
        <f t="shared" si="6"/>
        <v>14.965259219668624</v>
      </c>
      <c r="D21" s="279"/>
      <c r="E21" s="280">
        <v>1027</v>
      </c>
      <c r="F21" s="278">
        <f t="shared" si="7"/>
        <v>54.890432923570287</v>
      </c>
      <c r="G21" s="281"/>
      <c r="H21" s="280">
        <v>98</v>
      </c>
      <c r="I21" s="278">
        <f t="shared" si="8"/>
        <v>5.2378407268840199</v>
      </c>
      <c r="J21" s="281"/>
      <c r="K21" s="280">
        <v>254</v>
      </c>
      <c r="L21" s="278">
        <f t="shared" si="9"/>
        <v>13.575628006413682</v>
      </c>
      <c r="M21" s="281"/>
      <c r="N21" s="280">
        <v>178</v>
      </c>
      <c r="O21" s="278">
        <f t="shared" si="10"/>
        <v>9.51362907536077</v>
      </c>
      <c r="P21" s="281"/>
      <c r="Q21" s="280">
        <v>6</v>
      </c>
      <c r="R21" s="278">
        <f t="shared" si="11"/>
        <v>0.32068412613575631</v>
      </c>
      <c r="S21" s="281"/>
      <c r="T21" s="280">
        <v>0</v>
      </c>
      <c r="U21" s="278">
        <f t="shared" si="12"/>
        <v>0</v>
      </c>
      <c r="V21" s="281"/>
      <c r="W21" s="280">
        <v>9</v>
      </c>
      <c r="X21" s="278">
        <f t="shared" si="13"/>
        <v>0.48102618920363438</v>
      </c>
      <c r="Y21" s="281"/>
      <c r="Z21" s="280">
        <v>19</v>
      </c>
      <c r="AA21" s="278">
        <f t="shared" si="14"/>
        <v>1.015499732763228</v>
      </c>
      <c r="AB21" s="281"/>
      <c r="AC21" s="280">
        <f t="shared" si="4"/>
        <v>1871</v>
      </c>
      <c r="AD21" s="278">
        <f t="shared" si="5"/>
        <v>6.3077338008226018</v>
      </c>
    </row>
    <row r="22" spans="1:30" x14ac:dyDescent="0.25">
      <c r="A22" s="263" t="s">
        <v>246</v>
      </c>
      <c r="B22" s="264">
        <v>298</v>
      </c>
      <c r="C22" s="265">
        <f t="shared" si="6"/>
        <v>21.346704871060172</v>
      </c>
      <c r="D22" s="282"/>
      <c r="E22" s="283">
        <v>461</v>
      </c>
      <c r="F22" s="265">
        <f t="shared" si="7"/>
        <v>33.022922636103154</v>
      </c>
      <c r="G22" s="284"/>
      <c r="H22" s="283">
        <v>102</v>
      </c>
      <c r="I22" s="265">
        <f t="shared" si="8"/>
        <v>7.3065902578796571</v>
      </c>
      <c r="J22" s="284"/>
      <c r="K22" s="283">
        <v>200</v>
      </c>
      <c r="L22" s="265">
        <f t="shared" si="9"/>
        <v>14.326647564469914</v>
      </c>
      <c r="M22" s="284"/>
      <c r="N22" s="283">
        <v>245</v>
      </c>
      <c r="O22" s="265">
        <f t="shared" si="10"/>
        <v>17.550143266475647</v>
      </c>
      <c r="P22" s="284"/>
      <c r="Q22" s="283">
        <v>17</v>
      </c>
      <c r="R22" s="265">
        <f t="shared" si="11"/>
        <v>1.2177650429799427</v>
      </c>
      <c r="S22" s="284"/>
      <c r="T22" s="283">
        <v>5</v>
      </c>
      <c r="U22" s="265">
        <f t="shared" si="12"/>
        <v>0.35816618911174786</v>
      </c>
      <c r="V22" s="284"/>
      <c r="W22" s="283">
        <v>10</v>
      </c>
      <c r="X22" s="265">
        <f t="shared" si="13"/>
        <v>0.71633237822349571</v>
      </c>
      <c r="Y22" s="284"/>
      <c r="Z22" s="283">
        <v>58</v>
      </c>
      <c r="AA22" s="265">
        <f t="shared" si="14"/>
        <v>4.1547277936962752</v>
      </c>
      <c r="AB22" s="284"/>
      <c r="AC22" s="283">
        <f t="shared" si="4"/>
        <v>1396</v>
      </c>
      <c r="AD22" s="265">
        <f t="shared" si="5"/>
        <v>4.706358303553368</v>
      </c>
    </row>
    <row r="23" spans="1:30" x14ac:dyDescent="0.25">
      <c r="A23" s="260" t="s">
        <v>247</v>
      </c>
      <c r="B23" s="261">
        <v>98</v>
      </c>
      <c r="C23" s="278">
        <f t="shared" si="6"/>
        <v>49.494949494949495</v>
      </c>
      <c r="D23" s="279"/>
      <c r="E23" s="280">
        <v>47</v>
      </c>
      <c r="F23" s="278">
        <f t="shared" si="7"/>
        <v>23.737373737373737</v>
      </c>
      <c r="G23" s="281"/>
      <c r="H23" s="280">
        <v>10</v>
      </c>
      <c r="I23" s="278">
        <f t="shared" si="8"/>
        <v>5.0505050505050502</v>
      </c>
      <c r="J23" s="281"/>
      <c r="K23" s="280">
        <v>35</v>
      </c>
      <c r="L23" s="278">
        <f t="shared" si="9"/>
        <v>17.676767676767678</v>
      </c>
      <c r="M23" s="281"/>
      <c r="N23" s="280">
        <v>5</v>
      </c>
      <c r="O23" s="278">
        <f t="shared" si="10"/>
        <v>2.5252525252525251</v>
      </c>
      <c r="P23" s="281"/>
      <c r="Q23" s="280">
        <v>1</v>
      </c>
      <c r="R23" s="278">
        <f t="shared" si="11"/>
        <v>0.50505050505050508</v>
      </c>
      <c r="S23" s="281"/>
      <c r="T23" s="280">
        <v>0</v>
      </c>
      <c r="U23" s="278">
        <f t="shared" si="12"/>
        <v>0</v>
      </c>
      <c r="V23" s="281"/>
      <c r="W23" s="280">
        <v>0</v>
      </c>
      <c r="X23" s="278">
        <f t="shared" si="13"/>
        <v>0</v>
      </c>
      <c r="Y23" s="281"/>
      <c r="Z23" s="280">
        <v>2</v>
      </c>
      <c r="AA23" s="278">
        <f t="shared" si="14"/>
        <v>1.0101010101010102</v>
      </c>
      <c r="AB23" s="281"/>
      <c r="AC23" s="280">
        <f t="shared" si="4"/>
        <v>198</v>
      </c>
      <c r="AD23" s="278">
        <f t="shared" si="5"/>
        <v>0.66752073359854358</v>
      </c>
    </row>
    <row r="24" spans="1:30" x14ac:dyDescent="0.25">
      <c r="A24" s="263" t="s">
        <v>248</v>
      </c>
      <c r="B24" s="264">
        <v>0</v>
      </c>
      <c r="C24" s="265">
        <f t="shared" si="6"/>
        <v>0</v>
      </c>
      <c r="D24" s="282"/>
      <c r="E24" s="283">
        <v>2</v>
      </c>
      <c r="F24" s="265">
        <f t="shared" si="7"/>
        <v>100</v>
      </c>
      <c r="G24" s="284"/>
      <c r="H24" s="283">
        <v>0</v>
      </c>
      <c r="I24" s="265">
        <f t="shared" si="8"/>
        <v>0</v>
      </c>
      <c r="J24" s="284"/>
      <c r="K24" s="283">
        <v>0</v>
      </c>
      <c r="L24" s="265">
        <f t="shared" si="9"/>
        <v>0</v>
      </c>
      <c r="M24" s="284"/>
      <c r="N24" s="283">
        <v>0</v>
      </c>
      <c r="O24" s="265">
        <f t="shared" si="10"/>
        <v>0</v>
      </c>
      <c r="P24" s="284"/>
      <c r="Q24" s="283">
        <v>0</v>
      </c>
      <c r="R24" s="265">
        <f t="shared" si="11"/>
        <v>0</v>
      </c>
      <c r="S24" s="284"/>
      <c r="T24" s="283">
        <v>0</v>
      </c>
      <c r="U24" s="265">
        <f t="shared" si="12"/>
        <v>0</v>
      </c>
      <c r="V24" s="284"/>
      <c r="W24" s="283">
        <v>0</v>
      </c>
      <c r="X24" s="265">
        <f t="shared" si="13"/>
        <v>0</v>
      </c>
      <c r="Y24" s="284"/>
      <c r="Z24" s="283">
        <v>0</v>
      </c>
      <c r="AA24" s="265">
        <f t="shared" si="14"/>
        <v>0</v>
      </c>
      <c r="AB24" s="284"/>
      <c r="AC24" s="283">
        <f t="shared" si="4"/>
        <v>2</v>
      </c>
      <c r="AD24" s="265">
        <f t="shared" si="5"/>
        <v>6.7426336727125624E-3</v>
      </c>
    </row>
    <row r="25" spans="1:30" x14ac:dyDescent="0.25">
      <c r="A25" s="260" t="s">
        <v>249</v>
      </c>
      <c r="B25" s="261">
        <v>222</v>
      </c>
      <c r="C25" s="278">
        <f t="shared" si="6"/>
        <v>16.616766467065869</v>
      </c>
      <c r="D25" s="279"/>
      <c r="E25" s="280">
        <v>785</v>
      </c>
      <c r="F25" s="278">
        <f t="shared" si="7"/>
        <v>58.757485029940113</v>
      </c>
      <c r="G25" s="281"/>
      <c r="H25" s="280">
        <v>35</v>
      </c>
      <c r="I25" s="278">
        <f t="shared" si="8"/>
        <v>2.6197604790419158</v>
      </c>
      <c r="J25" s="281"/>
      <c r="K25" s="280">
        <v>120</v>
      </c>
      <c r="L25" s="278">
        <f t="shared" si="9"/>
        <v>8.9820359281437128</v>
      </c>
      <c r="M25" s="281"/>
      <c r="N25" s="280">
        <v>90</v>
      </c>
      <c r="O25" s="278">
        <f t="shared" si="10"/>
        <v>6.7365269461077846</v>
      </c>
      <c r="P25" s="281"/>
      <c r="Q25" s="280">
        <v>36</v>
      </c>
      <c r="R25" s="278">
        <f t="shared" si="11"/>
        <v>2.6946107784431139</v>
      </c>
      <c r="S25" s="281"/>
      <c r="T25" s="280">
        <v>4</v>
      </c>
      <c r="U25" s="278">
        <f t="shared" si="12"/>
        <v>0.29940119760479045</v>
      </c>
      <c r="V25" s="281"/>
      <c r="W25" s="280">
        <v>2</v>
      </c>
      <c r="X25" s="278">
        <f t="shared" si="13"/>
        <v>0.14970059880239522</v>
      </c>
      <c r="Y25" s="281"/>
      <c r="Z25" s="280">
        <v>42</v>
      </c>
      <c r="AA25" s="278">
        <f t="shared" si="14"/>
        <v>3.1437125748502992</v>
      </c>
      <c r="AB25" s="281"/>
      <c r="AC25" s="280">
        <f t="shared" si="4"/>
        <v>1336</v>
      </c>
      <c r="AD25" s="278">
        <f t="shared" si="5"/>
        <v>4.5040792933719906</v>
      </c>
    </row>
    <row r="26" spans="1:30" x14ac:dyDescent="0.25">
      <c r="A26" s="263" t="s">
        <v>250</v>
      </c>
      <c r="B26" s="264">
        <v>9</v>
      </c>
      <c r="C26" s="265">
        <f t="shared" si="6"/>
        <v>4.9450549450549453</v>
      </c>
      <c r="D26" s="282"/>
      <c r="E26" s="283">
        <v>142</v>
      </c>
      <c r="F26" s="265">
        <f t="shared" si="7"/>
        <v>78.021978021978029</v>
      </c>
      <c r="G26" s="284"/>
      <c r="H26" s="283">
        <v>0</v>
      </c>
      <c r="I26" s="265">
        <f t="shared" si="8"/>
        <v>0</v>
      </c>
      <c r="J26" s="284"/>
      <c r="K26" s="283">
        <v>14</v>
      </c>
      <c r="L26" s="265">
        <f t="shared" si="9"/>
        <v>7.6923076923076925</v>
      </c>
      <c r="M26" s="284"/>
      <c r="N26" s="283">
        <v>5</v>
      </c>
      <c r="O26" s="265">
        <f t="shared" si="10"/>
        <v>2.7472527472527473</v>
      </c>
      <c r="P26" s="284"/>
      <c r="Q26" s="283">
        <v>3</v>
      </c>
      <c r="R26" s="265">
        <f t="shared" si="11"/>
        <v>1.6483516483516485</v>
      </c>
      <c r="S26" s="284"/>
      <c r="T26" s="283">
        <v>8</v>
      </c>
      <c r="U26" s="265">
        <f t="shared" si="12"/>
        <v>4.395604395604396</v>
      </c>
      <c r="V26" s="284"/>
      <c r="W26" s="283">
        <v>0</v>
      </c>
      <c r="X26" s="265">
        <f t="shared" si="13"/>
        <v>0</v>
      </c>
      <c r="Y26" s="284"/>
      <c r="Z26" s="283">
        <v>1</v>
      </c>
      <c r="AA26" s="265">
        <f t="shared" si="14"/>
        <v>0.5494505494505495</v>
      </c>
      <c r="AB26" s="284"/>
      <c r="AC26" s="283">
        <f t="shared" si="4"/>
        <v>182</v>
      </c>
      <c r="AD26" s="265">
        <f t="shared" si="5"/>
        <v>0.61357966421684307</v>
      </c>
    </row>
    <row r="27" spans="1:30" x14ac:dyDescent="0.25">
      <c r="A27" s="260" t="s">
        <v>251</v>
      </c>
      <c r="B27" s="261">
        <v>651</v>
      </c>
      <c r="C27" s="278">
        <f t="shared" si="6"/>
        <v>41.918866709594333</v>
      </c>
      <c r="D27" s="279"/>
      <c r="E27" s="280">
        <v>514</v>
      </c>
      <c r="F27" s="278">
        <f t="shared" si="7"/>
        <v>33.097231165486157</v>
      </c>
      <c r="G27" s="281"/>
      <c r="H27" s="280">
        <v>53</v>
      </c>
      <c r="I27" s="278">
        <f t="shared" si="8"/>
        <v>3.4127495170637476</v>
      </c>
      <c r="J27" s="281"/>
      <c r="K27" s="280">
        <v>277</v>
      </c>
      <c r="L27" s="278">
        <f t="shared" si="9"/>
        <v>17.83644558918223</v>
      </c>
      <c r="M27" s="281"/>
      <c r="N27" s="280">
        <v>35</v>
      </c>
      <c r="O27" s="278">
        <f t="shared" si="10"/>
        <v>2.2537025112685125</v>
      </c>
      <c r="P27" s="281"/>
      <c r="Q27" s="280">
        <v>11</v>
      </c>
      <c r="R27" s="278">
        <f t="shared" si="11"/>
        <v>0.70830650354153257</v>
      </c>
      <c r="S27" s="281"/>
      <c r="T27" s="280">
        <v>2</v>
      </c>
      <c r="U27" s="278">
        <f t="shared" si="12"/>
        <v>0.12878300064391501</v>
      </c>
      <c r="V27" s="281"/>
      <c r="W27" s="280">
        <v>3</v>
      </c>
      <c r="X27" s="278">
        <f t="shared" si="13"/>
        <v>0.19317450096587252</v>
      </c>
      <c r="Y27" s="281"/>
      <c r="Z27" s="280">
        <v>7</v>
      </c>
      <c r="AA27" s="278">
        <f t="shared" si="14"/>
        <v>0.45074050225370249</v>
      </c>
      <c r="AB27" s="281"/>
      <c r="AC27" s="280">
        <f t="shared" si="4"/>
        <v>1553</v>
      </c>
      <c r="AD27" s="278">
        <f t="shared" si="5"/>
        <v>5.2356550468613037</v>
      </c>
    </row>
    <row r="28" spans="1:30" x14ac:dyDescent="0.25">
      <c r="A28" s="263" t="s">
        <v>252</v>
      </c>
      <c r="B28" s="264">
        <v>220</v>
      </c>
      <c r="C28" s="265">
        <f t="shared" si="6"/>
        <v>17.90073230268511</v>
      </c>
      <c r="D28" s="282"/>
      <c r="E28" s="283">
        <v>699</v>
      </c>
      <c r="F28" s="265">
        <f t="shared" si="7"/>
        <v>56.875508543531325</v>
      </c>
      <c r="G28" s="284"/>
      <c r="H28" s="283">
        <v>39</v>
      </c>
      <c r="I28" s="265">
        <f t="shared" si="8"/>
        <v>3.1733116354759972</v>
      </c>
      <c r="J28" s="284"/>
      <c r="K28" s="283">
        <v>166</v>
      </c>
      <c r="L28" s="265">
        <f t="shared" si="9"/>
        <v>13.506916192026036</v>
      </c>
      <c r="M28" s="284"/>
      <c r="N28" s="283">
        <v>90</v>
      </c>
      <c r="O28" s="265">
        <f t="shared" si="10"/>
        <v>7.3230268510984535</v>
      </c>
      <c r="P28" s="284"/>
      <c r="Q28" s="283">
        <v>7</v>
      </c>
      <c r="R28" s="265">
        <f t="shared" si="11"/>
        <v>0.56956875508543536</v>
      </c>
      <c r="S28" s="284"/>
      <c r="T28" s="283">
        <v>0</v>
      </c>
      <c r="U28" s="265">
        <f t="shared" si="12"/>
        <v>0</v>
      </c>
      <c r="V28" s="284"/>
      <c r="W28" s="283">
        <v>1</v>
      </c>
      <c r="X28" s="265">
        <f t="shared" si="13"/>
        <v>8.1366965012205042E-2</v>
      </c>
      <c r="Y28" s="284"/>
      <c r="Z28" s="283">
        <v>7</v>
      </c>
      <c r="AA28" s="265">
        <f t="shared" si="14"/>
        <v>0.56956875508543536</v>
      </c>
      <c r="AB28" s="284"/>
      <c r="AC28" s="283">
        <f t="shared" si="4"/>
        <v>1229</v>
      </c>
      <c r="AD28" s="265">
        <f t="shared" si="5"/>
        <v>4.1433483918818688</v>
      </c>
    </row>
    <row r="29" spans="1:30" x14ac:dyDescent="0.25">
      <c r="A29" s="260" t="s">
        <v>253</v>
      </c>
      <c r="B29" s="261">
        <v>360</v>
      </c>
      <c r="C29" s="278">
        <f t="shared" si="6"/>
        <v>26.785714285714285</v>
      </c>
      <c r="D29" s="279"/>
      <c r="E29" s="280">
        <v>396</v>
      </c>
      <c r="F29" s="278">
        <f t="shared" si="7"/>
        <v>29.464285714285715</v>
      </c>
      <c r="G29" s="281"/>
      <c r="H29" s="280">
        <v>134</v>
      </c>
      <c r="I29" s="278">
        <f t="shared" si="8"/>
        <v>9.9702380952380967</v>
      </c>
      <c r="J29" s="281"/>
      <c r="K29" s="280">
        <v>168</v>
      </c>
      <c r="L29" s="278">
        <f t="shared" si="9"/>
        <v>12.5</v>
      </c>
      <c r="M29" s="281"/>
      <c r="N29" s="280">
        <v>202</v>
      </c>
      <c r="O29" s="278">
        <f t="shared" si="10"/>
        <v>15.029761904761903</v>
      </c>
      <c r="P29" s="281"/>
      <c r="Q29" s="280">
        <v>14</v>
      </c>
      <c r="R29" s="278">
        <f t="shared" si="11"/>
        <v>1.0416666666666665</v>
      </c>
      <c r="S29" s="281"/>
      <c r="T29" s="280">
        <v>12</v>
      </c>
      <c r="U29" s="278">
        <f t="shared" si="12"/>
        <v>0.89285714285714279</v>
      </c>
      <c r="V29" s="281"/>
      <c r="W29" s="280">
        <v>19</v>
      </c>
      <c r="X29" s="278">
        <f t="shared" si="13"/>
        <v>1.4136904761904763</v>
      </c>
      <c r="Y29" s="281"/>
      <c r="Z29" s="280">
        <v>39</v>
      </c>
      <c r="AA29" s="278">
        <f t="shared" si="14"/>
        <v>2.9017857142857144</v>
      </c>
      <c r="AB29" s="281"/>
      <c r="AC29" s="280">
        <f t="shared" si="4"/>
        <v>1344</v>
      </c>
      <c r="AD29" s="278">
        <f t="shared" si="5"/>
        <v>4.5310498280628417</v>
      </c>
    </row>
    <row r="30" spans="1:30" x14ac:dyDescent="0.25">
      <c r="A30" s="263" t="s">
        <v>254</v>
      </c>
      <c r="B30" s="264">
        <v>0</v>
      </c>
      <c r="C30" s="265">
        <f t="shared" si="6"/>
        <v>0</v>
      </c>
      <c r="D30" s="282"/>
      <c r="E30" s="283">
        <v>13</v>
      </c>
      <c r="F30" s="265">
        <f t="shared" si="7"/>
        <v>92.857142857142861</v>
      </c>
      <c r="G30" s="284"/>
      <c r="H30" s="283">
        <v>0</v>
      </c>
      <c r="I30" s="265">
        <f t="shared" si="8"/>
        <v>0</v>
      </c>
      <c r="J30" s="284"/>
      <c r="K30" s="283">
        <v>1</v>
      </c>
      <c r="L30" s="265">
        <f t="shared" si="9"/>
        <v>7.1428571428571423</v>
      </c>
      <c r="M30" s="284"/>
      <c r="N30" s="283">
        <v>0</v>
      </c>
      <c r="O30" s="265">
        <f t="shared" si="10"/>
        <v>0</v>
      </c>
      <c r="P30" s="284"/>
      <c r="Q30" s="283">
        <v>0</v>
      </c>
      <c r="R30" s="265">
        <f t="shared" si="11"/>
        <v>0</v>
      </c>
      <c r="S30" s="284"/>
      <c r="T30" s="283">
        <v>0</v>
      </c>
      <c r="U30" s="265">
        <f t="shared" si="12"/>
        <v>0</v>
      </c>
      <c r="V30" s="284"/>
      <c r="W30" s="283">
        <v>0</v>
      </c>
      <c r="X30" s="265">
        <f t="shared" si="13"/>
        <v>0</v>
      </c>
      <c r="Y30" s="284"/>
      <c r="Z30" s="283">
        <v>0</v>
      </c>
      <c r="AA30" s="265">
        <f t="shared" si="14"/>
        <v>0</v>
      </c>
      <c r="AB30" s="284"/>
      <c r="AC30" s="283">
        <f t="shared" si="4"/>
        <v>14</v>
      </c>
      <c r="AD30" s="265">
        <f t="shared" si="5"/>
        <v>4.7198435708987935E-2</v>
      </c>
    </row>
    <row r="31" spans="1:30" x14ac:dyDescent="0.25">
      <c r="A31" s="260" t="s">
        <v>255</v>
      </c>
      <c r="B31" s="261">
        <v>10</v>
      </c>
      <c r="C31" s="278">
        <f t="shared" si="6"/>
        <v>34.482758620689658</v>
      </c>
      <c r="D31" s="279"/>
      <c r="E31" s="280">
        <v>15</v>
      </c>
      <c r="F31" s="278">
        <f t="shared" si="7"/>
        <v>51.724137931034484</v>
      </c>
      <c r="G31" s="281"/>
      <c r="H31" s="280">
        <v>0</v>
      </c>
      <c r="I31" s="278">
        <f t="shared" si="8"/>
        <v>0</v>
      </c>
      <c r="J31" s="281"/>
      <c r="K31" s="280">
        <v>4</v>
      </c>
      <c r="L31" s="278">
        <f t="shared" si="9"/>
        <v>13.793103448275861</v>
      </c>
      <c r="M31" s="281"/>
      <c r="N31" s="280">
        <v>0</v>
      </c>
      <c r="O31" s="278">
        <f t="shared" si="10"/>
        <v>0</v>
      </c>
      <c r="P31" s="281"/>
      <c r="Q31" s="280">
        <v>0</v>
      </c>
      <c r="R31" s="278">
        <f t="shared" si="11"/>
        <v>0</v>
      </c>
      <c r="S31" s="281"/>
      <c r="T31" s="280">
        <v>0</v>
      </c>
      <c r="U31" s="278">
        <f t="shared" si="12"/>
        <v>0</v>
      </c>
      <c r="V31" s="281"/>
      <c r="W31" s="280">
        <v>0</v>
      </c>
      <c r="X31" s="278">
        <f t="shared" si="13"/>
        <v>0</v>
      </c>
      <c r="Y31" s="281"/>
      <c r="Z31" s="280">
        <v>0</v>
      </c>
      <c r="AA31" s="278">
        <f t="shared" si="14"/>
        <v>0</v>
      </c>
      <c r="AB31" s="281"/>
      <c r="AC31" s="280">
        <f t="shared" si="4"/>
        <v>29</v>
      </c>
      <c r="AD31" s="278">
        <f t="shared" si="5"/>
        <v>9.7768188254332145E-2</v>
      </c>
    </row>
    <row r="32" spans="1:30" x14ac:dyDescent="0.25">
      <c r="A32" s="263" t="s">
        <v>256</v>
      </c>
      <c r="B32" s="264">
        <v>247</v>
      </c>
      <c r="C32" s="265">
        <f t="shared" si="6"/>
        <v>19.887278582930755</v>
      </c>
      <c r="D32" s="282"/>
      <c r="E32" s="283">
        <v>569</v>
      </c>
      <c r="F32" s="265">
        <f t="shared" si="7"/>
        <v>45.813204508856678</v>
      </c>
      <c r="G32" s="284"/>
      <c r="H32" s="283">
        <v>54</v>
      </c>
      <c r="I32" s="265">
        <f t="shared" si="8"/>
        <v>4.3478260869565215</v>
      </c>
      <c r="J32" s="284"/>
      <c r="K32" s="283">
        <v>186</v>
      </c>
      <c r="L32" s="265">
        <f t="shared" si="9"/>
        <v>14.975845410628018</v>
      </c>
      <c r="M32" s="284"/>
      <c r="N32" s="283">
        <v>152</v>
      </c>
      <c r="O32" s="265">
        <f t="shared" si="10"/>
        <v>12.238325281803544</v>
      </c>
      <c r="P32" s="284"/>
      <c r="Q32" s="283">
        <v>7</v>
      </c>
      <c r="R32" s="265">
        <f t="shared" si="11"/>
        <v>0.56360708534621573</v>
      </c>
      <c r="S32" s="284"/>
      <c r="T32" s="283">
        <v>7</v>
      </c>
      <c r="U32" s="265">
        <f t="shared" si="12"/>
        <v>0.56360708534621573</v>
      </c>
      <c r="V32" s="284"/>
      <c r="W32" s="283">
        <v>2</v>
      </c>
      <c r="X32" s="265">
        <f t="shared" si="13"/>
        <v>0.1610305958132045</v>
      </c>
      <c r="Y32" s="284"/>
      <c r="Z32" s="283">
        <v>18</v>
      </c>
      <c r="AA32" s="265">
        <f t="shared" si="14"/>
        <v>1.4492753623188406</v>
      </c>
      <c r="AB32" s="284"/>
      <c r="AC32" s="283">
        <f t="shared" si="4"/>
        <v>1242</v>
      </c>
      <c r="AD32" s="265">
        <f t="shared" si="5"/>
        <v>4.1871755107545008</v>
      </c>
    </row>
    <row r="33" spans="1:30" x14ac:dyDescent="0.25">
      <c r="A33" s="260" t="s">
        <v>257</v>
      </c>
      <c r="B33" s="261">
        <v>191</v>
      </c>
      <c r="C33" s="278">
        <f t="shared" si="6"/>
        <v>14.382530120481929</v>
      </c>
      <c r="D33" s="279"/>
      <c r="E33" s="280">
        <v>1016</v>
      </c>
      <c r="F33" s="278">
        <f t="shared" si="7"/>
        <v>76.506024096385545</v>
      </c>
      <c r="G33" s="281"/>
      <c r="H33" s="280">
        <v>9</v>
      </c>
      <c r="I33" s="278">
        <f t="shared" si="8"/>
        <v>0.67771084337349397</v>
      </c>
      <c r="J33" s="281"/>
      <c r="K33" s="280">
        <v>63</v>
      </c>
      <c r="L33" s="278">
        <f t="shared" si="9"/>
        <v>4.7439759036144578</v>
      </c>
      <c r="M33" s="281"/>
      <c r="N33" s="280">
        <v>36</v>
      </c>
      <c r="O33" s="278">
        <f t="shared" si="10"/>
        <v>2.7108433734939759</v>
      </c>
      <c r="P33" s="281"/>
      <c r="Q33" s="280">
        <v>7</v>
      </c>
      <c r="R33" s="278">
        <f t="shared" si="11"/>
        <v>0.52710843373493976</v>
      </c>
      <c r="S33" s="281"/>
      <c r="T33" s="280">
        <v>2</v>
      </c>
      <c r="U33" s="278">
        <f t="shared" si="12"/>
        <v>0.15060240963855423</v>
      </c>
      <c r="V33" s="281"/>
      <c r="W33" s="280">
        <v>0</v>
      </c>
      <c r="X33" s="278">
        <f t="shared" si="13"/>
        <v>0</v>
      </c>
      <c r="Y33" s="281"/>
      <c r="Z33" s="280">
        <v>4</v>
      </c>
      <c r="AA33" s="278">
        <f t="shared" si="14"/>
        <v>0.30120481927710846</v>
      </c>
      <c r="AB33" s="281"/>
      <c r="AC33" s="280">
        <f t="shared" si="4"/>
        <v>1328</v>
      </c>
      <c r="AD33" s="278">
        <f t="shared" si="5"/>
        <v>4.4771087586811404</v>
      </c>
    </row>
    <row r="34" spans="1:30" x14ac:dyDescent="0.25">
      <c r="A34" s="263" t="s">
        <v>258</v>
      </c>
      <c r="B34" s="264">
        <v>66</v>
      </c>
      <c r="C34" s="265">
        <f t="shared" si="6"/>
        <v>19.186046511627907</v>
      </c>
      <c r="D34" s="282"/>
      <c r="E34" s="283">
        <v>123</v>
      </c>
      <c r="F34" s="265">
        <f t="shared" si="7"/>
        <v>35.755813953488378</v>
      </c>
      <c r="G34" s="284"/>
      <c r="H34" s="283">
        <v>0</v>
      </c>
      <c r="I34" s="265">
        <f t="shared" si="8"/>
        <v>0</v>
      </c>
      <c r="J34" s="284"/>
      <c r="K34" s="283">
        <v>78</v>
      </c>
      <c r="L34" s="265">
        <f t="shared" si="9"/>
        <v>22.674418604651162</v>
      </c>
      <c r="M34" s="284"/>
      <c r="N34" s="283">
        <v>63</v>
      </c>
      <c r="O34" s="265">
        <f t="shared" si="10"/>
        <v>18.313953488372093</v>
      </c>
      <c r="P34" s="284"/>
      <c r="Q34" s="283">
        <v>6</v>
      </c>
      <c r="R34" s="265">
        <f t="shared" si="11"/>
        <v>1.7441860465116279</v>
      </c>
      <c r="S34" s="284"/>
      <c r="T34" s="283">
        <v>5</v>
      </c>
      <c r="U34" s="265">
        <f t="shared" si="12"/>
        <v>1.4534883720930232</v>
      </c>
      <c r="V34" s="284"/>
      <c r="W34" s="283">
        <v>0</v>
      </c>
      <c r="X34" s="265">
        <f t="shared" si="13"/>
        <v>0</v>
      </c>
      <c r="Y34" s="284"/>
      <c r="Z34" s="283">
        <v>3</v>
      </c>
      <c r="AA34" s="265">
        <f t="shared" si="14"/>
        <v>0.87209302325581395</v>
      </c>
      <c r="AB34" s="284"/>
      <c r="AC34" s="283">
        <f t="shared" si="4"/>
        <v>344</v>
      </c>
      <c r="AD34" s="265">
        <f t="shared" si="5"/>
        <v>1.1597329917065606</v>
      </c>
    </row>
    <row r="35" spans="1:30" x14ac:dyDescent="0.25">
      <c r="A35" s="260" t="s">
        <v>259</v>
      </c>
      <c r="B35" s="261">
        <v>13</v>
      </c>
      <c r="C35" s="278">
        <f t="shared" si="6"/>
        <v>12.380952380952381</v>
      </c>
      <c r="D35" s="279"/>
      <c r="E35" s="280">
        <v>43</v>
      </c>
      <c r="F35" s="278">
        <f t="shared" si="7"/>
        <v>40.952380952380949</v>
      </c>
      <c r="G35" s="281"/>
      <c r="H35" s="280">
        <v>5</v>
      </c>
      <c r="I35" s="278">
        <f t="shared" si="8"/>
        <v>4.7619047619047619</v>
      </c>
      <c r="J35" s="281"/>
      <c r="K35" s="280">
        <v>11</v>
      </c>
      <c r="L35" s="278">
        <f t="shared" si="9"/>
        <v>10.476190476190476</v>
      </c>
      <c r="M35" s="281"/>
      <c r="N35" s="280">
        <v>20</v>
      </c>
      <c r="O35" s="278">
        <f t="shared" si="10"/>
        <v>19.047619047619047</v>
      </c>
      <c r="P35" s="281"/>
      <c r="Q35" s="280">
        <v>3</v>
      </c>
      <c r="R35" s="278">
        <f t="shared" si="11"/>
        <v>2.8571428571428572</v>
      </c>
      <c r="S35" s="281"/>
      <c r="T35" s="280">
        <v>3</v>
      </c>
      <c r="U35" s="278">
        <f t="shared" si="12"/>
        <v>2.8571428571428572</v>
      </c>
      <c r="V35" s="281"/>
      <c r="W35" s="280">
        <v>0</v>
      </c>
      <c r="X35" s="278">
        <f t="shared" si="13"/>
        <v>0</v>
      </c>
      <c r="Y35" s="281"/>
      <c r="Z35" s="280">
        <v>7</v>
      </c>
      <c r="AA35" s="278">
        <f t="shared" si="14"/>
        <v>6.666666666666667</v>
      </c>
      <c r="AB35" s="281"/>
      <c r="AC35" s="280">
        <f t="shared" si="4"/>
        <v>105</v>
      </c>
      <c r="AD35" s="278">
        <f t="shared" si="5"/>
        <v>0.3539882678174095</v>
      </c>
    </row>
    <row r="36" spans="1:30" s="266" customFormat="1" x14ac:dyDescent="0.25">
      <c r="A36" s="263" t="s">
        <v>260</v>
      </c>
      <c r="B36" s="264">
        <v>249</v>
      </c>
      <c r="C36" s="265">
        <f t="shared" si="6"/>
        <v>14.335060449050086</v>
      </c>
      <c r="D36" s="282"/>
      <c r="E36" s="283">
        <v>1089</v>
      </c>
      <c r="F36" s="265">
        <f t="shared" si="7"/>
        <v>62.694300518134717</v>
      </c>
      <c r="G36" s="284"/>
      <c r="H36" s="283">
        <v>92</v>
      </c>
      <c r="I36" s="265">
        <f t="shared" si="8"/>
        <v>5.296488198042602</v>
      </c>
      <c r="J36" s="284"/>
      <c r="K36" s="283">
        <v>195</v>
      </c>
      <c r="L36" s="265">
        <f t="shared" si="9"/>
        <v>11.226252158894647</v>
      </c>
      <c r="M36" s="284"/>
      <c r="N36" s="283">
        <v>86</v>
      </c>
      <c r="O36" s="265">
        <f t="shared" si="10"/>
        <v>4.9510650546919974</v>
      </c>
      <c r="P36" s="284"/>
      <c r="Q36" s="283">
        <v>5</v>
      </c>
      <c r="R36" s="265">
        <f t="shared" si="11"/>
        <v>0.28785261945883706</v>
      </c>
      <c r="S36" s="284"/>
      <c r="T36" s="283">
        <v>2</v>
      </c>
      <c r="U36" s="265">
        <f t="shared" si="12"/>
        <v>0.11514104778353484</v>
      </c>
      <c r="V36" s="284"/>
      <c r="W36" s="283">
        <v>5</v>
      </c>
      <c r="X36" s="265">
        <f t="shared" si="13"/>
        <v>0.28785261945883706</v>
      </c>
      <c r="Y36" s="284"/>
      <c r="Z36" s="283">
        <v>14</v>
      </c>
      <c r="AA36" s="265">
        <f t="shared" si="14"/>
        <v>0.80598733448474369</v>
      </c>
      <c r="AB36" s="284"/>
      <c r="AC36" s="283">
        <f t="shared" si="4"/>
        <v>1737</v>
      </c>
      <c r="AD36" s="265">
        <f t="shared" si="5"/>
        <v>5.8559773447508592</v>
      </c>
    </row>
    <row r="37" spans="1:30" x14ac:dyDescent="0.25">
      <c r="A37" s="260" t="s">
        <v>261</v>
      </c>
      <c r="B37" s="261">
        <v>152</v>
      </c>
      <c r="C37" s="278">
        <f t="shared" si="6"/>
        <v>26.116838487972512</v>
      </c>
      <c r="D37" s="279"/>
      <c r="E37" s="280">
        <v>175</v>
      </c>
      <c r="F37" s="278">
        <f t="shared" si="7"/>
        <v>30.06872852233677</v>
      </c>
      <c r="G37" s="281"/>
      <c r="H37" s="280">
        <v>59</v>
      </c>
      <c r="I37" s="278">
        <f t="shared" si="8"/>
        <v>10.137457044673539</v>
      </c>
      <c r="J37" s="281"/>
      <c r="K37" s="280">
        <v>52</v>
      </c>
      <c r="L37" s="278">
        <f t="shared" si="9"/>
        <v>8.934707903780069</v>
      </c>
      <c r="M37" s="281"/>
      <c r="N37" s="280">
        <v>62</v>
      </c>
      <c r="O37" s="278">
        <f t="shared" si="10"/>
        <v>10.652920962199312</v>
      </c>
      <c r="P37" s="281"/>
      <c r="Q37" s="280">
        <v>34</v>
      </c>
      <c r="R37" s="278">
        <f t="shared" si="11"/>
        <v>5.8419243986254292</v>
      </c>
      <c r="S37" s="281"/>
      <c r="T37" s="280">
        <v>26</v>
      </c>
      <c r="U37" s="278">
        <f t="shared" si="12"/>
        <v>4.4673539518900345</v>
      </c>
      <c r="V37" s="281"/>
      <c r="W37" s="280">
        <v>2</v>
      </c>
      <c r="X37" s="278">
        <f t="shared" si="13"/>
        <v>0.3436426116838488</v>
      </c>
      <c r="Y37" s="281"/>
      <c r="Z37" s="280">
        <v>20</v>
      </c>
      <c r="AA37" s="278">
        <f t="shared" si="14"/>
        <v>3.4364261168384882</v>
      </c>
      <c r="AB37" s="281"/>
      <c r="AC37" s="280">
        <f t="shared" si="4"/>
        <v>582</v>
      </c>
      <c r="AD37" s="278">
        <f t="shared" si="5"/>
        <v>1.9621063987593552</v>
      </c>
    </row>
    <row r="38" spans="1:30" s="266" customFormat="1" x14ac:dyDescent="0.25">
      <c r="A38" s="263" t="s">
        <v>262</v>
      </c>
      <c r="B38" s="264">
        <v>379</v>
      </c>
      <c r="C38" s="265">
        <f t="shared" si="6"/>
        <v>26.319444444444446</v>
      </c>
      <c r="D38" s="282"/>
      <c r="E38" s="283">
        <v>634</v>
      </c>
      <c r="F38" s="265">
        <f t="shared" si="7"/>
        <v>44.027777777777779</v>
      </c>
      <c r="G38" s="284"/>
      <c r="H38" s="283">
        <v>62</v>
      </c>
      <c r="I38" s="265">
        <f t="shared" si="8"/>
        <v>4.3055555555555554</v>
      </c>
      <c r="J38" s="284"/>
      <c r="K38" s="283">
        <v>166</v>
      </c>
      <c r="L38" s="265">
        <f t="shared" si="9"/>
        <v>11.527777777777779</v>
      </c>
      <c r="M38" s="284"/>
      <c r="N38" s="283">
        <v>149</v>
      </c>
      <c r="O38" s="265">
        <f t="shared" si="10"/>
        <v>10.347222222222221</v>
      </c>
      <c r="P38" s="284"/>
      <c r="Q38" s="283">
        <v>8</v>
      </c>
      <c r="R38" s="265">
        <f t="shared" si="11"/>
        <v>0.55555555555555558</v>
      </c>
      <c r="S38" s="284"/>
      <c r="T38" s="283">
        <v>7</v>
      </c>
      <c r="U38" s="265">
        <f t="shared" si="12"/>
        <v>0.4861111111111111</v>
      </c>
      <c r="V38" s="284"/>
      <c r="W38" s="283">
        <v>3</v>
      </c>
      <c r="X38" s="265">
        <f t="shared" si="13"/>
        <v>0.20833333333333334</v>
      </c>
      <c r="Y38" s="284"/>
      <c r="Z38" s="283">
        <v>32</v>
      </c>
      <c r="AA38" s="265">
        <f t="shared" si="14"/>
        <v>2.2222222222222223</v>
      </c>
      <c r="AB38" s="284"/>
      <c r="AC38" s="283">
        <f t="shared" si="4"/>
        <v>1440</v>
      </c>
      <c r="AD38" s="265">
        <f t="shared" si="5"/>
        <v>4.8546962443530441</v>
      </c>
    </row>
    <row r="39" spans="1:30" x14ac:dyDescent="0.25">
      <c r="A39" s="260" t="s">
        <v>263</v>
      </c>
      <c r="B39" s="261">
        <v>239</v>
      </c>
      <c r="C39" s="278">
        <f t="shared" si="6"/>
        <v>36.048265460030166</v>
      </c>
      <c r="D39" s="279"/>
      <c r="E39" s="280">
        <v>179</v>
      </c>
      <c r="F39" s="278">
        <f t="shared" si="7"/>
        <v>26.998491704374057</v>
      </c>
      <c r="G39" s="281"/>
      <c r="H39" s="280">
        <v>70</v>
      </c>
      <c r="I39" s="278">
        <f t="shared" si="8"/>
        <v>10.558069381598793</v>
      </c>
      <c r="J39" s="281"/>
      <c r="K39" s="280">
        <v>90</v>
      </c>
      <c r="L39" s="278">
        <f t="shared" si="9"/>
        <v>13.574660633484163</v>
      </c>
      <c r="M39" s="281"/>
      <c r="N39" s="280">
        <v>69</v>
      </c>
      <c r="O39" s="278">
        <f t="shared" si="10"/>
        <v>10.407239819004525</v>
      </c>
      <c r="P39" s="281"/>
      <c r="Q39" s="280">
        <v>2</v>
      </c>
      <c r="R39" s="278">
        <f t="shared" si="11"/>
        <v>0.30165912518853699</v>
      </c>
      <c r="S39" s="281"/>
      <c r="T39" s="280">
        <v>4</v>
      </c>
      <c r="U39" s="278">
        <f t="shared" si="12"/>
        <v>0.60331825037707398</v>
      </c>
      <c r="V39" s="281"/>
      <c r="W39" s="280">
        <v>2</v>
      </c>
      <c r="X39" s="278">
        <f t="shared" si="13"/>
        <v>0.30165912518853699</v>
      </c>
      <c r="Y39" s="281"/>
      <c r="Z39" s="280">
        <v>8</v>
      </c>
      <c r="AA39" s="278">
        <f t="shared" si="14"/>
        <v>1.206636500754148</v>
      </c>
      <c r="AB39" s="281"/>
      <c r="AC39" s="280">
        <f t="shared" si="4"/>
        <v>663</v>
      </c>
      <c r="AD39" s="278">
        <f t="shared" si="5"/>
        <v>2.2351830625042144</v>
      </c>
    </row>
    <row r="40" spans="1:30" s="266" customFormat="1" x14ac:dyDescent="0.25">
      <c r="A40" s="263" t="s">
        <v>264</v>
      </c>
      <c r="B40" s="264">
        <v>375</v>
      </c>
      <c r="C40" s="265">
        <f t="shared" si="6"/>
        <v>29.434850863422291</v>
      </c>
      <c r="D40" s="282"/>
      <c r="E40" s="283">
        <v>474</v>
      </c>
      <c r="F40" s="265">
        <f t="shared" si="7"/>
        <v>37.205651491365778</v>
      </c>
      <c r="G40" s="284"/>
      <c r="H40" s="283">
        <v>62</v>
      </c>
      <c r="I40" s="265">
        <f t="shared" si="8"/>
        <v>4.8665620094191526</v>
      </c>
      <c r="J40" s="284"/>
      <c r="K40" s="283">
        <v>161</v>
      </c>
      <c r="L40" s="265">
        <f t="shared" si="9"/>
        <v>12.637362637362637</v>
      </c>
      <c r="M40" s="284"/>
      <c r="N40" s="283">
        <v>156</v>
      </c>
      <c r="O40" s="265">
        <f t="shared" si="10"/>
        <v>12.244897959183673</v>
      </c>
      <c r="P40" s="284"/>
      <c r="Q40" s="283">
        <v>9</v>
      </c>
      <c r="R40" s="265">
        <f t="shared" si="11"/>
        <v>0.70643642072213508</v>
      </c>
      <c r="S40" s="284"/>
      <c r="T40" s="283">
        <v>7</v>
      </c>
      <c r="U40" s="265">
        <f t="shared" si="12"/>
        <v>0.5494505494505495</v>
      </c>
      <c r="V40" s="284"/>
      <c r="W40" s="283">
        <v>8</v>
      </c>
      <c r="X40" s="265">
        <f t="shared" si="13"/>
        <v>0.62794348508634223</v>
      </c>
      <c r="Y40" s="284"/>
      <c r="Z40" s="283">
        <v>22</v>
      </c>
      <c r="AA40" s="265">
        <f t="shared" si="14"/>
        <v>1.7268445839874409</v>
      </c>
      <c r="AB40" s="284"/>
      <c r="AC40" s="283">
        <f t="shared" si="4"/>
        <v>1274</v>
      </c>
      <c r="AD40" s="265">
        <f t="shared" si="5"/>
        <v>4.2950576495179016</v>
      </c>
    </row>
    <row r="41" spans="1:30" x14ac:dyDescent="0.25">
      <c r="A41" s="260" t="s">
        <v>265</v>
      </c>
      <c r="B41" s="261">
        <v>200</v>
      </c>
      <c r="C41" s="278">
        <f t="shared" si="6"/>
        <v>20.855057351407716</v>
      </c>
      <c r="D41" s="279"/>
      <c r="E41" s="280">
        <v>279</v>
      </c>
      <c r="F41" s="278">
        <f t="shared" si="7"/>
        <v>29.092805005213762</v>
      </c>
      <c r="G41" s="281"/>
      <c r="H41" s="280">
        <v>52</v>
      </c>
      <c r="I41" s="278">
        <f t="shared" si="8"/>
        <v>5.4223149113660067</v>
      </c>
      <c r="J41" s="281"/>
      <c r="K41" s="280">
        <v>239</v>
      </c>
      <c r="L41" s="278">
        <f t="shared" si="9"/>
        <v>24.92179353493222</v>
      </c>
      <c r="M41" s="281"/>
      <c r="N41" s="280">
        <v>130</v>
      </c>
      <c r="O41" s="278">
        <f t="shared" si="10"/>
        <v>13.555787278415016</v>
      </c>
      <c r="P41" s="281"/>
      <c r="Q41" s="280">
        <v>4</v>
      </c>
      <c r="R41" s="278">
        <f t="shared" si="11"/>
        <v>0.41710114702815432</v>
      </c>
      <c r="S41" s="281"/>
      <c r="T41" s="280">
        <v>2</v>
      </c>
      <c r="U41" s="278">
        <f t="shared" si="12"/>
        <v>0.20855057351407716</v>
      </c>
      <c r="V41" s="281"/>
      <c r="W41" s="280">
        <v>9</v>
      </c>
      <c r="X41" s="278">
        <f t="shared" si="13"/>
        <v>0.93847758081334731</v>
      </c>
      <c r="Y41" s="281"/>
      <c r="Z41" s="280">
        <v>44</v>
      </c>
      <c r="AA41" s="278">
        <f t="shared" si="14"/>
        <v>4.5881126173096973</v>
      </c>
      <c r="AB41" s="281"/>
      <c r="AC41" s="280">
        <f t="shared" si="4"/>
        <v>959</v>
      </c>
      <c r="AD41" s="278">
        <f t="shared" si="5"/>
        <v>3.2330928460656732</v>
      </c>
    </row>
    <row r="42" spans="1:30" s="266" customFormat="1" x14ac:dyDescent="0.25">
      <c r="A42" s="263" t="s">
        <v>266</v>
      </c>
      <c r="B42" s="264">
        <v>34</v>
      </c>
      <c r="C42" s="265">
        <f t="shared" si="6"/>
        <v>10.303030303030303</v>
      </c>
      <c r="D42" s="282"/>
      <c r="E42" s="283">
        <v>216</v>
      </c>
      <c r="F42" s="265">
        <f t="shared" si="7"/>
        <v>65.454545454545453</v>
      </c>
      <c r="G42" s="284"/>
      <c r="H42" s="283">
        <v>12</v>
      </c>
      <c r="I42" s="265">
        <f t="shared" si="8"/>
        <v>3.6363636363636362</v>
      </c>
      <c r="J42" s="284"/>
      <c r="K42" s="283">
        <v>62</v>
      </c>
      <c r="L42" s="265">
        <f t="shared" si="9"/>
        <v>18.787878787878785</v>
      </c>
      <c r="M42" s="284"/>
      <c r="N42" s="283">
        <v>4</v>
      </c>
      <c r="O42" s="265">
        <f t="shared" si="10"/>
        <v>1.2121212121212122</v>
      </c>
      <c r="P42" s="284"/>
      <c r="Q42" s="283">
        <v>0</v>
      </c>
      <c r="R42" s="265">
        <f t="shared" si="11"/>
        <v>0</v>
      </c>
      <c r="S42" s="284"/>
      <c r="T42" s="283">
        <v>0</v>
      </c>
      <c r="U42" s="265">
        <f t="shared" si="12"/>
        <v>0</v>
      </c>
      <c r="V42" s="284"/>
      <c r="W42" s="283">
        <v>0</v>
      </c>
      <c r="X42" s="265">
        <f t="shared" si="13"/>
        <v>0</v>
      </c>
      <c r="Y42" s="284"/>
      <c r="Z42" s="283">
        <v>2</v>
      </c>
      <c r="AA42" s="265">
        <f t="shared" si="14"/>
        <v>0.60606060606060608</v>
      </c>
      <c r="AB42" s="284"/>
      <c r="AC42" s="283">
        <f t="shared" si="4"/>
        <v>330</v>
      </c>
      <c r="AD42" s="265">
        <f t="shared" si="5"/>
        <v>1.1125345559975728</v>
      </c>
    </row>
    <row r="43" spans="1:30" x14ac:dyDescent="0.25">
      <c r="A43" s="260" t="s">
        <v>267</v>
      </c>
      <c r="B43" s="261">
        <v>427</v>
      </c>
      <c r="C43" s="278">
        <f t="shared" si="6"/>
        <v>28.409846972721226</v>
      </c>
      <c r="D43" s="279"/>
      <c r="E43" s="280">
        <v>509</v>
      </c>
      <c r="F43" s="278">
        <f t="shared" si="7"/>
        <v>33.865602129075185</v>
      </c>
      <c r="G43" s="281"/>
      <c r="H43" s="280">
        <v>108</v>
      </c>
      <c r="I43" s="278">
        <f t="shared" si="8"/>
        <v>7.1856287425149699</v>
      </c>
      <c r="J43" s="281"/>
      <c r="K43" s="280">
        <v>125</v>
      </c>
      <c r="L43" s="278">
        <f t="shared" si="9"/>
        <v>8.3166999334664009</v>
      </c>
      <c r="M43" s="281"/>
      <c r="N43" s="280">
        <v>239</v>
      </c>
      <c r="O43" s="278">
        <f t="shared" si="10"/>
        <v>15.90153027278776</v>
      </c>
      <c r="P43" s="281"/>
      <c r="Q43" s="280">
        <v>11</v>
      </c>
      <c r="R43" s="278">
        <f t="shared" si="11"/>
        <v>0.73186959414504327</v>
      </c>
      <c r="S43" s="281"/>
      <c r="T43" s="280">
        <v>16</v>
      </c>
      <c r="U43" s="278">
        <f t="shared" si="12"/>
        <v>1.0645375914836992</v>
      </c>
      <c r="V43" s="281"/>
      <c r="W43" s="280">
        <v>10</v>
      </c>
      <c r="X43" s="278">
        <f t="shared" si="13"/>
        <v>0.66533599467731197</v>
      </c>
      <c r="Y43" s="281"/>
      <c r="Z43" s="280">
        <v>58</v>
      </c>
      <c r="AA43" s="278">
        <f t="shared" si="14"/>
        <v>3.8589487691284097</v>
      </c>
      <c r="AB43" s="281"/>
      <c r="AC43" s="280">
        <f t="shared" si="4"/>
        <v>1503</v>
      </c>
      <c r="AD43" s="278">
        <f t="shared" si="5"/>
        <v>5.0670892050434899</v>
      </c>
    </row>
    <row r="44" spans="1:30" s="266" customFormat="1" x14ac:dyDescent="0.25">
      <c r="A44" s="263" t="s">
        <v>268</v>
      </c>
      <c r="B44" s="264">
        <v>218</v>
      </c>
      <c r="C44" s="265">
        <f t="shared" si="6"/>
        <v>19.257950530035338</v>
      </c>
      <c r="D44" s="282"/>
      <c r="E44" s="283">
        <v>449</v>
      </c>
      <c r="F44" s="265">
        <f t="shared" si="7"/>
        <v>39.664310954063602</v>
      </c>
      <c r="G44" s="284"/>
      <c r="H44" s="283">
        <v>96</v>
      </c>
      <c r="I44" s="265">
        <f t="shared" si="8"/>
        <v>8.4805653710247348</v>
      </c>
      <c r="J44" s="284"/>
      <c r="K44" s="283">
        <v>184</v>
      </c>
      <c r="L44" s="265">
        <f t="shared" si="9"/>
        <v>16.25441696113074</v>
      </c>
      <c r="M44" s="284"/>
      <c r="N44" s="283">
        <v>120</v>
      </c>
      <c r="O44" s="265">
        <f t="shared" si="10"/>
        <v>10.600706713780919</v>
      </c>
      <c r="P44" s="284"/>
      <c r="Q44" s="283">
        <v>16</v>
      </c>
      <c r="R44" s="265">
        <f t="shared" si="11"/>
        <v>1.4134275618374559</v>
      </c>
      <c r="S44" s="284"/>
      <c r="T44" s="283">
        <v>7</v>
      </c>
      <c r="U44" s="265">
        <f t="shared" si="12"/>
        <v>0.61837455830388688</v>
      </c>
      <c r="V44" s="284"/>
      <c r="W44" s="283">
        <v>11</v>
      </c>
      <c r="X44" s="265">
        <f t="shared" si="13"/>
        <v>0.9717314487632509</v>
      </c>
      <c r="Y44" s="284"/>
      <c r="Z44" s="283">
        <v>31</v>
      </c>
      <c r="AA44" s="265">
        <f t="shared" si="14"/>
        <v>2.7385159010600706</v>
      </c>
      <c r="AB44" s="284"/>
      <c r="AC44" s="283">
        <f t="shared" si="4"/>
        <v>1132</v>
      </c>
      <c r="AD44" s="265">
        <f t="shared" si="5"/>
        <v>3.8163306587553096</v>
      </c>
    </row>
    <row r="45" spans="1:30" x14ac:dyDescent="0.25">
      <c r="A45" s="260" t="s">
        <v>269</v>
      </c>
      <c r="B45" s="261">
        <v>6</v>
      </c>
      <c r="C45" s="278">
        <f t="shared" si="6"/>
        <v>25</v>
      </c>
      <c r="D45" s="279"/>
      <c r="E45" s="280">
        <v>16</v>
      </c>
      <c r="F45" s="278">
        <f t="shared" si="7"/>
        <v>66.666666666666657</v>
      </c>
      <c r="G45" s="281"/>
      <c r="H45" s="280">
        <v>0</v>
      </c>
      <c r="I45" s="278">
        <f t="shared" si="8"/>
        <v>0</v>
      </c>
      <c r="J45" s="281"/>
      <c r="K45" s="280">
        <v>2</v>
      </c>
      <c r="L45" s="278">
        <f t="shared" si="9"/>
        <v>8.3333333333333321</v>
      </c>
      <c r="M45" s="281"/>
      <c r="N45" s="280">
        <v>0</v>
      </c>
      <c r="O45" s="278">
        <f t="shared" si="10"/>
        <v>0</v>
      </c>
      <c r="P45" s="281"/>
      <c r="Q45" s="280">
        <v>0</v>
      </c>
      <c r="R45" s="278">
        <f t="shared" si="11"/>
        <v>0</v>
      </c>
      <c r="S45" s="281"/>
      <c r="T45" s="280">
        <v>0</v>
      </c>
      <c r="U45" s="278">
        <f t="shared" si="12"/>
        <v>0</v>
      </c>
      <c r="V45" s="281"/>
      <c r="W45" s="280">
        <v>0</v>
      </c>
      <c r="X45" s="278">
        <f t="shared" si="13"/>
        <v>0</v>
      </c>
      <c r="Y45" s="281"/>
      <c r="Z45" s="280">
        <v>0</v>
      </c>
      <c r="AA45" s="278">
        <f t="shared" si="14"/>
        <v>0</v>
      </c>
      <c r="AB45" s="281"/>
      <c r="AC45" s="280">
        <f t="shared" si="4"/>
        <v>24</v>
      </c>
      <c r="AD45" s="278">
        <f t="shared" si="5"/>
        <v>8.0911604072550741E-2</v>
      </c>
    </row>
    <row r="46" spans="1:30" s="266" customFormat="1" x14ac:dyDescent="0.25">
      <c r="A46" s="267" t="s">
        <v>270</v>
      </c>
      <c r="B46" s="268">
        <v>4</v>
      </c>
      <c r="C46" s="265">
        <f t="shared" si="6"/>
        <v>13.793103448275861</v>
      </c>
      <c r="D46" s="285"/>
      <c r="E46" s="286">
        <v>20</v>
      </c>
      <c r="F46" s="265">
        <f t="shared" si="7"/>
        <v>68.965517241379317</v>
      </c>
      <c r="G46" s="287"/>
      <c r="H46" s="286">
        <v>0</v>
      </c>
      <c r="I46" s="265">
        <f t="shared" si="8"/>
        <v>0</v>
      </c>
      <c r="J46" s="287"/>
      <c r="K46" s="286">
        <v>5</v>
      </c>
      <c r="L46" s="265">
        <f t="shared" si="9"/>
        <v>17.241379310344829</v>
      </c>
      <c r="M46" s="287"/>
      <c r="N46" s="286">
        <v>0</v>
      </c>
      <c r="O46" s="269">
        <f t="shared" si="10"/>
        <v>0</v>
      </c>
      <c r="P46" s="287"/>
      <c r="Q46" s="286">
        <v>0</v>
      </c>
      <c r="R46" s="269">
        <f t="shared" si="11"/>
        <v>0</v>
      </c>
      <c r="S46" s="287"/>
      <c r="T46" s="286">
        <v>0</v>
      </c>
      <c r="U46" s="269">
        <f t="shared" si="12"/>
        <v>0</v>
      </c>
      <c r="V46" s="287"/>
      <c r="W46" s="286">
        <v>0</v>
      </c>
      <c r="X46" s="269">
        <f t="shared" si="13"/>
        <v>0</v>
      </c>
      <c r="Y46" s="287"/>
      <c r="Z46" s="286">
        <v>0</v>
      </c>
      <c r="AA46" s="269">
        <f t="shared" si="14"/>
        <v>0</v>
      </c>
      <c r="AB46" s="287"/>
      <c r="AC46" s="286">
        <f t="shared" si="4"/>
        <v>29</v>
      </c>
      <c r="AD46" s="269">
        <f t="shared" si="5"/>
        <v>9.7768188254332145E-2</v>
      </c>
    </row>
    <row r="47" spans="1:30" x14ac:dyDescent="0.25">
      <c r="B47" s="270"/>
      <c r="C47" s="271"/>
      <c r="D47" s="270"/>
      <c r="E47" s="270"/>
      <c r="F47" s="293"/>
      <c r="G47" s="284"/>
      <c r="H47" s="284"/>
      <c r="I47" s="293"/>
      <c r="J47" s="284"/>
      <c r="K47" s="284"/>
      <c r="L47" s="293"/>
      <c r="M47" s="284"/>
      <c r="N47" s="284"/>
      <c r="O47" s="293"/>
      <c r="P47" s="284"/>
      <c r="Q47" s="284"/>
      <c r="R47" s="293"/>
      <c r="S47" s="284"/>
      <c r="T47" s="284"/>
      <c r="U47" s="293"/>
      <c r="V47" s="284"/>
      <c r="W47" s="284"/>
      <c r="X47" s="293"/>
      <c r="Y47" s="284"/>
      <c r="Z47" s="284"/>
      <c r="AA47" s="293"/>
      <c r="AB47" s="284"/>
      <c r="AC47" s="284"/>
      <c r="AD47" s="293"/>
    </row>
    <row r="48" spans="1:30" ht="16.5" x14ac:dyDescent="0.3">
      <c r="A48" s="272" t="s">
        <v>271</v>
      </c>
    </row>
  </sheetData>
  <mergeCells count="13">
    <mergeCell ref="W12:X12"/>
    <mergeCell ref="Z12:AA12"/>
    <mergeCell ref="AC12:AD12"/>
    <mergeCell ref="A6:AD7"/>
    <mergeCell ref="A11:A13"/>
    <mergeCell ref="B11:AD11"/>
    <mergeCell ref="B12:C12"/>
    <mergeCell ref="E12:F12"/>
    <mergeCell ref="H12:I12"/>
    <mergeCell ref="K12:L12"/>
    <mergeCell ref="N12:O12"/>
    <mergeCell ref="Q12:R12"/>
    <mergeCell ref="T12:U12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07A37-87DE-44CE-B1C7-AB6E4167BA04}">
  <sheetPr>
    <tabColor theme="1"/>
  </sheetPr>
  <dimension ref="A2:AA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1.42578125" style="250"/>
    <col min="9" max="9" width="14" style="250" customWidth="1"/>
    <col min="10" max="10" width="6.28515625" style="250" customWidth="1"/>
    <col min="11" max="12" width="11.42578125" style="250"/>
    <col min="13" max="13" width="6.28515625" style="250" customWidth="1"/>
    <col min="14" max="14" width="14.28515625" style="250" customWidth="1"/>
    <col min="15" max="15" width="11.42578125" style="250"/>
    <col min="16" max="16" width="6.28515625" style="250" customWidth="1"/>
    <col min="17" max="18" width="11.42578125" style="250"/>
    <col min="19" max="19" width="6.28515625" style="250" customWidth="1"/>
    <col min="20" max="21" width="11.42578125" style="250"/>
    <col min="22" max="22" width="6.28515625" style="250" customWidth="1"/>
    <col min="23" max="24" width="11.42578125" style="250"/>
    <col min="25" max="25" width="6.28515625" style="250" customWidth="1"/>
    <col min="26" max="26" width="16.28515625" style="250" customWidth="1"/>
    <col min="27" max="27" width="9.5703125" style="250" hidden="1" customWidth="1"/>
    <col min="28" max="16384" width="11.42578125" style="250"/>
  </cols>
  <sheetData>
    <row r="2" spans="1:27" x14ac:dyDescent="0.25">
      <c r="A2" s="249"/>
    </row>
    <row r="5" spans="1:27" ht="3.75" customHeight="1" x14ac:dyDescent="0.25"/>
    <row r="6" spans="1:27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</row>
    <row r="7" spans="1:27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</row>
    <row r="8" spans="1:27" ht="14.25" customHeight="1" x14ac:dyDescent="0.25">
      <c r="A8" s="251" t="s">
        <v>207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</row>
    <row r="9" spans="1:27" ht="14.25" customHeight="1" x14ac:dyDescent="0.25">
      <c r="A9" s="294" t="s">
        <v>345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</row>
    <row r="10" spans="1:27" ht="15.75" x14ac:dyDescent="0.3">
      <c r="A10" s="253" t="s">
        <v>235</v>
      </c>
      <c r="B10" s="254"/>
      <c r="C10" s="255"/>
      <c r="D10" s="288"/>
      <c r="E10" s="288"/>
      <c r="F10" s="288"/>
    </row>
    <row r="11" spans="1:27" x14ac:dyDescent="0.25">
      <c r="A11" s="423" t="s">
        <v>236</v>
      </c>
      <c r="B11" s="429" t="s">
        <v>346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</row>
    <row r="12" spans="1:27" ht="40.5" customHeight="1" x14ac:dyDescent="0.25">
      <c r="A12" s="426"/>
      <c r="B12" s="425" t="s">
        <v>347</v>
      </c>
      <c r="C12" s="425"/>
      <c r="D12" s="273"/>
      <c r="E12" s="428" t="s">
        <v>348</v>
      </c>
      <c r="F12" s="428"/>
      <c r="G12" s="274"/>
      <c r="H12" s="428" t="s">
        <v>349</v>
      </c>
      <c r="I12" s="428"/>
      <c r="J12" s="274"/>
      <c r="K12" s="425" t="s">
        <v>350</v>
      </c>
      <c r="L12" s="425"/>
      <c r="M12" s="274"/>
      <c r="N12" s="428" t="s">
        <v>351</v>
      </c>
      <c r="O12" s="428"/>
      <c r="P12" s="274"/>
      <c r="Q12" s="428" t="s">
        <v>352</v>
      </c>
      <c r="R12" s="428"/>
      <c r="S12" s="274"/>
      <c r="T12" s="425" t="s">
        <v>353</v>
      </c>
      <c r="U12" s="425"/>
      <c r="V12" s="274"/>
      <c r="W12" s="428" t="s">
        <v>354</v>
      </c>
      <c r="X12" s="428"/>
      <c r="Y12" s="274"/>
      <c r="Z12" s="428" t="s">
        <v>303</v>
      </c>
      <c r="AA12" s="428"/>
    </row>
    <row r="13" spans="1:27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 t="s">
        <v>52</v>
      </c>
      <c r="I13" s="256" t="s">
        <v>1</v>
      </c>
      <c r="J13" s="275"/>
      <c r="K13" s="256" t="s">
        <v>52</v>
      </c>
      <c r="L13" s="256" t="s">
        <v>1</v>
      </c>
      <c r="M13" s="275"/>
      <c r="N13" s="256" t="s">
        <v>52</v>
      </c>
      <c r="O13" s="256" t="s">
        <v>1</v>
      </c>
      <c r="P13" s="275"/>
      <c r="Q13" s="256" t="s">
        <v>52</v>
      </c>
      <c r="R13" s="256" t="s">
        <v>1</v>
      </c>
      <c r="S13" s="275"/>
      <c r="T13" s="256" t="s">
        <v>52</v>
      </c>
      <c r="U13" s="256" t="s">
        <v>1</v>
      </c>
      <c r="V13" s="275"/>
      <c r="W13" s="256" t="s">
        <v>52</v>
      </c>
      <c r="X13" s="256" t="s">
        <v>1</v>
      </c>
      <c r="Y13" s="275"/>
      <c r="Z13" s="256"/>
      <c r="AA13" s="256" t="s">
        <v>1</v>
      </c>
    </row>
    <row r="14" spans="1:27" x14ac:dyDescent="0.25">
      <c r="A14" s="289" t="s">
        <v>238</v>
      </c>
      <c r="B14" s="258">
        <f>SUM(B15:B46)</f>
        <v>6360</v>
      </c>
      <c r="C14" s="276">
        <f t="shared" ref="C14" si="0">(B14/$Z$14)*100</f>
        <v>21.30225080385852</v>
      </c>
      <c r="D14" s="277"/>
      <c r="E14" s="258">
        <f t="shared" ref="E14" si="1">SUM(E15:E46)</f>
        <v>5471</v>
      </c>
      <c r="F14" s="276">
        <f>(E14/$Z$14)*100</f>
        <v>18.32462486602358</v>
      </c>
      <c r="G14" s="277"/>
      <c r="H14" s="258">
        <f t="shared" ref="H14" si="2">SUM(H15:H46)</f>
        <v>15224</v>
      </c>
      <c r="I14" s="276">
        <f>(H14/$Z$14)*100</f>
        <v>50.9914255091104</v>
      </c>
      <c r="J14" s="277"/>
      <c r="K14" s="258">
        <f t="shared" ref="K14" si="3">SUM(K15:K46)</f>
        <v>729</v>
      </c>
      <c r="L14" s="276">
        <f>(K14/$Z$14)*100</f>
        <v>2.4417202572347265</v>
      </c>
      <c r="M14" s="277"/>
      <c r="N14" s="258">
        <f>SUM(N15:N46)</f>
        <v>1081</v>
      </c>
      <c r="O14" s="276">
        <f>(N14/$Z$14)*100</f>
        <v>3.6207127545551985</v>
      </c>
      <c r="P14" s="277"/>
      <c r="Q14" s="258">
        <f>SUM(Q15:Q46)</f>
        <v>48</v>
      </c>
      <c r="R14" s="276">
        <f>(Q14/$Z$14)*100</f>
        <v>0.16077170418006431</v>
      </c>
      <c r="S14" s="277"/>
      <c r="T14" s="258">
        <f t="shared" ref="T14" si="4">SUM(T15:T46)</f>
        <v>364</v>
      </c>
      <c r="U14" s="276">
        <f>(T14/$Z$14)*100</f>
        <v>1.2191854233654877</v>
      </c>
      <c r="V14" s="277"/>
      <c r="W14" s="258">
        <f>SUM(W15:W46)</f>
        <v>579</v>
      </c>
      <c r="X14" s="276">
        <f>(W14/$Z$14)*100</f>
        <v>1.9393086816720257</v>
      </c>
      <c r="Y14" s="277"/>
      <c r="Z14" s="258">
        <f>SUM(Z15:Z46)</f>
        <v>29856</v>
      </c>
      <c r="AA14" s="277">
        <f>SUM(AA15:AA46)</f>
        <v>99.999999999999972</v>
      </c>
    </row>
    <row r="15" spans="1:27" x14ac:dyDescent="0.25">
      <c r="A15" s="260" t="s">
        <v>239</v>
      </c>
      <c r="B15" s="261">
        <v>287</v>
      </c>
      <c r="C15" s="278">
        <f>(B15/$Z15)*100</f>
        <v>36.560509554140125</v>
      </c>
      <c r="D15" s="279"/>
      <c r="E15" s="280">
        <v>135</v>
      </c>
      <c r="F15" s="278">
        <f>(E15/$Z15)*100</f>
        <v>17.197452229299362</v>
      </c>
      <c r="G15" s="281"/>
      <c r="H15" s="280">
        <v>348</v>
      </c>
      <c r="I15" s="278">
        <f>(H15/$Z15)*100</f>
        <v>44.331210191082803</v>
      </c>
      <c r="J15" s="281"/>
      <c r="K15" s="280">
        <v>1</v>
      </c>
      <c r="L15" s="278">
        <f>(K15/$Z15)*100</f>
        <v>0.12738853503184713</v>
      </c>
      <c r="M15" s="281"/>
      <c r="N15" s="280">
        <v>8</v>
      </c>
      <c r="O15" s="278">
        <f>(N15/$Z15)*100</f>
        <v>1.0191082802547771</v>
      </c>
      <c r="P15" s="281"/>
      <c r="Q15" s="280">
        <v>0</v>
      </c>
      <c r="R15" s="278">
        <f>(Q15/$Z15)*100</f>
        <v>0</v>
      </c>
      <c r="S15" s="281"/>
      <c r="T15" s="280">
        <v>2</v>
      </c>
      <c r="U15" s="278">
        <f>(T15/$Z15)*100</f>
        <v>0.25477707006369427</v>
      </c>
      <c r="V15" s="281"/>
      <c r="W15" s="280">
        <v>4</v>
      </c>
      <c r="X15" s="278">
        <f>(W15/$Z15)*100</f>
        <v>0.50955414012738853</v>
      </c>
      <c r="Y15" s="281"/>
      <c r="Z15" s="280">
        <v>785</v>
      </c>
      <c r="AA15" s="278">
        <f>(Z15/$Z$14)*100</f>
        <v>2.6292872454448015</v>
      </c>
    </row>
    <row r="16" spans="1:27" x14ac:dyDescent="0.25">
      <c r="A16" s="263" t="s">
        <v>240</v>
      </c>
      <c r="B16" s="264">
        <v>313</v>
      </c>
      <c r="C16" s="265">
        <f>(B16/$Z16)*100</f>
        <v>26.547921967769295</v>
      </c>
      <c r="D16" s="282"/>
      <c r="E16" s="283">
        <v>438</v>
      </c>
      <c r="F16" s="265">
        <f>(E16/$Z16)*100</f>
        <v>37.150127226463106</v>
      </c>
      <c r="G16" s="284"/>
      <c r="H16" s="283">
        <v>329</v>
      </c>
      <c r="I16" s="265">
        <f>(H16/$Z16)*100</f>
        <v>27.905004240882104</v>
      </c>
      <c r="J16" s="284"/>
      <c r="K16" s="283">
        <v>48</v>
      </c>
      <c r="L16" s="265">
        <f>(K16/$Z16)*100</f>
        <v>4.0712468193384224</v>
      </c>
      <c r="M16" s="284"/>
      <c r="N16" s="283">
        <v>30</v>
      </c>
      <c r="O16" s="265">
        <f>(N16/$Z16)*100</f>
        <v>2.5445292620865136</v>
      </c>
      <c r="P16" s="284"/>
      <c r="Q16" s="283">
        <v>1</v>
      </c>
      <c r="R16" s="265">
        <f>(Q16/$Z16)*100</f>
        <v>8.4817642069550461E-2</v>
      </c>
      <c r="S16" s="284"/>
      <c r="T16" s="283">
        <v>3</v>
      </c>
      <c r="U16" s="265">
        <f>(T16/$Z16)*100</f>
        <v>0.2544529262086514</v>
      </c>
      <c r="V16" s="284"/>
      <c r="W16" s="283">
        <v>17</v>
      </c>
      <c r="X16" s="265">
        <f>(W16/$Z16)*100</f>
        <v>1.4418999151823579</v>
      </c>
      <c r="Y16" s="284"/>
      <c r="Z16" s="283">
        <v>1179</v>
      </c>
      <c r="AA16" s="265">
        <f>(Z16/$Z$14)*100</f>
        <v>3.9489549839228295</v>
      </c>
    </row>
    <row r="17" spans="1:27" x14ac:dyDescent="0.25">
      <c r="A17" s="260" t="s">
        <v>241</v>
      </c>
      <c r="B17" s="261">
        <v>0</v>
      </c>
      <c r="C17" s="278">
        <v>0</v>
      </c>
      <c r="D17" s="279"/>
      <c r="E17" s="280">
        <v>0</v>
      </c>
      <c r="F17" s="278">
        <v>0</v>
      </c>
      <c r="G17" s="281"/>
      <c r="H17" s="280">
        <v>0</v>
      </c>
      <c r="I17" s="278">
        <v>0</v>
      </c>
      <c r="J17" s="281"/>
      <c r="K17" s="280">
        <v>0</v>
      </c>
      <c r="L17" s="278">
        <v>0</v>
      </c>
      <c r="M17" s="281"/>
      <c r="N17" s="280">
        <v>0</v>
      </c>
      <c r="O17" s="278">
        <v>0</v>
      </c>
      <c r="P17" s="281"/>
      <c r="Q17" s="280">
        <v>0</v>
      </c>
      <c r="R17" s="278">
        <v>0</v>
      </c>
      <c r="S17" s="281"/>
      <c r="T17" s="280">
        <v>0</v>
      </c>
      <c r="U17" s="278">
        <v>0</v>
      </c>
      <c r="V17" s="281"/>
      <c r="W17" s="280">
        <v>0</v>
      </c>
      <c r="X17" s="278">
        <v>0</v>
      </c>
      <c r="Y17" s="281"/>
      <c r="Z17" s="280">
        <v>0</v>
      </c>
      <c r="AA17" s="278">
        <f t="shared" ref="AA17:AA46" si="5">(Z17/$Z$14)*100</f>
        <v>0</v>
      </c>
    </row>
    <row r="18" spans="1:27" x14ac:dyDescent="0.25">
      <c r="A18" s="263" t="s">
        <v>242</v>
      </c>
      <c r="B18" s="264">
        <v>517</v>
      </c>
      <c r="C18" s="265">
        <f t="shared" ref="C18:C46" si="6">(B18/$Z18)*100</f>
        <v>27.239199157007377</v>
      </c>
      <c r="D18" s="282"/>
      <c r="E18" s="283">
        <v>274</v>
      </c>
      <c r="F18" s="265">
        <f t="shared" ref="F18:F46" si="7">(E18/$Z18)*100</f>
        <v>14.436248682824026</v>
      </c>
      <c r="G18" s="284"/>
      <c r="H18" s="283">
        <v>1018</v>
      </c>
      <c r="I18" s="265">
        <f t="shared" ref="I18:I46" si="8">(H18/$Z18)*100</f>
        <v>53.635405690200209</v>
      </c>
      <c r="J18" s="284"/>
      <c r="K18" s="283">
        <v>31</v>
      </c>
      <c r="L18" s="265">
        <f t="shared" ref="L18:L46" si="9">(K18/$Z18)*100</f>
        <v>1.6332982086406742</v>
      </c>
      <c r="M18" s="284"/>
      <c r="N18" s="283">
        <v>34</v>
      </c>
      <c r="O18" s="265">
        <f t="shared" ref="O18:O46" si="10">(N18/$Z18)*100</f>
        <v>1.7913593256059008</v>
      </c>
      <c r="P18" s="284"/>
      <c r="Q18" s="283">
        <v>1</v>
      </c>
      <c r="R18" s="265">
        <f t="shared" ref="R18:R46" si="11">(Q18/$Z18)*100</f>
        <v>5.2687038988408846E-2</v>
      </c>
      <c r="S18" s="284"/>
      <c r="T18" s="283">
        <v>9</v>
      </c>
      <c r="U18" s="265">
        <f t="shared" ref="U18:U46" si="12">(T18/$Z18)*100</f>
        <v>0.4741833508956797</v>
      </c>
      <c r="V18" s="284"/>
      <c r="W18" s="283">
        <v>14</v>
      </c>
      <c r="X18" s="265">
        <f t="shared" ref="X18:X46" si="13">(W18/$Z18)*100</f>
        <v>0.7376185458377239</v>
      </c>
      <c r="Y18" s="284"/>
      <c r="Z18" s="283">
        <v>1898</v>
      </c>
      <c r="AA18" s="265">
        <f t="shared" si="5"/>
        <v>6.3571811361200421</v>
      </c>
    </row>
    <row r="19" spans="1:27" x14ac:dyDescent="0.25">
      <c r="A19" s="260" t="s">
        <v>243</v>
      </c>
      <c r="B19" s="261">
        <v>831</v>
      </c>
      <c r="C19" s="278">
        <f t="shared" si="6"/>
        <v>37.398739873987395</v>
      </c>
      <c r="D19" s="279"/>
      <c r="E19" s="280">
        <v>647</v>
      </c>
      <c r="F19" s="278">
        <f t="shared" si="7"/>
        <v>29.117911791179118</v>
      </c>
      <c r="G19" s="281"/>
      <c r="H19" s="280">
        <v>514</v>
      </c>
      <c r="I19" s="278">
        <f t="shared" si="8"/>
        <v>23.132313231323131</v>
      </c>
      <c r="J19" s="281"/>
      <c r="K19" s="280">
        <v>68</v>
      </c>
      <c r="L19" s="278">
        <f t="shared" si="9"/>
        <v>3.0603060306030603</v>
      </c>
      <c r="M19" s="281"/>
      <c r="N19" s="280">
        <v>60</v>
      </c>
      <c r="O19" s="278">
        <f t="shared" si="10"/>
        <v>2.7002700270027002</v>
      </c>
      <c r="P19" s="281"/>
      <c r="Q19" s="280">
        <v>3</v>
      </c>
      <c r="R19" s="278">
        <f t="shared" si="11"/>
        <v>0.13501350135013501</v>
      </c>
      <c r="S19" s="281"/>
      <c r="T19" s="280">
        <v>24</v>
      </c>
      <c r="U19" s="278">
        <f t="shared" si="12"/>
        <v>1.0801080108010801</v>
      </c>
      <c r="V19" s="281"/>
      <c r="W19" s="280">
        <v>75</v>
      </c>
      <c r="X19" s="278">
        <f t="shared" si="13"/>
        <v>3.3753375337533753</v>
      </c>
      <c r="Y19" s="281"/>
      <c r="Z19" s="280">
        <v>2222</v>
      </c>
      <c r="AA19" s="278">
        <f t="shared" si="5"/>
        <v>7.442390139335477</v>
      </c>
    </row>
    <row r="20" spans="1:27" x14ac:dyDescent="0.25">
      <c r="A20" s="263" t="s">
        <v>244</v>
      </c>
      <c r="B20" s="264">
        <v>411</v>
      </c>
      <c r="C20" s="265">
        <f t="shared" si="6"/>
        <v>23.102866779089375</v>
      </c>
      <c r="D20" s="282"/>
      <c r="E20" s="283">
        <v>386</v>
      </c>
      <c r="F20" s="265">
        <f t="shared" si="7"/>
        <v>21.697582911748174</v>
      </c>
      <c r="G20" s="284"/>
      <c r="H20" s="283">
        <v>893</v>
      </c>
      <c r="I20" s="265">
        <f t="shared" si="8"/>
        <v>50.196739741427763</v>
      </c>
      <c r="J20" s="284"/>
      <c r="K20" s="283">
        <v>10</v>
      </c>
      <c r="L20" s="265">
        <f t="shared" si="9"/>
        <v>0.56211354693648119</v>
      </c>
      <c r="M20" s="284"/>
      <c r="N20" s="283">
        <v>52</v>
      </c>
      <c r="O20" s="265">
        <f t="shared" si="10"/>
        <v>2.9229904440697023</v>
      </c>
      <c r="P20" s="284"/>
      <c r="Q20" s="283">
        <v>4</v>
      </c>
      <c r="R20" s="265">
        <f t="shared" si="11"/>
        <v>0.22484541877459246</v>
      </c>
      <c r="S20" s="284"/>
      <c r="T20" s="283">
        <v>12</v>
      </c>
      <c r="U20" s="265">
        <f t="shared" si="12"/>
        <v>0.67453625632377734</v>
      </c>
      <c r="V20" s="284"/>
      <c r="W20" s="283">
        <v>11</v>
      </c>
      <c r="X20" s="265">
        <f t="shared" si="13"/>
        <v>0.61832490163012932</v>
      </c>
      <c r="Y20" s="284"/>
      <c r="Z20" s="283">
        <v>1779</v>
      </c>
      <c r="AA20" s="265">
        <f t="shared" si="5"/>
        <v>5.9586012861736339</v>
      </c>
    </row>
    <row r="21" spans="1:27" x14ac:dyDescent="0.25">
      <c r="A21" s="260" t="s">
        <v>245</v>
      </c>
      <c r="B21" s="261">
        <v>458</v>
      </c>
      <c r="C21" s="278">
        <f t="shared" si="6"/>
        <v>24.105263157894736</v>
      </c>
      <c r="D21" s="279"/>
      <c r="E21" s="280">
        <v>415</v>
      </c>
      <c r="F21" s="278">
        <f t="shared" si="7"/>
        <v>21.842105263157897</v>
      </c>
      <c r="G21" s="281"/>
      <c r="H21" s="280">
        <v>857</v>
      </c>
      <c r="I21" s="278">
        <f t="shared" si="8"/>
        <v>45.10526315789474</v>
      </c>
      <c r="J21" s="281"/>
      <c r="K21" s="280">
        <v>48</v>
      </c>
      <c r="L21" s="278">
        <f t="shared" si="9"/>
        <v>2.5263157894736841</v>
      </c>
      <c r="M21" s="281"/>
      <c r="N21" s="280">
        <v>43</v>
      </c>
      <c r="O21" s="278">
        <f t="shared" si="10"/>
        <v>2.2631578947368425</v>
      </c>
      <c r="P21" s="281"/>
      <c r="Q21" s="280">
        <v>1</v>
      </c>
      <c r="R21" s="278">
        <f t="shared" si="11"/>
        <v>5.2631578947368418E-2</v>
      </c>
      <c r="S21" s="281"/>
      <c r="T21" s="280">
        <v>50</v>
      </c>
      <c r="U21" s="278">
        <f t="shared" si="12"/>
        <v>2.6315789473684208</v>
      </c>
      <c r="V21" s="281"/>
      <c r="W21" s="280">
        <v>28</v>
      </c>
      <c r="X21" s="278">
        <f t="shared" si="13"/>
        <v>1.4736842105263157</v>
      </c>
      <c r="Y21" s="281"/>
      <c r="Z21" s="280">
        <v>1900</v>
      </c>
      <c r="AA21" s="278">
        <f t="shared" si="5"/>
        <v>6.3638799571275451</v>
      </c>
    </row>
    <row r="22" spans="1:27" x14ac:dyDescent="0.25">
      <c r="A22" s="263" t="s">
        <v>246</v>
      </c>
      <c r="B22" s="264">
        <v>255</v>
      </c>
      <c r="C22" s="265">
        <f t="shared" si="6"/>
        <v>18.14946619217082</v>
      </c>
      <c r="D22" s="282"/>
      <c r="E22" s="283">
        <v>253</v>
      </c>
      <c r="F22" s="265">
        <f t="shared" si="7"/>
        <v>18.007117437722421</v>
      </c>
      <c r="G22" s="284"/>
      <c r="H22" s="283">
        <v>700</v>
      </c>
      <c r="I22" s="265">
        <f t="shared" si="8"/>
        <v>49.822064056939503</v>
      </c>
      <c r="J22" s="284"/>
      <c r="K22" s="283">
        <v>8</v>
      </c>
      <c r="L22" s="265">
        <f t="shared" si="9"/>
        <v>0.56939501779359436</v>
      </c>
      <c r="M22" s="284"/>
      <c r="N22" s="283">
        <v>133</v>
      </c>
      <c r="O22" s="265">
        <f t="shared" si="10"/>
        <v>9.4661921708185055</v>
      </c>
      <c r="P22" s="284"/>
      <c r="Q22" s="283">
        <v>7</v>
      </c>
      <c r="R22" s="265">
        <f t="shared" si="11"/>
        <v>0.49822064056939502</v>
      </c>
      <c r="S22" s="284"/>
      <c r="T22" s="283">
        <v>4</v>
      </c>
      <c r="U22" s="265">
        <f t="shared" si="12"/>
        <v>0.28469750889679718</v>
      </c>
      <c r="V22" s="284"/>
      <c r="W22" s="283">
        <v>45</v>
      </c>
      <c r="X22" s="265">
        <f t="shared" si="13"/>
        <v>3.2028469750889679</v>
      </c>
      <c r="Y22" s="284"/>
      <c r="Z22" s="283">
        <v>1405</v>
      </c>
      <c r="AA22" s="265">
        <f t="shared" si="5"/>
        <v>4.705921757770632</v>
      </c>
    </row>
    <row r="23" spans="1:27" x14ac:dyDescent="0.25">
      <c r="A23" s="260" t="s">
        <v>247</v>
      </c>
      <c r="B23" s="261">
        <v>43</v>
      </c>
      <c r="C23" s="278">
        <f t="shared" si="6"/>
        <v>20.975609756097562</v>
      </c>
      <c r="D23" s="279"/>
      <c r="E23" s="280">
        <v>53</v>
      </c>
      <c r="F23" s="278">
        <f t="shared" si="7"/>
        <v>25.853658536585368</v>
      </c>
      <c r="G23" s="281"/>
      <c r="H23" s="280">
        <v>63</v>
      </c>
      <c r="I23" s="278">
        <f t="shared" si="8"/>
        <v>30.73170731707317</v>
      </c>
      <c r="J23" s="281"/>
      <c r="K23" s="280">
        <v>2</v>
      </c>
      <c r="L23" s="278">
        <f t="shared" si="9"/>
        <v>0.97560975609756095</v>
      </c>
      <c r="M23" s="281"/>
      <c r="N23" s="280">
        <v>4</v>
      </c>
      <c r="O23" s="278">
        <f t="shared" si="10"/>
        <v>1.9512195121951219</v>
      </c>
      <c r="P23" s="281"/>
      <c r="Q23" s="280">
        <v>0</v>
      </c>
      <c r="R23" s="278">
        <f t="shared" si="11"/>
        <v>0</v>
      </c>
      <c r="S23" s="281"/>
      <c r="T23" s="280">
        <v>40</v>
      </c>
      <c r="U23" s="278">
        <f t="shared" si="12"/>
        <v>19.512195121951219</v>
      </c>
      <c r="V23" s="281"/>
      <c r="W23" s="280">
        <v>0</v>
      </c>
      <c r="X23" s="278">
        <f t="shared" si="13"/>
        <v>0</v>
      </c>
      <c r="Y23" s="281"/>
      <c r="Z23" s="280">
        <v>205</v>
      </c>
      <c r="AA23" s="278">
        <f t="shared" si="5"/>
        <v>0.68662915326902463</v>
      </c>
    </row>
    <row r="24" spans="1:27" x14ac:dyDescent="0.25">
      <c r="A24" s="263" t="s">
        <v>248</v>
      </c>
      <c r="B24" s="264">
        <v>1</v>
      </c>
      <c r="C24" s="265">
        <f t="shared" si="6"/>
        <v>50</v>
      </c>
      <c r="D24" s="282"/>
      <c r="E24" s="283">
        <v>0</v>
      </c>
      <c r="F24" s="265">
        <f t="shared" si="7"/>
        <v>0</v>
      </c>
      <c r="G24" s="284"/>
      <c r="H24" s="283">
        <v>1</v>
      </c>
      <c r="I24" s="265">
        <f t="shared" si="8"/>
        <v>50</v>
      </c>
      <c r="J24" s="284"/>
      <c r="K24" s="283">
        <v>0</v>
      </c>
      <c r="L24" s="265">
        <f t="shared" si="9"/>
        <v>0</v>
      </c>
      <c r="M24" s="284"/>
      <c r="N24" s="283">
        <v>0</v>
      </c>
      <c r="O24" s="265">
        <f t="shared" si="10"/>
        <v>0</v>
      </c>
      <c r="P24" s="284"/>
      <c r="Q24" s="283">
        <v>0</v>
      </c>
      <c r="R24" s="265">
        <f t="shared" si="11"/>
        <v>0</v>
      </c>
      <c r="S24" s="284"/>
      <c r="T24" s="283">
        <v>0</v>
      </c>
      <c r="U24" s="265">
        <f t="shared" si="12"/>
        <v>0</v>
      </c>
      <c r="V24" s="284"/>
      <c r="W24" s="283">
        <v>0</v>
      </c>
      <c r="X24" s="265">
        <f t="shared" si="13"/>
        <v>0</v>
      </c>
      <c r="Y24" s="284"/>
      <c r="Z24" s="283">
        <v>2</v>
      </c>
      <c r="AA24" s="265">
        <f t="shared" si="5"/>
        <v>6.6988210075026797E-3</v>
      </c>
    </row>
    <row r="25" spans="1:27" x14ac:dyDescent="0.25">
      <c r="A25" s="260" t="s">
        <v>249</v>
      </c>
      <c r="B25" s="261">
        <v>181</v>
      </c>
      <c r="C25" s="278">
        <f t="shared" si="6"/>
        <v>13.487332339791354</v>
      </c>
      <c r="D25" s="279"/>
      <c r="E25" s="280">
        <v>158</v>
      </c>
      <c r="F25" s="278">
        <f t="shared" si="7"/>
        <v>11.773472429210134</v>
      </c>
      <c r="G25" s="281"/>
      <c r="H25" s="280">
        <v>863</v>
      </c>
      <c r="I25" s="278">
        <f t="shared" si="8"/>
        <v>64.307004470938907</v>
      </c>
      <c r="J25" s="281"/>
      <c r="K25" s="280">
        <v>103</v>
      </c>
      <c r="L25" s="278">
        <f t="shared" si="9"/>
        <v>7.6751117734724286</v>
      </c>
      <c r="M25" s="281"/>
      <c r="N25" s="280">
        <v>22</v>
      </c>
      <c r="O25" s="278">
        <f t="shared" si="10"/>
        <v>1.639344262295082</v>
      </c>
      <c r="P25" s="281"/>
      <c r="Q25" s="280">
        <v>1</v>
      </c>
      <c r="R25" s="278">
        <f t="shared" si="11"/>
        <v>7.4515648286140088E-2</v>
      </c>
      <c r="S25" s="281"/>
      <c r="T25" s="280">
        <v>6</v>
      </c>
      <c r="U25" s="278">
        <f t="shared" si="12"/>
        <v>0.44709388971684055</v>
      </c>
      <c r="V25" s="281"/>
      <c r="W25" s="280">
        <v>8</v>
      </c>
      <c r="X25" s="278">
        <f t="shared" si="13"/>
        <v>0.5961251862891207</v>
      </c>
      <c r="Y25" s="281"/>
      <c r="Z25" s="280">
        <v>1342</v>
      </c>
      <c r="AA25" s="278">
        <f t="shared" si="5"/>
        <v>4.494908896034298</v>
      </c>
    </row>
    <row r="26" spans="1:27" x14ac:dyDescent="0.25">
      <c r="A26" s="263" t="s">
        <v>250</v>
      </c>
      <c r="B26" s="264">
        <v>1</v>
      </c>
      <c r="C26" s="265">
        <f t="shared" si="6"/>
        <v>0.5494505494505495</v>
      </c>
      <c r="D26" s="282"/>
      <c r="E26" s="283">
        <v>4</v>
      </c>
      <c r="F26" s="265">
        <f t="shared" si="7"/>
        <v>2.197802197802198</v>
      </c>
      <c r="G26" s="284"/>
      <c r="H26" s="283">
        <v>164</v>
      </c>
      <c r="I26" s="265">
        <f t="shared" si="8"/>
        <v>90.109890109890117</v>
      </c>
      <c r="J26" s="284"/>
      <c r="K26" s="283">
        <v>4</v>
      </c>
      <c r="L26" s="265">
        <f t="shared" si="9"/>
        <v>2.197802197802198</v>
      </c>
      <c r="M26" s="284"/>
      <c r="N26" s="283">
        <v>8</v>
      </c>
      <c r="O26" s="265">
        <f t="shared" si="10"/>
        <v>4.395604395604396</v>
      </c>
      <c r="P26" s="284"/>
      <c r="Q26" s="283">
        <v>0</v>
      </c>
      <c r="R26" s="265">
        <f t="shared" si="11"/>
        <v>0</v>
      </c>
      <c r="S26" s="284"/>
      <c r="T26" s="283">
        <v>1</v>
      </c>
      <c r="U26" s="265">
        <f t="shared" si="12"/>
        <v>0.5494505494505495</v>
      </c>
      <c r="V26" s="284"/>
      <c r="W26" s="283">
        <v>0</v>
      </c>
      <c r="X26" s="265">
        <f t="shared" si="13"/>
        <v>0</v>
      </c>
      <c r="Y26" s="284"/>
      <c r="Z26" s="283">
        <v>182</v>
      </c>
      <c r="AA26" s="265">
        <f t="shared" si="5"/>
        <v>0.60959271168274387</v>
      </c>
    </row>
    <row r="27" spans="1:27" x14ac:dyDescent="0.25">
      <c r="A27" s="260" t="s">
        <v>251</v>
      </c>
      <c r="B27" s="261">
        <v>75</v>
      </c>
      <c r="C27" s="278">
        <f t="shared" si="6"/>
        <v>4.8355899419729207</v>
      </c>
      <c r="D27" s="279"/>
      <c r="E27" s="280">
        <v>105</v>
      </c>
      <c r="F27" s="278">
        <f t="shared" si="7"/>
        <v>6.7698259187620886</v>
      </c>
      <c r="G27" s="281"/>
      <c r="H27" s="280">
        <v>1213</v>
      </c>
      <c r="I27" s="278">
        <f t="shared" si="8"/>
        <v>78.207607994842036</v>
      </c>
      <c r="J27" s="281"/>
      <c r="K27" s="280">
        <v>41</v>
      </c>
      <c r="L27" s="278">
        <f t="shared" si="9"/>
        <v>2.6434558349451969</v>
      </c>
      <c r="M27" s="281"/>
      <c r="N27" s="280">
        <v>86</v>
      </c>
      <c r="O27" s="278">
        <f t="shared" si="10"/>
        <v>5.5448098001289488</v>
      </c>
      <c r="P27" s="281"/>
      <c r="Q27" s="280">
        <v>4</v>
      </c>
      <c r="R27" s="278">
        <f t="shared" si="11"/>
        <v>0.25789813023855579</v>
      </c>
      <c r="S27" s="281"/>
      <c r="T27" s="280">
        <v>1</v>
      </c>
      <c r="U27" s="278">
        <f t="shared" si="12"/>
        <v>6.4474532559638947E-2</v>
      </c>
      <c r="V27" s="281"/>
      <c r="W27" s="280">
        <v>26</v>
      </c>
      <c r="X27" s="278">
        <f t="shared" si="13"/>
        <v>1.6763378465506125</v>
      </c>
      <c r="Y27" s="281"/>
      <c r="Z27" s="280">
        <v>1551</v>
      </c>
      <c r="AA27" s="278">
        <f t="shared" si="5"/>
        <v>5.194935691318328</v>
      </c>
    </row>
    <row r="28" spans="1:27" x14ac:dyDescent="0.25">
      <c r="A28" s="263" t="s">
        <v>252</v>
      </c>
      <c r="B28" s="264">
        <v>187</v>
      </c>
      <c r="C28" s="265">
        <f t="shared" si="6"/>
        <v>15.252854812398041</v>
      </c>
      <c r="D28" s="282"/>
      <c r="E28" s="283">
        <v>121</v>
      </c>
      <c r="F28" s="265">
        <f t="shared" si="7"/>
        <v>9.8694942903752043</v>
      </c>
      <c r="G28" s="284"/>
      <c r="H28" s="283">
        <v>810</v>
      </c>
      <c r="I28" s="265">
        <f t="shared" si="8"/>
        <v>66.068515497553022</v>
      </c>
      <c r="J28" s="284"/>
      <c r="K28" s="283">
        <v>40</v>
      </c>
      <c r="L28" s="265">
        <f t="shared" si="9"/>
        <v>3.2626427406199019</v>
      </c>
      <c r="M28" s="284"/>
      <c r="N28" s="283">
        <v>39</v>
      </c>
      <c r="O28" s="265">
        <f t="shared" si="10"/>
        <v>3.181076672104405</v>
      </c>
      <c r="P28" s="284"/>
      <c r="Q28" s="283">
        <v>4</v>
      </c>
      <c r="R28" s="265">
        <f t="shared" si="11"/>
        <v>0.32626427406199021</v>
      </c>
      <c r="S28" s="284"/>
      <c r="T28" s="283">
        <v>0</v>
      </c>
      <c r="U28" s="265">
        <f t="shared" si="12"/>
        <v>0</v>
      </c>
      <c r="V28" s="284"/>
      <c r="W28" s="283">
        <v>25</v>
      </c>
      <c r="X28" s="265">
        <f t="shared" si="13"/>
        <v>2.0391517128874388</v>
      </c>
      <c r="Y28" s="284"/>
      <c r="Z28" s="283">
        <v>1226</v>
      </c>
      <c r="AA28" s="265">
        <f t="shared" si="5"/>
        <v>4.1063772775991421</v>
      </c>
    </row>
    <row r="29" spans="1:27" x14ac:dyDescent="0.25">
      <c r="A29" s="260" t="s">
        <v>253</v>
      </c>
      <c r="B29" s="261">
        <v>441</v>
      </c>
      <c r="C29" s="278">
        <f t="shared" si="6"/>
        <v>32.642487046632127</v>
      </c>
      <c r="D29" s="279"/>
      <c r="E29" s="280">
        <v>300</v>
      </c>
      <c r="F29" s="278">
        <f t="shared" si="7"/>
        <v>22.205773501110286</v>
      </c>
      <c r="G29" s="281"/>
      <c r="H29" s="280">
        <v>474</v>
      </c>
      <c r="I29" s="278">
        <f t="shared" si="8"/>
        <v>35.085122131754254</v>
      </c>
      <c r="J29" s="281"/>
      <c r="K29" s="280">
        <v>41</v>
      </c>
      <c r="L29" s="278">
        <f t="shared" si="9"/>
        <v>3.0347890451517396</v>
      </c>
      <c r="M29" s="281"/>
      <c r="N29" s="280">
        <v>55</v>
      </c>
      <c r="O29" s="278">
        <f t="shared" si="10"/>
        <v>4.0710584752035528</v>
      </c>
      <c r="P29" s="281"/>
      <c r="Q29" s="280">
        <v>3</v>
      </c>
      <c r="R29" s="278">
        <f t="shared" si="11"/>
        <v>0.22205773501110287</v>
      </c>
      <c r="S29" s="281"/>
      <c r="T29" s="280">
        <v>7</v>
      </c>
      <c r="U29" s="278">
        <f t="shared" si="12"/>
        <v>0.5181347150259068</v>
      </c>
      <c r="V29" s="281"/>
      <c r="W29" s="280">
        <v>30</v>
      </c>
      <c r="X29" s="278">
        <f t="shared" si="13"/>
        <v>2.2205773501110291</v>
      </c>
      <c r="Y29" s="281"/>
      <c r="Z29" s="280">
        <v>1351</v>
      </c>
      <c r="AA29" s="278">
        <f t="shared" si="5"/>
        <v>4.52505359056806</v>
      </c>
    </row>
    <row r="30" spans="1:27" x14ac:dyDescent="0.25">
      <c r="A30" s="263" t="s">
        <v>254</v>
      </c>
      <c r="B30" s="264">
        <v>17</v>
      </c>
      <c r="C30" s="265">
        <f t="shared" si="6"/>
        <v>89.473684210526315</v>
      </c>
      <c r="D30" s="282"/>
      <c r="E30" s="283">
        <v>1</v>
      </c>
      <c r="F30" s="265">
        <f t="shared" si="7"/>
        <v>5.2631578947368416</v>
      </c>
      <c r="G30" s="284"/>
      <c r="H30" s="283">
        <v>1</v>
      </c>
      <c r="I30" s="265">
        <f t="shared" si="8"/>
        <v>5.2631578947368416</v>
      </c>
      <c r="J30" s="284"/>
      <c r="K30" s="283">
        <v>0</v>
      </c>
      <c r="L30" s="265">
        <f t="shared" si="9"/>
        <v>0</v>
      </c>
      <c r="M30" s="284"/>
      <c r="N30" s="283">
        <v>0</v>
      </c>
      <c r="O30" s="265">
        <f t="shared" si="10"/>
        <v>0</v>
      </c>
      <c r="P30" s="284"/>
      <c r="Q30" s="283">
        <v>0</v>
      </c>
      <c r="R30" s="265">
        <f t="shared" si="11"/>
        <v>0</v>
      </c>
      <c r="S30" s="284"/>
      <c r="T30" s="283">
        <v>0</v>
      </c>
      <c r="U30" s="265">
        <f t="shared" si="12"/>
        <v>0</v>
      </c>
      <c r="V30" s="284"/>
      <c r="W30" s="283">
        <v>0</v>
      </c>
      <c r="X30" s="265">
        <f t="shared" si="13"/>
        <v>0</v>
      </c>
      <c r="Y30" s="284"/>
      <c r="Z30" s="283">
        <v>19</v>
      </c>
      <c r="AA30" s="265">
        <f t="shared" si="5"/>
        <v>6.3638799571275453E-2</v>
      </c>
    </row>
    <row r="31" spans="1:27" x14ac:dyDescent="0.25">
      <c r="A31" s="260" t="s">
        <v>255</v>
      </c>
      <c r="B31" s="261">
        <v>0</v>
      </c>
      <c r="C31" s="278">
        <f t="shared" si="6"/>
        <v>0</v>
      </c>
      <c r="D31" s="279"/>
      <c r="E31" s="280">
        <v>6</v>
      </c>
      <c r="F31" s="278">
        <f t="shared" si="7"/>
        <v>20.689655172413794</v>
      </c>
      <c r="G31" s="281"/>
      <c r="H31" s="280">
        <v>23</v>
      </c>
      <c r="I31" s="278">
        <f t="shared" si="8"/>
        <v>79.310344827586206</v>
      </c>
      <c r="J31" s="281"/>
      <c r="K31" s="280">
        <v>0</v>
      </c>
      <c r="L31" s="278">
        <f t="shared" si="9"/>
        <v>0</v>
      </c>
      <c r="M31" s="281"/>
      <c r="N31" s="280">
        <v>0</v>
      </c>
      <c r="O31" s="278">
        <f t="shared" si="10"/>
        <v>0</v>
      </c>
      <c r="P31" s="281"/>
      <c r="Q31" s="280">
        <v>0</v>
      </c>
      <c r="R31" s="278">
        <f t="shared" si="11"/>
        <v>0</v>
      </c>
      <c r="S31" s="281"/>
      <c r="T31" s="280">
        <v>0</v>
      </c>
      <c r="U31" s="278">
        <f t="shared" si="12"/>
        <v>0</v>
      </c>
      <c r="V31" s="281"/>
      <c r="W31" s="280">
        <v>0</v>
      </c>
      <c r="X31" s="278">
        <f t="shared" si="13"/>
        <v>0</v>
      </c>
      <c r="Y31" s="281"/>
      <c r="Z31" s="280">
        <v>29</v>
      </c>
      <c r="AA31" s="278">
        <f t="shared" si="5"/>
        <v>9.7132904608788859E-2</v>
      </c>
    </row>
    <row r="32" spans="1:27" x14ac:dyDescent="0.25">
      <c r="A32" s="263" t="s">
        <v>256</v>
      </c>
      <c r="B32" s="264">
        <v>248</v>
      </c>
      <c r="C32" s="265">
        <f t="shared" si="6"/>
        <v>19.919678714859437</v>
      </c>
      <c r="D32" s="282"/>
      <c r="E32" s="283">
        <v>214</v>
      </c>
      <c r="F32" s="265">
        <f t="shared" si="7"/>
        <v>17.188755020080322</v>
      </c>
      <c r="G32" s="284"/>
      <c r="H32" s="283">
        <v>701</v>
      </c>
      <c r="I32" s="265">
        <f t="shared" si="8"/>
        <v>56.305220883534133</v>
      </c>
      <c r="J32" s="284"/>
      <c r="K32" s="283">
        <v>7</v>
      </c>
      <c r="L32" s="265">
        <f t="shared" si="9"/>
        <v>0.56224899598393574</v>
      </c>
      <c r="M32" s="284"/>
      <c r="N32" s="283">
        <v>50</v>
      </c>
      <c r="O32" s="265">
        <f t="shared" si="10"/>
        <v>4.0160642570281126</v>
      </c>
      <c r="P32" s="284"/>
      <c r="Q32" s="283">
        <v>0</v>
      </c>
      <c r="R32" s="265">
        <f t="shared" si="11"/>
        <v>0</v>
      </c>
      <c r="S32" s="284"/>
      <c r="T32" s="283">
        <v>9</v>
      </c>
      <c r="U32" s="265">
        <f t="shared" si="12"/>
        <v>0.72289156626506024</v>
      </c>
      <c r="V32" s="284"/>
      <c r="W32" s="283">
        <v>16</v>
      </c>
      <c r="X32" s="265">
        <f t="shared" si="13"/>
        <v>1.285140562248996</v>
      </c>
      <c r="Y32" s="284"/>
      <c r="Z32" s="283">
        <v>1245</v>
      </c>
      <c r="AA32" s="265">
        <f t="shared" si="5"/>
        <v>4.170016077170418</v>
      </c>
    </row>
    <row r="33" spans="1:27" x14ac:dyDescent="0.25">
      <c r="A33" s="260" t="s">
        <v>257</v>
      </c>
      <c r="B33" s="261">
        <v>24</v>
      </c>
      <c r="C33" s="278">
        <f t="shared" si="6"/>
        <v>1.8072289156626504</v>
      </c>
      <c r="D33" s="279"/>
      <c r="E33" s="280">
        <v>32</v>
      </c>
      <c r="F33" s="278">
        <f t="shared" si="7"/>
        <v>2.4096385542168677</v>
      </c>
      <c r="G33" s="281"/>
      <c r="H33" s="280">
        <v>1250</v>
      </c>
      <c r="I33" s="278">
        <f t="shared" si="8"/>
        <v>94.126506024096386</v>
      </c>
      <c r="J33" s="281"/>
      <c r="K33" s="280">
        <v>14</v>
      </c>
      <c r="L33" s="278">
        <f t="shared" si="9"/>
        <v>1.0542168674698795</v>
      </c>
      <c r="M33" s="281"/>
      <c r="N33" s="280">
        <v>3</v>
      </c>
      <c r="O33" s="278">
        <f t="shared" si="10"/>
        <v>0.2259036144578313</v>
      </c>
      <c r="P33" s="281"/>
      <c r="Q33" s="280">
        <v>0</v>
      </c>
      <c r="R33" s="278">
        <f t="shared" si="11"/>
        <v>0</v>
      </c>
      <c r="S33" s="281"/>
      <c r="T33" s="280">
        <v>1</v>
      </c>
      <c r="U33" s="278">
        <f t="shared" si="12"/>
        <v>7.5301204819277115E-2</v>
      </c>
      <c r="V33" s="281"/>
      <c r="W33" s="280">
        <v>4</v>
      </c>
      <c r="X33" s="278">
        <f t="shared" si="13"/>
        <v>0.30120481927710846</v>
      </c>
      <c r="Y33" s="281"/>
      <c r="Z33" s="280">
        <v>1328</v>
      </c>
      <c r="AA33" s="278">
        <f t="shared" si="5"/>
        <v>4.448017148981779</v>
      </c>
    </row>
    <row r="34" spans="1:27" x14ac:dyDescent="0.25">
      <c r="A34" s="263" t="s">
        <v>258</v>
      </c>
      <c r="B34" s="264">
        <v>3</v>
      </c>
      <c r="C34" s="265">
        <f t="shared" si="6"/>
        <v>0.87463556851311952</v>
      </c>
      <c r="D34" s="282"/>
      <c r="E34" s="283">
        <v>50</v>
      </c>
      <c r="F34" s="265">
        <f t="shared" si="7"/>
        <v>14.577259475218659</v>
      </c>
      <c r="G34" s="284"/>
      <c r="H34" s="283">
        <v>279</v>
      </c>
      <c r="I34" s="265">
        <f t="shared" si="8"/>
        <v>81.341107871720126</v>
      </c>
      <c r="J34" s="284"/>
      <c r="K34" s="283">
        <v>9</v>
      </c>
      <c r="L34" s="265">
        <f t="shared" si="9"/>
        <v>2.6239067055393588</v>
      </c>
      <c r="M34" s="284"/>
      <c r="N34" s="283">
        <v>1</v>
      </c>
      <c r="O34" s="265">
        <f t="shared" si="10"/>
        <v>0.29154518950437319</v>
      </c>
      <c r="P34" s="284"/>
      <c r="Q34" s="283">
        <v>0</v>
      </c>
      <c r="R34" s="265">
        <f t="shared" si="11"/>
        <v>0</v>
      </c>
      <c r="S34" s="284"/>
      <c r="T34" s="283">
        <v>1</v>
      </c>
      <c r="U34" s="265">
        <f t="shared" si="12"/>
        <v>0.29154518950437319</v>
      </c>
      <c r="V34" s="284"/>
      <c r="W34" s="283">
        <v>0</v>
      </c>
      <c r="X34" s="265">
        <f t="shared" si="13"/>
        <v>0</v>
      </c>
      <c r="Y34" s="284"/>
      <c r="Z34" s="283">
        <v>343</v>
      </c>
      <c r="AA34" s="265">
        <f t="shared" si="5"/>
        <v>1.1488478027867095</v>
      </c>
    </row>
    <row r="35" spans="1:27" x14ac:dyDescent="0.25">
      <c r="A35" s="260" t="s">
        <v>259</v>
      </c>
      <c r="B35" s="261">
        <v>6</v>
      </c>
      <c r="C35" s="278">
        <f t="shared" si="6"/>
        <v>5.7142857142857144</v>
      </c>
      <c r="D35" s="279"/>
      <c r="E35" s="280">
        <v>16</v>
      </c>
      <c r="F35" s="278">
        <f t="shared" si="7"/>
        <v>15.238095238095239</v>
      </c>
      <c r="G35" s="281"/>
      <c r="H35" s="280">
        <v>70</v>
      </c>
      <c r="I35" s="278">
        <f t="shared" si="8"/>
        <v>66.666666666666657</v>
      </c>
      <c r="J35" s="281"/>
      <c r="K35" s="280">
        <v>0</v>
      </c>
      <c r="L35" s="278">
        <f t="shared" si="9"/>
        <v>0</v>
      </c>
      <c r="M35" s="281"/>
      <c r="N35" s="280">
        <v>12</v>
      </c>
      <c r="O35" s="278">
        <f t="shared" si="10"/>
        <v>11.428571428571429</v>
      </c>
      <c r="P35" s="281"/>
      <c r="Q35" s="280">
        <v>0</v>
      </c>
      <c r="R35" s="278">
        <f t="shared" si="11"/>
        <v>0</v>
      </c>
      <c r="S35" s="281"/>
      <c r="T35" s="280">
        <v>0</v>
      </c>
      <c r="U35" s="278">
        <f t="shared" si="12"/>
        <v>0</v>
      </c>
      <c r="V35" s="281"/>
      <c r="W35" s="280">
        <v>1</v>
      </c>
      <c r="X35" s="278">
        <f t="shared" si="13"/>
        <v>0.95238095238095244</v>
      </c>
      <c r="Y35" s="281"/>
      <c r="Z35" s="280">
        <v>105</v>
      </c>
      <c r="AA35" s="278">
        <f t="shared" si="5"/>
        <v>0.35168810289389069</v>
      </c>
    </row>
    <row r="36" spans="1:27" s="266" customFormat="1" x14ac:dyDescent="0.25">
      <c r="A36" s="263" t="s">
        <v>260</v>
      </c>
      <c r="B36" s="264">
        <v>207</v>
      </c>
      <c r="C36" s="265">
        <f t="shared" si="6"/>
        <v>11.848883800801374</v>
      </c>
      <c r="D36" s="282"/>
      <c r="E36" s="283">
        <v>426</v>
      </c>
      <c r="F36" s="265">
        <f t="shared" si="7"/>
        <v>24.384659416141957</v>
      </c>
      <c r="G36" s="284"/>
      <c r="H36" s="283">
        <v>929</v>
      </c>
      <c r="I36" s="265">
        <f t="shared" si="8"/>
        <v>53.176874642243845</v>
      </c>
      <c r="J36" s="284"/>
      <c r="K36" s="283">
        <v>59</v>
      </c>
      <c r="L36" s="265">
        <f t="shared" si="9"/>
        <v>3.3772180881511162</v>
      </c>
      <c r="M36" s="284"/>
      <c r="N36" s="283">
        <v>94</v>
      </c>
      <c r="O36" s="265">
        <f t="shared" si="10"/>
        <v>5.3806525472238125</v>
      </c>
      <c r="P36" s="284"/>
      <c r="Q36" s="283">
        <v>4</v>
      </c>
      <c r="R36" s="265">
        <f t="shared" si="11"/>
        <v>0.22896393817973668</v>
      </c>
      <c r="S36" s="284"/>
      <c r="T36" s="283">
        <v>16</v>
      </c>
      <c r="U36" s="265">
        <f t="shared" si="12"/>
        <v>0.9158557527189467</v>
      </c>
      <c r="V36" s="284"/>
      <c r="W36" s="283">
        <v>12</v>
      </c>
      <c r="X36" s="265">
        <f t="shared" si="13"/>
        <v>0.68689181453921011</v>
      </c>
      <c r="Y36" s="284"/>
      <c r="Z36" s="283">
        <v>1747</v>
      </c>
      <c r="AA36" s="265">
        <f t="shared" si="5"/>
        <v>5.851420150053591</v>
      </c>
    </row>
    <row r="37" spans="1:27" x14ac:dyDescent="0.25">
      <c r="A37" s="260" t="s">
        <v>261</v>
      </c>
      <c r="B37" s="261">
        <v>101</v>
      </c>
      <c r="C37" s="278">
        <f t="shared" si="6"/>
        <v>17.353951890034363</v>
      </c>
      <c r="D37" s="279"/>
      <c r="E37" s="280">
        <v>147</v>
      </c>
      <c r="F37" s="278">
        <f t="shared" si="7"/>
        <v>25.257731958762886</v>
      </c>
      <c r="G37" s="281"/>
      <c r="H37" s="280">
        <v>306</v>
      </c>
      <c r="I37" s="278">
        <f t="shared" si="8"/>
        <v>52.577319587628871</v>
      </c>
      <c r="J37" s="281"/>
      <c r="K37" s="280">
        <v>6</v>
      </c>
      <c r="L37" s="278">
        <f t="shared" si="9"/>
        <v>1.0309278350515463</v>
      </c>
      <c r="M37" s="281"/>
      <c r="N37" s="280">
        <v>14</v>
      </c>
      <c r="O37" s="278">
        <f t="shared" si="10"/>
        <v>2.4054982817869419</v>
      </c>
      <c r="P37" s="281"/>
      <c r="Q37" s="280">
        <v>0</v>
      </c>
      <c r="R37" s="278">
        <f t="shared" si="11"/>
        <v>0</v>
      </c>
      <c r="S37" s="281"/>
      <c r="T37" s="280">
        <v>1</v>
      </c>
      <c r="U37" s="278">
        <f t="shared" si="12"/>
        <v>0.1718213058419244</v>
      </c>
      <c r="V37" s="281"/>
      <c r="W37" s="280">
        <v>7</v>
      </c>
      <c r="X37" s="278">
        <f t="shared" si="13"/>
        <v>1.202749140893471</v>
      </c>
      <c r="Y37" s="281"/>
      <c r="Z37" s="280">
        <v>582</v>
      </c>
      <c r="AA37" s="278">
        <f t="shared" si="5"/>
        <v>1.9493569131832797</v>
      </c>
    </row>
    <row r="38" spans="1:27" s="266" customFormat="1" x14ac:dyDescent="0.25">
      <c r="A38" s="263" t="s">
        <v>262</v>
      </c>
      <c r="B38" s="264">
        <v>354</v>
      </c>
      <c r="C38" s="265">
        <f t="shared" si="6"/>
        <v>24.363386097728839</v>
      </c>
      <c r="D38" s="282"/>
      <c r="E38" s="283">
        <v>210</v>
      </c>
      <c r="F38" s="265">
        <f t="shared" si="7"/>
        <v>14.452856159669651</v>
      </c>
      <c r="G38" s="284"/>
      <c r="H38" s="283">
        <v>810</v>
      </c>
      <c r="I38" s="265">
        <f t="shared" si="8"/>
        <v>55.746730901582929</v>
      </c>
      <c r="J38" s="284"/>
      <c r="K38" s="283">
        <v>39</v>
      </c>
      <c r="L38" s="265">
        <f t="shared" si="9"/>
        <v>2.6841018582243632</v>
      </c>
      <c r="M38" s="284"/>
      <c r="N38" s="283">
        <v>31</v>
      </c>
      <c r="O38" s="265">
        <f t="shared" si="10"/>
        <v>2.1335168616655196</v>
      </c>
      <c r="P38" s="284"/>
      <c r="Q38" s="283">
        <v>0</v>
      </c>
      <c r="R38" s="265">
        <f t="shared" si="11"/>
        <v>0</v>
      </c>
      <c r="S38" s="284"/>
      <c r="T38" s="283">
        <v>0</v>
      </c>
      <c r="U38" s="265">
        <f t="shared" si="12"/>
        <v>0</v>
      </c>
      <c r="V38" s="284"/>
      <c r="W38" s="283">
        <v>9</v>
      </c>
      <c r="X38" s="265">
        <f t="shared" si="13"/>
        <v>0.61940812112869925</v>
      </c>
      <c r="Y38" s="284"/>
      <c r="Z38" s="283">
        <v>1453</v>
      </c>
      <c r="AA38" s="265">
        <f t="shared" si="5"/>
        <v>4.866693461950697</v>
      </c>
    </row>
    <row r="39" spans="1:27" x14ac:dyDescent="0.25">
      <c r="A39" s="260" t="s">
        <v>263</v>
      </c>
      <c r="B39" s="261">
        <v>168</v>
      </c>
      <c r="C39" s="278">
        <f t="shared" si="6"/>
        <v>24.418604651162788</v>
      </c>
      <c r="D39" s="279"/>
      <c r="E39" s="280">
        <v>177</v>
      </c>
      <c r="F39" s="278">
        <f t="shared" si="7"/>
        <v>25.726744186046513</v>
      </c>
      <c r="G39" s="281"/>
      <c r="H39" s="280">
        <v>156</v>
      </c>
      <c r="I39" s="278">
        <f t="shared" si="8"/>
        <v>22.674418604651162</v>
      </c>
      <c r="J39" s="281"/>
      <c r="K39" s="280">
        <v>14</v>
      </c>
      <c r="L39" s="278">
        <f t="shared" si="9"/>
        <v>2.0348837209302326</v>
      </c>
      <c r="M39" s="281"/>
      <c r="N39" s="280">
        <v>55</v>
      </c>
      <c r="O39" s="278">
        <f t="shared" si="10"/>
        <v>7.9941860465116283</v>
      </c>
      <c r="P39" s="281"/>
      <c r="Q39" s="280">
        <v>0</v>
      </c>
      <c r="R39" s="278">
        <f t="shared" si="11"/>
        <v>0</v>
      </c>
      <c r="S39" s="281"/>
      <c r="T39" s="280">
        <v>74</v>
      </c>
      <c r="U39" s="278">
        <f t="shared" si="12"/>
        <v>10.755813953488373</v>
      </c>
      <c r="V39" s="281"/>
      <c r="W39" s="280">
        <v>44</v>
      </c>
      <c r="X39" s="278">
        <f t="shared" si="13"/>
        <v>6.395348837209303</v>
      </c>
      <c r="Y39" s="281"/>
      <c r="Z39" s="280">
        <v>688</v>
      </c>
      <c r="AA39" s="278">
        <f t="shared" si="5"/>
        <v>2.304394426580922</v>
      </c>
    </row>
    <row r="40" spans="1:27" s="266" customFormat="1" x14ac:dyDescent="0.25">
      <c r="A40" s="263" t="s">
        <v>264</v>
      </c>
      <c r="B40" s="264">
        <v>255</v>
      </c>
      <c r="C40" s="265">
        <f t="shared" si="6"/>
        <v>19.645608628659474</v>
      </c>
      <c r="D40" s="282"/>
      <c r="E40" s="283">
        <v>167</v>
      </c>
      <c r="F40" s="265">
        <f t="shared" si="7"/>
        <v>12.865947611710324</v>
      </c>
      <c r="G40" s="284"/>
      <c r="H40" s="283">
        <v>734</v>
      </c>
      <c r="I40" s="265">
        <f t="shared" si="8"/>
        <v>56.548536209553156</v>
      </c>
      <c r="J40" s="284"/>
      <c r="K40" s="283">
        <v>30</v>
      </c>
      <c r="L40" s="265">
        <f t="shared" si="9"/>
        <v>2.3112480739599381</v>
      </c>
      <c r="M40" s="284"/>
      <c r="N40" s="283">
        <v>62</v>
      </c>
      <c r="O40" s="265">
        <f t="shared" si="10"/>
        <v>4.7765793528505389</v>
      </c>
      <c r="P40" s="284"/>
      <c r="Q40" s="283">
        <v>8</v>
      </c>
      <c r="R40" s="265">
        <f t="shared" si="11"/>
        <v>0.6163328197226503</v>
      </c>
      <c r="S40" s="284"/>
      <c r="T40" s="283">
        <v>12</v>
      </c>
      <c r="U40" s="265">
        <f t="shared" si="12"/>
        <v>0.92449922958397546</v>
      </c>
      <c r="V40" s="284"/>
      <c r="W40" s="283">
        <v>30</v>
      </c>
      <c r="X40" s="265">
        <f t="shared" si="13"/>
        <v>2.3112480739599381</v>
      </c>
      <c r="Y40" s="284"/>
      <c r="Z40" s="283">
        <v>1298</v>
      </c>
      <c r="AA40" s="265">
        <f t="shared" si="5"/>
        <v>4.347534833869239</v>
      </c>
    </row>
    <row r="41" spans="1:27" x14ac:dyDescent="0.25">
      <c r="A41" s="260" t="s">
        <v>265</v>
      </c>
      <c r="B41" s="261">
        <v>331</v>
      </c>
      <c r="C41" s="278">
        <f t="shared" si="6"/>
        <v>34.479166666666664</v>
      </c>
      <c r="D41" s="279"/>
      <c r="E41" s="280">
        <v>160</v>
      </c>
      <c r="F41" s="278">
        <f t="shared" si="7"/>
        <v>16.666666666666664</v>
      </c>
      <c r="G41" s="281"/>
      <c r="H41" s="280">
        <v>251</v>
      </c>
      <c r="I41" s="278">
        <f t="shared" si="8"/>
        <v>26.145833333333336</v>
      </c>
      <c r="J41" s="281"/>
      <c r="K41" s="280">
        <v>17</v>
      </c>
      <c r="L41" s="278">
        <f t="shared" si="9"/>
        <v>1.7708333333333333</v>
      </c>
      <c r="M41" s="281"/>
      <c r="N41" s="280">
        <v>73</v>
      </c>
      <c r="O41" s="278">
        <f t="shared" si="10"/>
        <v>7.6041666666666661</v>
      </c>
      <c r="P41" s="281"/>
      <c r="Q41" s="280">
        <v>5</v>
      </c>
      <c r="R41" s="278">
        <f t="shared" si="11"/>
        <v>0.52083333333333326</v>
      </c>
      <c r="S41" s="281"/>
      <c r="T41" s="280">
        <v>6</v>
      </c>
      <c r="U41" s="278">
        <f t="shared" si="12"/>
        <v>0.625</v>
      </c>
      <c r="V41" s="281"/>
      <c r="W41" s="280">
        <v>117</v>
      </c>
      <c r="X41" s="278">
        <f t="shared" si="13"/>
        <v>12.1875</v>
      </c>
      <c r="Y41" s="281"/>
      <c r="Z41" s="280">
        <v>960</v>
      </c>
      <c r="AA41" s="278">
        <f t="shared" si="5"/>
        <v>3.215434083601286</v>
      </c>
    </row>
    <row r="42" spans="1:27" s="266" customFormat="1" x14ac:dyDescent="0.25">
      <c r="A42" s="263" t="s">
        <v>266</v>
      </c>
      <c r="B42" s="264">
        <v>67</v>
      </c>
      <c r="C42" s="265">
        <f t="shared" si="6"/>
        <v>20.426829268292682</v>
      </c>
      <c r="D42" s="282"/>
      <c r="E42" s="283">
        <v>60</v>
      </c>
      <c r="F42" s="265">
        <f t="shared" si="7"/>
        <v>18.292682926829269</v>
      </c>
      <c r="G42" s="284"/>
      <c r="H42" s="283">
        <v>181</v>
      </c>
      <c r="I42" s="265">
        <f t="shared" si="8"/>
        <v>55.182926829268297</v>
      </c>
      <c r="J42" s="284"/>
      <c r="K42" s="283">
        <v>6</v>
      </c>
      <c r="L42" s="265">
        <f t="shared" si="9"/>
        <v>1.8292682926829267</v>
      </c>
      <c r="M42" s="284"/>
      <c r="N42" s="283">
        <v>8</v>
      </c>
      <c r="O42" s="265">
        <f t="shared" si="10"/>
        <v>2.4390243902439024</v>
      </c>
      <c r="P42" s="284"/>
      <c r="Q42" s="283">
        <v>0</v>
      </c>
      <c r="R42" s="265">
        <f t="shared" si="11"/>
        <v>0</v>
      </c>
      <c r="S42" s="284"/>
      <c r="T42" s="283">
        <v>1</v>
      </c>
      <c r="U42" s="265">
        <f t="shared" si="12"/>
        <v>0.3048780487804878</v>
      </c>
      <c r="V42" s="284"/>
      <c r="W42" s="283">
        <v>5</v>
      </c>
      <c r="X42" s="265">
        <f t="shared" si="13"/>
        <v>1.524390243902439</v>
      </c>
      <c r="Y42" s="284"/>
      <c r="Z42" s="283">
        <v>328</v>
      </c>
      <c r="AA42" s="265">
        <f t="shared" si="5"/>
        <v>1.0986066452304395</v>
      </c>
    </row>
    <row r="43" spans="1:27" x14ac:dyDescent="0.25">
      <c r="A43" s="260" t="s">
        <v>267</v>
      </c>
      <c r="B43" s="261">
        <v>309</v>
      </c>
      <c r="C43" s="278">
        <f t="shared" si="6"/>
        <v>20.504313205043132</v>
      </c>
      <c r="D43" s="279"/>
      <c r="E43" s="280">
        <v>278</v>
      </c>
      <c r="F43" s="278">
        <f t="shared" si="7"/>
        <v>18.447246184472462</v>
      </c>
      <c r="G43" s="281"/>
      <c r="H43" s="280">
        <v>698</v>
      </c>
      <c r="I43" s="278">
        <f t="shared" si="8"/>
        <v>46.317186463171865</v>
      </c>
      <c r="J43" s="281"/>
      <c r="K43" s="280">
        <v>49</v>
      </c>
      <c r="L43" s="278">
        <f t="shared" si="9"/>
        <v>3.2514930325149303</v>
      </c>
      <c r="M43" s="281"/>
      <c r="N43" s="280">
        <v>70</v>
      </c>
      <c r="O43" s="278">
        <f t="shared" si="10"/>
        <v>4.6449900464499008</v>
      </c>
      <c r="P43" s="281"/>
      <c r="Q43" s="280">
        <v>2</v>
      </c>
      <c r="R43" s="278">
        <f t="shared" si="11"/>
        <v>0.13271400132714001</v>
      </c>
      <c r="S43" s="281"/>
      <c r="T43" s="280">
        <v>76</v>
      </c>
      <c r="U43" s="278">
        <f t="shared" si="12"/>
        <v>5.0431320504313204</v>
      </c>
      <c r="V43" s="281"/>
      <c r="W43" s="280">
        <v>25</v>
      </c>
      <c r="X43" s="278">
        <f t="shared" si="13"/>
        <v>1.6589250165892502</v>
      </c>
      <c r="Y43" s="281"/>
      <c r="Z43" s="280">
        <v>1507</v>
      </c>
      <c r="AA43" s="278">
        <f t="shared" si="5"/>
        <v>5.047561629153269</v>
      </c>
    </row>
    <row r="44" spans="1:27" s="266" customFormat="1" x14ac:dyDescent="0.25">
      <c r="A44" s="263" t="s">
        <v>268</v>
      </c>
      <c r="B44" s="264">
        <v>268</v>
      </c>
      <c r="C44" s="265">
        <f t="shared" si="6"/>
        <v>23.426573426573427</v>
      </c>
      <c r="D44" s="282"/>
      <c r="E44" s="283">
        <v>222</v>
      </c>
      <c r="F44" s="265">
        <f t="shared" si="7"/>
        <v>19.405594405594407</v>
      </c>
      <c r="G44" s="284"/>
      <c r="H44" s="283">
        <v>553</v>
      </c>
      <c r="I44" s="265">
        <f t="shared" si="8"/>
        <v>48.33916083916084</v>
      </c>
      <c r="J44" s="284"/>
      <c r="K44" s="283">
        <v>34</v>
      </c>
      <c r="L44" s="265">
        <f t="shared" si="9"/>
        <v>2.9720279720279721</v>
      </c>
      <c r="M44" s="284"/>
      <c r="N44" s="283">
        <v>33</v>
      </c>
      <c r="O44" s="265">
        <f t="shared" si="10"/>
        <v>2.8846153846153846</v>
      </c>
      <c r="P44" s="284"/>
      <c r="Q44" s="283">
        <v>0</v>
      </c>
      <c r="R44" s="265">
        <f t="shared" si="11"/>
        <v>0</v>
      </c>
      <c r="S44" s="284"/>
      <c r="T44" s="283">
        <v>8</v>
      </c>
      <c r="U44" s="265">
        <f t="shared" si="12"/>
        <v>0.69930069930069927</v>
      </c>
      <c r="V44" s="284"/>
      <c r="W44" s="283">
        <v>26</v>
      </c>
      <c r="X44" s="265">
        <f t="shared" si="13"/>
        <v>2.2727272727272729</v>
      </c>
      <c r="Y44" s="284"/>
      <c r="Z44" s="283">
        <v>1144</v>
      </c>
      <c r="AA44" s="265">
        <f t="shared" si="5"/>
        <v>3.831725616291533</v>
      </c>
    </row>
    <row r="45" spans="1:27" x14ac:dyDescent="0.25">
      <c r="A45" s="260" t="s">
        <v>269</v>
      </c>
      <c r="B45" s="261">
        <v>1</v>
      </c>
      <c r="C45" s="278">
        <f t="shared" si="6"/>
        <v>4.1666666666666661</v>
      </c>
      <c r="D45" s="279"/>
      <c r="E45" s="280">
        <v>16</v>
      </c>
      <c r="F45" s="278">
        <f t="shared" si="7"/>
        <v>66.666666666666657</v>
      </c>
      <c r="G45" s="281"/>
      <c r="H45" s="280">
        <v>6</v>
      </c>
      <c r="I45" s="278">
        <f t="shared" si="8"/>
        <v>25</v>
      </c>
      <c r="J45" s="281"/>
      <c r="K45" s="280">
        <v>0</v>
      </c>
      <c r="L45" s="278">
        <f t="shared" si="9"/>
        <v>0</v>
      </c>
      <c r="M45" s="281"/>
      <c r="N45" s="280">
        <v>1</v>
      </c>
      <c r="O45" s="278">
        <f t="shared" si="10"/>
        <v>4.1666666666666661</v>
      </c>
      <c r="P45" s="281"/>
      <c r="Q45" s="280">
        <v>0</v>
      </c>
      <c r="R45" s="278">
        <f t="shared" si="11"/>
        <v>0</v>
      </c>
      <c r="S45" s="281"/>
      <c r="T45" s="280">
        <v>0</v>
      </c>
      <c r="U45" s="278">
        <f t="shared" si="12"/>
        <v>0</v>
      </c>
      <c r="V45" s="281"/>
      <c r="W45" s="280">
        <v>0</v>
      </c>
      <c r="X45" s="278">
        <f t="shared" si="13"/>
        <v>0</v>
      </c>
      <c r="Y45" s="281"/>
      <c r="Z45" s="280">
        <v>24</v>
      </c>
      <c r="AA45" s="278">
        <f t="shared" si="5"/>
        <v>8.0385852090032156E-2</v>
      </c>
    </row>
    <row r="46" spans="1:27" s="266" customFormat="1" x14ac:dyDescent="0.25">
      <c r="A46" s="267" t="s">
        <v>270</v>
      </c>
      <c r="B46" s="268">
        <v>0</v>
      </c>
      <c r="C46" s="269">
        <f t="shared" si="6"/>
        <v>0</v>
      </c>
      <c r="D46" s="285"/>
      <c r="E46" s="286">
        <v>0</v>
      </c>
      <c r="F46" s="269">
        <f t="shared" si="7"/>
        <v>0</v>
      </c>
      <c r="G46" s="287"/>
      <c r="H46" s="286">
        <v>29</v>
      </c>
      <c r="I46" s="269">
        <f t="shared" si="8"/>
        <v>100</v>
      </c>
      <c r="J46" s="287"/>
      <c r="K46" s="286">
        <v>0</v>
      </c>
      <c r="L46" s="269">
        <f t="shared" si="9"/>
        <v>0</v>
      </c>
      <c r="M46" s="287"/>
      <c r="N46" s="286">
        <v>0</v>
      </c>
      <c r="O46" s="269">
        <f t="shared" si="10"/>
        <v>0</v>
      </c>
      <c r="P46" s="287"/>
      <c r="Q46" s="286">
        <v>0</v>
      </c>
      <c r="R46" s="269">
        <f t="shared" si="11"/>
        <v>0</v>
      </c>
      <c r="S46" s="287"/>
      <c r="T46" s="286">
        <v>0</v>
      </c>
      <c r="U46" s="269">
        <f t="shared" si="12"/>
        <v>0</v>
      </c>
      <c r="V46" s="287"/>
      <c r="W46" s="286">
        <v>0</v>
      </c>
      <c r="X46" s="269">
        <f t="shared" si="13"/>
        <v>0</v>
      </c>
      <c r="Y46" s="287"/>
      <c r="Z46" s="286">
        <v>29</v>
      </c>
      <c r="AA46" s="269">
        <f t="shared" si="5"/>
        <v>9.7132904608788859E-2</v>
      </c>
    </row>
    <row r="47" spans="1:27" x14ac:dyDescent="0.25">
      <c r="B47" s="270"/>
      <c r="C47" s="271"/>
      <c r="D47" s="270"/>
      <c r="E47" s="270"/>
      <c r="F47" s="293"/>
      <c r="G47" s="284"/>
      <c r="H47" s="284"/>
      <c r="I47" s="293"/>
      <c r="J47" s="284"/>
      <c r="K47" s="284"/>
      <c r="L47" s="293"/>
      <c r="M47" s="284"/>
      <c r="N47" s="284"/>
      <c r="O47" s="293"/>
      <c r="P47" s="284"/>
      <c r="Q47" s="284"/>
      <c r="R47" s="293"/>
      <c r="S47" s="284"/>
      <c r="T47" s="284"/>
      <c r="U47" s="293"/>
      <c r="V47" s="284"/>
      <c r="W47" s="284"/>
      <c r="X47" s="293"/>
      <c r="Y47" s="284"/>
      <c r="Z47" s="284"/>
      <c r="AA47" s="293"/>
    </row>
    <row r="48" spans="1:27" ht="16.5" x14ac:dyDescent="0.3">
      <c r="A48" s="272" t="s">
        <v>271</v>
      </c>
    </row>
  </sheetData>
  <mergeCells count="12">
    <mergeCell ref="W12:X12"/>
    <mergeCell ref="Z12:AA12"/>
    <mergeCell ref="A6:AA7"/>
    <mergeCell ref="A11:A13"/>
    <mergeCell ref="B11:AA11"/>
    <mergeCell ref="B12:C12"/>
    <mergeCell ref="E12:F12"/>
    <mergeCell ref="H12:I12"/>
    <mergeCell ref="K12:L12"/>
    <mergeCell ref="N12:O12"/>
    <mergeCell ref="Q12:R12"/>
    <mergeCell ref="T12:U1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3AC16-1338-4289-96F7-73E0C0633717}">
  <sheetPr>
    <tabColor theme="1"/>
  </sheetPr>
  <dimension ref="A2:T48"/>
  <sheetViews>
    <sheetView showGridLines="0" showRowColHeaders="0" topLeftCell="A9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1.42578125" style="250"/>
    <col min="9" max="9" width="14" style="250" customWidth="1"/>
    <col min="10" max="10" width="6.28515625" style="250" customWidth="1"/>
    <col min="11" max="12" width="11.42578125" style="250"/>
    <col min="13" max="13" width="6.28515625" style="250" customWidth="1"/>
    <col min="14" max="14" width="14.28515625" style="250" customWidth="1"/>
    <col min="15" max="15" width="11.42578125" style="250"/>
    <col min="16" max="16" width="6.28515625" style="250" customWidth="1"/>
    <col min="17" max="16384" width="11.42578125" style="250"/>
  </cols>
  <sheetData>
    <row r="2" spans="1:18" x14ac:dyDescent="0.25">
      <c r="A2" s="249"/>
    </row>
    <row r="5" spans="1:18" ht="3.75" customHeight="1" x14ac:dyDescent="0.25"/>
    <row r="6" spans="1:18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</row>
    <row r="7" spans="1:18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</row>
    <row r="8" spans="1:18" ht="14.25" customHeight="1" x14ac:dyDescent="0.25">
      <c r="A8" s="251" t="s">
        <v>208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</row>
    <row r="9" spans="1:18" ht="14.25" customHeight="1" x14ac:dyDescent="0.25">
      <c r="A9" s="294" t="s">
        <v>355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</row>
    <row r="10" spans="1:18" ht="15.75" x14ac:dyDescent="0.3">
      <c r="A10" s="253" t="s">
        <v>235</v>
      </c>
      <c r="B10" s="254"/>
      <c r="C10" s="255"/>
      <c r="D10" s="288"/>
      <c r="E10" s="288"/>
      <c r="F10" s="288"/>
    </row>
    <row r="11" spans="1:18" x14ac:dyDescent="0.25">
      <c r="A11" s="423" t="s">
        <v>236</v>
      </c>
      <c r="B11" s="429" t="s">
        <v>208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</row>
    <row r="12" spans="1:18" ht="40.5" customHeight="1" x14ac:dyDescent="0.25">
      <c r="A12" s="426"/>
      <c r="B12" s="425" t="s">
        <v>356</v>
      </c>
      <c r="C12" s="425"/>
      <c r="D12" s="273"/>
      <c r="E12" s="428" t="s">
        <v>357</v>
      </c>
      <c r="F12" s="428"/>
      <c r="G12" s="274"/>
      <c r="H12" s="428" t="s">
        <v>358</v>
      </c>
      <c r="I12" s="428"/>
      <c r="J12" s="274"/>
      <c r="K12" s="425" t="s">
        <v>359</v>
      </c>
      <c r="L12" s="425"/>
      <c r="M12" s="274"/>
      <c r="N12" s="428" t="s">
        <v>360</v>
      </c>
      <c r="O12" s="428"/>
      <c r="P12" s="274"/>
      <c r="Q12" s="428" t="s">
        <v>361</v>
      </c>
      <c r="R12" s="428"/>
    </row>
    <row r="13" spans="1:18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 t="s">
        <v>52</v>
      </c>
      <c r="I13" s="256" t="s">
        <v>1</v>
      </c>
      <c r="J13" s="275"/>
      <c r="K13" s="256" t="s">
        <v>52</v>
      </c>
      <c r="L13" s="256" t="s">
        <v>1</v>
      </c>
      <c r="M13" s="275"/>
      <c r="N13" s="256" t="s">
        <v>52</v>
      </c>
      <c r="O13" s="256" t="s">
        <v>1</v>
      </c>
      <c r="P13" s="275"/>
      <c r="Q13" s="256" t="s">
        <v>52</v>
      </c>
      <c r="R13" s="256" t="s">
        <v>1</v>
      </c>
    </row>
    <row r="14" spans="1:18" x14ac:dyDescent="0.25">
      <c r="A14" s="289" t="s">
        <v>238</v>
      </c>
      <c r="B14" s="258">
        <f>SUM(B15:B46)</f>
        <v>17463</v>
      </c>
      <c r="C14" s="276">
        <v>56.33</v>
      </c>
      <c r="D14" s="277"/>
      <c r="E14" s="258">
        <f>SUM(E15:E46)</f>
        <v>5151</v>
      </c>
      <c r="F14" s="276">
        <v>16.61</v>
      </c>
      <c r="G14" s="277"/>
      <c r="H14" s="258">
        <f>SUM(H15:H46)</f>
        <v>4722</v>
      </c>
      <c r="I14" s="276">
        <v>15.23</v>
      </c>
      <c r="J14" s="277"/>
      <c r="K14" s="258">
        <f>SUM(K15:K46)</f>
        <v>13146</v>
      </c>
      <c r="L14" s="276">
        <v>42.4</v>
      </c>
      <c r="M14" s="277"/>
      <c r="N14" s="258">
        <f>SUM(N15:N46)</f>
        <v>2523</v>
      </c>
      <c r="O14" s="276">
        <v>8.14</v>
      </c>
      <c r="P14" s="277"/>
      <c r="Q14" s="258">
        <f>SUM(Q15:Q46)</f>
        <v>288</v>
      </c>
      <c r="R14" s="276">
        <v>0.93</v>
      </c>
    </row>
    <row r="15" spans="1:18" x14ac:dyDescent="0.25">
      <c r="A15" s="260" t="s">
        <v>239</v>
      </c>
      <c r="B15" s="261">
        <v>771</v>
      </c>
      <c r="C15" s="278">
        <v>95.420792079207899</v>
      </c>
      <c r="D15" s="279"/>
      <c r="E15" s="280">
        <v>53</v>
      </c>
      <c r="F15" s="278">
        <v>6.5594059405940595</v>
      </c>
      <c r="G15" s="281"/>
      <c r="H15" s="280">
        <v>14</v>
      </c>
      <c r="I15" s="278">
        <v>1.7326732673267329</v>
      </c>
      <c r="J15" s="281"/>
      <c r="K15" s="280">
        <v>23</v>
      </c>
      <c r="L15" s="278">
        <v>2.8465346534653468</v>
      </c>
      <c r="M15" s="281"/>
      <c r="N15" s="280">
        <v>9</v>
      </c>
      <c r="O15" s="278">
        <v>1.1138613861386137</v>
      </c>
      <c r="P15" s="281"/>
      <c r="Q15" s="280">
        <v>0</v>
      </c>
      <c r="R15" s="278">
        <v>0</v>
      </c>
    </row>
    <row r="16" spans="1:18" x14ac:dyDescent="0.25">
      <c r="A16" s="263" t="s">
        <v>240</v>
      </c>
      <c r="B16" s="264">
        <v>691</v>
      </c>
      <c r="C16" s="265">
        <v>55.191693290734825</v>
      </c>
      <c r="D16" s="282"/>
      <c r="E16" s="283">
        <v>166</v>
      </c>
      <c r="F16" s="265">
        <v>13.258785942492013</v>
      </c>
      <c r="G16" s="284"/>
      <c r="H16" s="283">
        <v>327</v>
      </c>
      <c r="I16" s="265">
        <v>26.118210862619804</v>
      </c>
      <c r="J16" s="284"/>
      <c r="K16" s="283">
        <v>578</v>
      </c>
      <c r="L16" s="265">
        <v>46.166134185303513</v>
      </c>
      <c r="M16" s="284"/>
      <c r="N16" s="283">
        <v>139</v>
      </c>
      <c r="O16" s="265">
        <v>11.102236421725239</v>
      </c>
      <c r="P16" s="284"/>
      <c r="Q16" s="283">
        <v>8</v>
      </c>
      <c r="R16" s="265">
        <v>0.63897763578274758</v>
      </c>
    </row>
    <row r="17" spans="1:20" x14ac:dyDescent="0.25">
      <c r="A17" s="260" t="s">
        <v>241</v>
      </c>
      <c r="B17" s="261">
        <v>0</v>
      </c>
      <c r="C17" s="278">
        <v>0</v>
      </c>
      <c r="D17" s="279"/>
      <c r="E17" s="280">
        <v>0</v>
      </c>
      <c r="F17" s="278">
        <v>0</v>
      </c>
      <c r="G17" s="281"/>
      <c r="H17" s="280">
        <v>0</v>
      </c>
      <c r="I17" s="278">
        <v>0</v>
      </c>
      <c r="J17" s="281"/>
      <c r="K17" s="280">
        <v>0</v>
      </c>
      <c r="L17" s="278">
        <v>0</v>
      </c>
      <c r="M17" s="281"/>
      <c r="N17" s="280">
        <v>0</v>
      </c>
      <c r="O17" s="278">
        <v>0</v>
      </c>
      <c r="P17" s="281"/>
      <c r="Q17" s="280">
        <v>0</v>
      </c>
      <c r="R17" s="278">
        <v>0</v>
      </c>
    </row>
    <row r="18" spans="1:20" x14ac:dyDescent="0.25">
      <c r="A18" s="263" t="s">
        <v>242</v>
      </c>
      <c r="B18" s="264">
        <v>1307</v>
      </c>
      <c r="C18" s="265">
        <v>66.888433981576256</v>
      </c>
      <c r="D18" s="282"/>
      <c r="E18" s="283">
        <v>159</v>
      </c>
      <c r="F18" s="265">
        <v>8.1371545547594675</v>
      </c>
      <c r="G18" s="284"/>
      <c r="H18" s="283">
        <v>364</v>
      </c>
      <c r="I18" s="265">
        <v>18.628454452405322</v>
      </c>
      <c r="J18" s="284"/>
      <c r="K18" s="283">
        <v>813</v>
      </c>
      <c r="L18" s="265">
        <v>41.606960081883315</v>
      </c>
      <c r="M18" s="284"/>
      <c r="N18" s="283">
        <v>237</v>
      </c>
      <c r="O18" s="265">
        <v>12.128966223132037</v>
      </c>
      <c r="P18" s="284"/>
      <c r="Q18" s="283">
        <v>17</v>
      </c>
      <c r="R18" s="265">
        <v>0.87001023541453426</v>
      </c>
    </row>
    <row r="19" spans="1:20" x14ac:dyDescent="0.25">
      <c r="A19" s="260" t="s">
        <v>243</v>
      </c>
      <c r="B19" s="261">
        <v>963</v>
      </c>
      <c r="C19" s="278">
        <v>41.869565217391305</v>
      </c>
      <c r="D19" s="279"/>
      <c r="E19" s="280">
        <v>587</v>
      </c>
      <c r="F19" s="278">
        <v>25.521739130434785</v>
      </c>
      <c r="G19" s="281"/>
      <c r="H19" s="280">
        <v>687</v>
      </c>
      <c r="I19" s="278">
        <v>29.869565217391305</v>
      </c>
      <c r="J19" s="281"/>
      <c r="K19" s="280">
        <v>1072</v>
      </c>
      <c r="L19" s="278">
        <v>46.608695652173914</v>
      </c>
      <c r="M19" s="281"/>
      <c r="N19" s="280">
        <v>416</v>
      </c>
      <c r="O19" s="278">
        <v>18.086956521739133</v>
      </c>
      <c r="P19" s="281"/>
      <c r="Q19" s="280">
        <v>59</v>
      </c>
      <c r="R19" s="278">
        <v>2.5652173913043477</v>
      </c>
    </row>
    <row r="20" spans="1:20" x14ac:dyDescent="0.25">
      <c r="A20" s="263" t="s">
        <v>244</v>
      </c>
      <c r="B20" s="264">
        <v>1320</v>
      </c>
      <c r="C20" s="265">
        <v>72.487644151565078</v>
      </c>
      <c r="D20" s="282"/>
      <c r="E20" s="283">
        <v>137</v>
      </c>
      <c r="F20" s="265">
        <v>7.5233388248215265</v>
      </c>
      <c r="G20" s="284"/>
      <c r="H20" s="283">
        <v>302</v>
      </c>
      <c r="I20" s="265">
        <v>16.584294343767162</v>
      </c>
      <c r="J20" s="284"/>
      <c r="K20" s="283">
        <v>605</v>
      </c>
      <c r="L20" s="265">
        <v>33.223503569467326</v>
      </c>
      <c r="M20" s="284"/>
      <c r="N20" s="283">
        <v>62</v>
      </c>
      <c r="O20" s="265">
        <v>3.4047226798462384</v>
      </c>
      <c r="P20" s="284"/>
      <c r="Q20" s="283">
        <v>2</v>
      </c>
      <c r="R20" s="265">
        <v>0.10982976386600769</v>
      </c>
    </row>
    <row r="21" spans="1:20" x14ac:dyDescent="0.25">
      <c r="A21" s="260" t="s">
        <v>245</v>
      </c>
      <c r="B21" s="261">
        <v>1122</v>
      </c>
      <c r="C21" s="278">
        <v>56.86771414090218</v>
      </c>
      <c r="D21" s="279"/>
      <c r="E21" s="280">
        <v>743</v>
      </c>
      <c r="F21" s="278">
        <v>37.658388241256965</v>
      </c>
      <c r="G21" s="281"/>
      <c r="H21" s="280">
        <v>387</v>
      </c>
      <c r="I21" s="278">
        <v>19.614799797263053</v>
      </c>
      <c r="J21" s="281"/>
      <c r="K21" s="280">
        <v>514</v>
      </c>
      <c r="L21" s="278">
        <v>26.051697921946275</v>
      </c>
      <c r="M21" s="281"/>
      <c r="N21" s="280">
        <v>129</v>
      </c>
      <c r="O21" s="278">
        <v>6.5382665990876827</v>
      </c>
      <c r="P21" s="281"/>
      <c r="Q21" s="280">
        <v>17</v>
      </c>
      <c r="R21" s="278">
        <v>0.86163203243791175</v>
      </c>
    </row>
    <row r="22" spans="1:20" x14ac:dyDescent="0.25">
      <c r="A22" s="263" t="s">
        <v>246</v>
      </c>
      <c r="B22" s="264">
        <v>800</v>
      </c>
      <c r="C22" s="265">
        <v>55.363321799307961</v>
      </c>
      <c r="D22" s="282"/>
      <c r="E22" s="283">
        <v>198</v>
      </c>
      <c r="F22" s="265">
        <v>13.702422145328718</v>
      </c>
      <c r="G22" s="284"/>
      <c r="H22" s="283">
        <v>243</v>
      </c>
      <c r="I22" s="265">
        <v>16.816608996539792</v>
      </c>
      <c r="J22" s="284"/>
      <c r="K22" s="283">
        <v>608</v>
      </c>
      <c r="L22" s="265">
        <v>42.076124567474047</v>
      </c>
      <c r="M22" s="284"/>
      <c r="N22" s="283">
        <v>182</v>
      </c>
      <c r="O22" s="265">
        <v>12.59515570934256</v>
      </c>
      <c r="P22" s="284"/>
      <c r="Q22" s="283">
        <v>17</v>
      </c>
      <c r="R22" s="265">
        <v>1.1764705882352942</v>
      </c>
    </row>
    <row r="23" spans="1:20" x14ac:dyDescent="0.25">
      <c r="A23" s="260" t="s">
        <v>247</v>
      </c>
      <c r="B23" s="261">
        <v>113</v>
      </c>
      <c r="C23" s="278">
        <v>50.900900900900901</v>
      </c>
      <c r="D23" s="279"/>
      <c r="E23" s="280">
        <v>2</v>
      </c>
      <c r="F23" s="278">
        <v>0.90090090090090091</v>
      </c>
      <c r="G23" s="281"/>
      <c r="H23" s="280">
        <v>19</v>
      </c>
      <c r="I23" s="278">
        <v>8.5585585585585591</v>
      </c>
      <c r="J23" s="281"/>
      <c r="K23" s="280">
        <v>165</v>
      </c>
      <c r="L23" s="278">
        <v>74.324324324324323</v>
      </c>
      <c r="M23" s="281"/>
      <c r="N23" s="280">
        <v>17</v>
      </c>
      <c r="O23" s="278">
        <v>7.6576576576576567</v>
      </c>
      <c r="P23" s="281"/>
      <c r="Q23" s="280">
        <v>0</v>
      </c>
      <c r="R23" s="278">
        <v>0</v>
      </c>
    </row>
    <row r="24" spans="1:20" x14ac:dyDescent="0.25">
      <c r="A24" s="263" t="s">
        <v>248</v>
      </c>
      <c r="B24" s="264">
        <v>2</v>
      </c>
      <c r="C24" s="265">
        <v>100</v>
      </c>
      <c r="D24" s="282"/>
      <c r="E24" s="283">
        <v>0</v>
      </c>
      <c r="F24" s="265">
        <v>0</v>
      </c>
      <c r="G24" s="284"/>
      <c r="H24" s="283">
        <v>0</v>
      </c>
      <c r="I24" s="265">
        <v>0</v>
      </c>
      <c r="J24" s="284"/>
      <c r="K24" s="283">
        <v>0</v>
      </c>
      <c r="L24" s="265">
        <v>0</v>
      </c>
      <c r="M24" s="284"/>
      <c r="N24" s="283">
        <v>0</v>
      </c>
      <c r="O24" s="265">
        <v>0</v>
      </c>
      <c r="P24" s="284"/>
      <c r="Q24" s="283">
        <v>0</v>
      </c>
      <c r="R24" s="265">
        <v>0</v>
      </c>
    </row>
    <row r="25" spans="1:20" x14ac:dyDescent="0.25">
      <c r="A25" s="260" t="s">
        <v>249</v>
      </c>
      <c r="B25" s="261">
        <v>762</v>
      </c>
      <c r="C25" s="278">
        <v>55.661066471877284</v>
      </c>
      <c r="D25" s="279"/>
      <c r="E25" s="280">
        <v>660</v>
      </c>
      <c r="F25" s="278">
        <v>48.210372534696859</v>
      </c>
      <c r="G25" s="281"/>
      <c r="H25" s="280">
        <v>147</v>
      </c>
      <c r="I25" s="278">
        <v>10.737764791818845</v>
      </c>
      <c r="J25" s="281"/>
      <c r="K25" s="280">
        <v>645</v>
      </c>
      <c r="L25" s="278">
        <v>47.114682249817385</v>
      </c>
      <c r="M25" s="281"/>
      <c r="N25" s="280">
        <v>59</v>
      </c>
      <c r="O25" s="278">
        <v>4.3097151205259321</v>
      </c>
      <c r="P25" s="281"/>
      <c r="Q25" s="280">
        <v>7</v>
      </c>
      <c r="R25" s="278">
        <v>0.51132213294375461</v>
      </c>
      <c r="T25" s="297"/>
    </row>
    <row r="26" spans="1:20" x14ac:dyDescent="0.25">
      <c r="A26" s="263" t="s">
        <v>250</v>
      </c>
      <c r="B26" s="264">
        <v>125</v>
      </c>
      <c r="C26" s="265">
        <v>66.489361702127653</v>
      </c>
      <c r="D26" s="282"/>
      <c r="E26" s="283">
        <v>73</v>
      </c>
      <c r="F26" s="265">
        <v>38.829787234042549</v>
      </c>
      <c r="G26" s="284"/>
      <c r="H26" s="283">
        <v>9</v>
      </c>
      <c r="I26" s="265">
        <v>4.7872340425531918</v>
      </c>
      <c r="J26" s="284"/>
      <c r="K26" s="283">
        <v>4</v>
      </c>
      <c r="L26" s="265">
        <v>2.1276595744680851</v>
      </c>
      <c r="M26" s="284"/>
      <c r="N26" s="283">
        <v>0</v>
      </c>
      <c r="O26" s="265">
        <v>0</v>
      </c>
      <c r="P26" s="284"/>
      <c r="Q26" s="283">
        <v>0</v>
      </c>
      <c r="R26" s="265">
        <v>0</v>
      </c>
    </row>
    <row r="27" spans="1:20" x14ac:dyDescent="0.25">
      <c r="A27" s="260" t="s">
        <v>251</v>
      </c>
      <c r="B27" s="261">
        <v>811</v>
      </c>
      <c r="C27" s="278">
        <v>51.688973868706178</v>
      </c>
      <c r="D27" s="279"/>
      <c r="E27" s="280">
        <v>11</v>
      </c>
      <c r="F27" s="278">
        <v>0.70108349267049075</v>
      </c>
      <c r="G27" s="281"/>
      <c r="H27" s="280">
        <v>50</v>
      </c>
      <c r="I27" s="278">
        <v>3.1867431485022308</v>
      </c>
      <c r="J27" s="281"/>
      <c r="K27" s="280">
        <v>762</v>
      </c>
      <c r="L27" s="278">
        <v>48.565965583173998</v>
      </c>
      <c r="M27" s="281"/>
      <c r="N27" s="280">
        <v>14</v>
      </c>
      <c r="O27" s="278">
        <v>0.89228808158062467</v>
      </c>
      <c r="P27" s="281"/>
      <c r="Q27" s="280">
        <v>3</v>
      </c>
      <c r="R27" s="278">
        <v>0.19120458891013384</v>
      </c>
    </row>
    <row r="28" spans="1:20" x14ac:dyDescent="0.25">
      <c r="A28" s="263" t="s">
        <v>252</v>
      </c>
      <c r="B28" s="264">
        <v>999</v>
      </c>
      <c r="C28" s="265">
        <v>78.47604084838963</v>
      </c>
      <c r="D28" s="282"/>
      <c r="E28" s="283">
        <v>68</v>
      </c>
      <c r="F28" s="265">
        <v>5.3417124901806758</v>
      </c>
      <c r="G28" s="284"/>
      <c r="H28" s="283">
        <v>93</v>
      </c>
      <c r="I28" s="265">
        <v>7.3055773762765117</v>
      </c>
      <c r="J28" s="284"/>
      <c r="K28" s="283">
        <v>278</v>
      </c>
      <c r="L28" s="265">
        <v>21.838177533385704</v>
      </c>
      <c r="M28" s="284"/>
      <c r="N28" s="283">
        <v>18</v>
      </c>
      <c r="O28" s="265">
        <v>1.4139827179890023</v>
      </c>
      <c r="P28" s="284"/>
      <c r="Q28" s="283">
        <v>2</v>
      </c>
      <c r="R28" s="265">
        <v>0.15710919088766695</v>
      </c>
    </row>
    <row r="29" spans="1:20" x14ac:dyDescent="0.25">
      <c r="A29" s="260" t="s">
        <v>253</v>
      </c>
      <c r="B29" s="261">
        <v>667</v>
      </c>
      <c r="C29" s="278">
        <v>48.368382886149384</v>
      </c>
      <c r="D29" s="279"/>
      <c r="E29" s="280">
        <v>503</v>
      </c>
      <c r="F29" s="278">
        <v>36.475707034082667</v>
      </c>
      <c r="G29" s="281"/>
      <c r="H29" s="280">
        <v>207</v>
      </c>
      <c r="I29" s="278">
        <v>15.010877447425672</v>
      </c>
      <c r="J29" s="281"/>
      <c r="K29" s="280">
        <v>589</v>
      </c>
      <c r="L29" s="278">
        <v>42.712110224800583</v>
      </c>
      <c r="M29" s="281"/>
      <c r="N29" s="280">
        <v>231</v>
      </c>
      <c r="O29" s="278">
        <v>16.751269035532996</v>
      </c>
      <c r="P29" s="281"/>
      <c r="Q29" s="280">
        <v>38</v>
      </c>
      <c r="R29" s="278">
        <v>2.755620014503263</v>
      </c>
    </row>
    <row r="30" spans="1:20" x14ac:dyDescent="0.25">
      <c r="A30" s="263" t="s">
        <v>254</v>
      </c>
      <c r="B30" s="264">
        <v>11</v>
      </c>
      <c r="C30" s="265">
        <v>57.894736842105267</v>
      </c>
      <c r="D30" s="282"/>
      <c r="E30" s="283">
        <v>0</v>
      </c>
      <c r="F30" s="265">
        <v>0</v>
      </c>
      <c r="G30" s="284"/>
      <c r="H30" s="283">
        <v>17</v>
      </c>
      <c r="I30" s="265">
        <v>89.473684210526315</v>
      </c>
      <c r="J30" s="284"/>
      <c r="K30" s="283">
        <v>0</v>
      </c>
      <c r="L30" s="265">
        <v>0</v>
      </c>
      <c r="M30" s="284"/>
      <c r="N30" s="283">
        <v>0</v>
      </c>
      <c r="O30" s="265">
        <v>0</v>
      </c>
      <c r="P30" s="284"/>
      <c r="Q30" s="283">
        <v>0</v>
      </c>
      <c r="R30" s="265">
        <v>0</v>
      </c>
    </row>
    <row r="31" spans="1:20" x14ac:dyDescent="0.25">
      <c r="A31" s="260" t="s">
        <v>255</v>
      </c>
      <c r="B31" s="261">
        <v>29</v>
      </c>
      <c r="C31" s="278">
        <v>96.666666666666671</v>
      </c>
      <c r="D31" s="279"/>
      <c r="E31" s="280">
        <v>0</v>
      </c>
      <c r="F31" s="278">
        <v>0</v>
      </c>
      <c r="G31" s="281"/>
      <c r="H31" s="280">
        <v>0</v>
      </c>
      <c r="I31" s="278">
        <v>0</v>
      </c>
      <c r="J31" s="281"/>
      <c r="K31" s="280">
        <v>0</v>
      </c>
      <c r="L31" s="278">
        <v>0</v>
      </c>
      <c r="M31" s="281"/>
      <c r="N31" s="280">
        <v>0</v>
      </c>
      <c r="O31" s="278">
        <v>0</v>
      </c>
      <c r="P31" s="281"/>
      <c r="Q31" s="280">
        <v>0</v>
      </c>
      <c r="R31" s="278">
        <v>0</v>
      </c>
    </row>
    <row r="32" spans="1:20" x14ac:dyDescent="0.25">
      <c r="A32" s="263" t="s">
        <v>256</v>
      </c>
      <c r="B32" s="264">
        <v>827</v>
      </c>
      <c r="C32" s="265">
        <v>63.420245398772998</v>
      </c>
      <c r="D32" s="282"/>
      <c r="E32" s="283">
        <v>156</v>
      </c>
      <c r="F32" s="265">
        <v>11.963190184049081</v>
      </c>
      <c r="G32" s="284"/>
      <c r="H32" s="283">
        <v>294</v>
      </c>
      <c r="I32" s="265">
        <v>22.54601226993865</v>
      </c>
      <c r="J32" s="284"/>
      <c r="K32" s="283">
        <v>385</v>
      </c>
      <c r="L32" s="265">
        <v>29.524539877300615</v>
      </c>
      <c r="M32" s="284"/>
      <c r="N32" s="283">
        <v>57</v>
      </c>
      <c r="O32" s="265">
        <v>4.3711656441717786</v>
      </c>
      <c r="P32" s="284"/>
      <c r="Q32" s="283">
        <v>15</v>
      </c>
      <c r="R32" s="265">
        <v>1.1503067484662577</v>
      </c>
    </row>
    <row r="33" spans="1:18" x14ac:dyDescent="0.25">
      <c r="A33" s="260" t="s">
        <v>257</v>
      </c>
      <c r="B33" s="261">
        <v>145</v>
      </c>
      <c r="C33" s="278">
        <v>10.748702742772425</v>
      </c>
      <c r="D33" s="279"/>
      <c r="E33" s="280">
        <v>8</v>
      </c>
      <c r="F33" s="278">
        <v>0.59303187546330616</v>
      </c>
      <c r="G33" s="281"/>
      <c r="H33" s="280">
        <v>16</v>
      </c>
      <c r="I33" s="278">
        <v>1.1860637509266123</v>
      </c>
      <c r="J33" s="281"/>
      <c r="K33" s="280">
        <v>1196</v>
      </c>
      <c r="L33" s="278">
        <v>88.658265381764267</v>
      </c>
      <c r="M33" s="281"/>
      <c r="N33" s="280">
        <v>11</v>
      </c>
      <c r="O33" s="278">
        <v>0.81541882876204597</v>
      </c>
      <c r="P33" s="281"/>
      <c r="Q33" s="280">
        <v>2</v>
      </c>
      <c r="R33" s="278">
        <v>0.14825796886582654</v>
      </c>
    </row>
    <row r="34" spans="1:18" x14ac:dyDescent="0.25">
      <c r="A34" s="263" t="s">
        <v>258</v>
      </c>
      <c r="B34" s="264">
        <v>222</v>
      </c>
      <c r="C34" s="265">
        <v>63.976945244956774</v>
      </c>
      <c r="D34" s="282"/>
      <c r="E34" s="283">
        <v>36</v>
      </c>
      <c r="F34" s="265">
        <v>10.37463976945245</v>
      </c>
      <c r="G34" s="284"/>
      <c r="H34" s="283">
        <v>51</v>
      </c>
      <c r="I34" s="265">
        <v>14.697406340057636</v>
      </c>
      <c r="J34" s="284"/>
      <c r="K34" s="283">
        <v>144</v>
      </c>
      <c r="L34" s="265">
        <v>41.498559077809801</v>
      </c>
      <c r="M34" s="284"/>
      <c r="N34" s="283">
        <v>9</v>
      </c>
      <c r="O34" s="265">
        <v>2.5936599423631126</v>
      </c>
      <c r="P34" s="284"/>
      <c r="Q34" s="283">
        <v>0</v>
      </c>
      <c r="R34" s="265">
        <v>0</v>
      </c>
    </row>
    <row r="35" spans="1:18" x14ac:dyDescent="0.25">
      <c r="A35" s="260" t="s">
        <v>259</v>
      </c>
      <c r="B35" s="261">
        <v>76</v>
      </c>
      <c r="C35" s="278">
        <v>72.38095238095238</v>
      </c>
      <c r="D35" s="279"/>
      <c r="E35" s="280">
        <v>31</v>
      </c>
      <c r="F35" s="278">
        <v>29.523809523809526</v>
      </c>
      <c r="G35" s="281"/>
      <c r="H35" s="280">
        <v>39</v>
      </c>
      <c r="I35" s="278">
        <v>37.142857142857146</v>
      </c>
      <c r="J35" s="281"/>
      <c r="K35" s="280">
        <v>61</v>
      </c>
      <c r="L35" s="278">
        <v>58.095238095238102</v>
      </c>
      <c r="M35" s="281"/>
      <c r="N35" s="280">
        <v>6</v>
      </c>
      <c r="O35" s="278">
        <v>5.7142857142857144</v>
      </c>
      <c r="P35" s="281"/>
      <c r="Q35" s="280">
        <v>0</v>
      </c>
      <c r="R35" s="278">
        <v>0</v>
      </c>
    </row>
    <row r="36" spans="1:18" s="266" customFormat="1" x14ac:dyDescent="0.25">
      <c r="A36" s="263" t="s">
        <v>260</v>
      </c>
      <c r="B36" s="264">
        <v>1204</v>
      </c>
      <c r="C36" s="265">
        <v>63.940520446096649</v>
      </c>
      <c r="D36" s="282"/>
      <c r="E36" s="283">
        <v>462</v>
      </c>
      <c r="F36" s="265">
        <v>24.535315985130111</v>
      </c>
      <c r="G36" s="284"/>
      <c r="H36" s="283">
        <v>223</v>
      </c>
      <c r="I36" s="265">
        <v>11.842804036112586</v>
      </c>
      <c r="J36" s="284"/>
      <c r="K36" s="283">
        <v>503</v>
      </c>
      <c r="L36" s="265">
        <v>26.712692511949015</v>
      </c>
      <c r="M36" s="284"/>
      <c r="N36" s="283">
        <v>81</v>
      </c>
      <c r="O36" s="265">
        <v>4.3016463090812538</v>
      </c>
      <c r="P36" s="284"/>
      <c r="Q36" s="283">
        <v>16</v>
      </c>
      <c r="R36" s="265">
        <v>0.84970791290493886</v>
      </c>
    </row>
    <row r="37" spans="1:18" x14ac:dyDescent="0.25">
      <c r="A37" s="260" t="s">
        <v>261</v>
      </c>
      <c r="B37" s="261">
        <v>265</v>
      </c>
      <c r="C37" s="278">
        <v>41.27725856697819</v>
      </c>
      <c r="D37" s="279"/>
      <c r="E37" s="280">
        <v>65</v>
      </c>
      <c r="F37" s="278">
        <v>10.124610591900311</v>
      </c>
      <c r="G37" s="281"/>
      <c r="H37" s="280">
        <v>94</v>
      </c>
      <c r="I37" s="278">
        <v>14.641744548286603</v>
      </c>
      <c r="J37" s="281"/>
      <c r="K37" s="280">
        <v>336</v>
      </c>
      <c r="L37" s="278">
        <v>52.336448598130836</v>
      </c>
      <c r="M37" s="281"/>
      <c r="N37" s="280">
        <v>114</v>
      </c>
      <c r="O37" s="278">
        <v>17.75700934579439</v>
      </c>
      <c r="P37" s="281"/>
      <c r="Q37" s="280">
        <v>8</v>
      </c>
      <c r="R37" s="278">
        <v>1.2461059190031152</v>
      </c>
    </row>
    <row r="38" spans="1:18" s="266" customFormat="1" x14ac:dyDescent="0.25">
      <c r="A38" s="263" t="s">
        <v>262</v>
      </c>
      <c r="B38" s="264">
        <v>527</v>
      </c>
      <c r="C38" s="265">
        <v>35.680433310765061</v>
      </c>
      <c r="D38" s="282"/>
      <c r="E38" s="283">
        <v>141</v>
      </c>
      <c r="F38" s="265">
        <v>9.5463777928232911</v>
      </c>
      <c r="G38" s="284"/>
      <c r="H38" s="283">
        <v>75</v>
      </c>
      <c r="I38" s="265">
        <v>5.0778605280974949</v>
      </c>
      <c r="J38" s="284"/>
      <c r="K38" s="283">
        <v>1076</v>
      </c>
      <c r="L38" s="265">
        <v>72.850372376438727</v>
      </c>
      <c r="M38" s="284"/>
      <c r="N38" s="283">
        <v>117</v>
      </c>
      <c r="O38" s="265">
        <v>7.9214624238320912</v>
      </c>
      <c r="P38" s="284"/>
      <c r="Q38" s="283">
        <v>17</v>
      </c>
      <c r="R38" s="265">
        <v>1.1509817197020988</v>
      </c>
    </row>
    <row r="39" spans="1:18" x14ac:dyDescent="0.25">
      <c r="A39" s="260" t="s">
        <v>263</v>
      </c>
      <c r="B39" s="261">
        <v>462</v>
      </c>
      <c r="C39" s="278">
        <v>53.287197231833908</v>
      </c>
      <c r="D39" s="279"/>
      <c r="E39" s="280">
        <v>117</v>
      </c>
      <c r="F39" s="278">
        <v>13.494809688581316</v>
      </c>
      <c r="G39" s="281"/>
      <c r="H39" s="280">
        <v>150</v>
      </c>
      <c r="I39" s="278">
        <v>17.301038062283737</v>
      </c>
      <c r="J39" s="281"/>
      <c r="K39" s="280">
        <v>313</v>
      </c>
      <c r="L39" s="278">
        <v>36.101499423298733</v>
      </c>
      <c r="M39" s="281"/>
      <c r="N39" s="280">
        <v>65</v>
      </c>
      <c r="O39" s="278">
        <v>7.4971164936562857</v>
      </c>
      <c r="P39" s="281"/>
      <c r="Q39" s="280">
        <v>19</v>
      </c>
      <c r="R39" s="278">
        <v>2.1914648212226067</v>
      </c>
    </row>
    <row r="40" spans="1:18" s="266" customFormat="1" x14ac:dyDescent="0.25">
      <c r="A40" s="263" t="s">
        <v>264</v>
      </c>
      <c r="B40" s="264">
        <v>495</v>
      </c>
      <c r="C40" s="265">
        <v>37.274096385542173</v>
      </c>
      <c r="D40" s="282"/>
      <c r="E40" s="283">
        <v>207</v>
      </c>
      <c r="F40" s="265">
        <v>15.58734939759036</v>
      </c>
      <c r="G40" s="284"/>
      <c r="H40" s="283">
        <v>220</v>
      </c>
      <c r="I40" s="265">
        <v>16.566265060240966</v>
      </c>
      <c r="J40" s="284"/>
      <c r="K40" s="283">
        <v>913</v>
      </c>
      <c r="L40" s="265">
        <v>68.75</v>
      </c>
      <c r="M40" s="284"/>
      <c r="N40" s="283">
        <v>79</v>
      </c>
      <c r="O40" s="265">
        <v>5.9487951807228914</v>
      </c>
      <c r="P40" s="284"/>
      <c r="Q40" s="283">
        <v>3</v>
      </c>
      <c r="R40" s="265">
        <v>0.2259036144578313</v>
      </c>
    </row>
    <row r="41" spans="1:18" x14ac:dyDescent="0.25">
      <c r="A41" s="260" t="s">
        <v>265</v>
      </c>
      <c r="B41" s="261">
        <v>802</v>
      </c>
      <c r="C41" s="278">
        <v>83.108808290155451</v>
      </c>
      <c r="D41" s="279"/>
      <c r="E41" s="280">
        <v>154</v>
      </c>
      <c r="F41" s="278">
        <v>15.958549222797927</v>
      </c>
      <c r="G41" s="281"/>
      <c r="H41" s="280">
        <v>125</v>
      </c>
      <c r="I41" s="278">
        <v>12.953367875647666</v>
      </c>
      <c r="J41" s="281"/>
      <c r="K41" s="280">
        <v>303</v>
      </c>
      <c r="L41" s="278">
        <v>31.39896373056995</v>
      </c>
      <c r="M41" s="281"/>
      <c r="N41" s="280">
        <v>101</v>
      </c>
      <c r="O41" s="278">
        <v>10.466321243523316</v>
      </c>
      <c r="P41" s="281"/>
      <c r="Q41" s="280">
        <v>4</v>
      </c>
      <c r="R41" s="278">
        <v>0.41450777202072536</v>
      </c>
    </row>
    <row r="42" spans="1:18" s="266" customFormat="1" x14ac:dyDescent="0.25">
      <c r="A42" s="263" t="s">
        <v>266</v>
      </c>
      <c r="B42" s="264">
        <v>309</v>
      </c>
      <c r="C42" s="265">
        <v>89.565217391304358</v>
      </c>
      <c r="D42" s="282"/>
      <c r="E42" s="283">
        <v>12</v>
      </c>
      <c r="F42" s="265">
        <v>3.4782608695652173</v>
      </c>
      <c r="G42" s="284"/>
      <c r="H42" s="283">
        <v>25</v>
      </c>
      <c r="I42" s="265">
        <v>7.2463768115942031</v>
      </c>
      <c r="J42" s="284"/>
      <c r="K42" s="283">
        <v>87</v>
      </c>
      <c r="L42" s="265">
        <v>25.217391304347824</v>
      </c>
      <c r="M42" s="284"/>
      <c r="N42" s="283">
        <v>1</v>
      </c>
      <c r="O42" s="265">
        <v>0.28985507246376813</v>
      </c>
      <c r="P42" s="284"/>
      <c r="Q42" s="283">
        <v>0</v>
      </c>
      <c r="R42" s="265">
        <v>0</v>
      </c>
    </row>
    <row r="43" spans="1:18" x14ac:dyDescent="0.25">
      <c r="A43" s="260" t="s">
        <v>267</v>
      </c>
      <c r="B43" s="261">
        <v>970</v>
      </c>
      <c r="C43" s="278">
        <v>61.470215462610902</v>
      </c>
      <c r="D43" s="279"/>
      <c r="E43" s="280">
        <v>154</v>
      </c>
      <c r="F43" s="278">
        <v>9.7591888466413188</v>
      </c>
      <c r="G43" s="281"/>
      <c r="H43" s="280">
        <v>385</v>
      </c>
      <c r="I43" s="278">
        <v>24.397972116603295</v>
      </c>
      <c r="J43" s="281"/>
      <c r="K43" s="280">
        <v>503</v>
      </c>
      <c r="L43" s="278">
        <v>31.875792141951838</v>
      </c>
      <c r="M43" s="281"/>
      <c r="N43" s="280">
        <v>246</v>
      </c>
      <c r="O43" s="278">
        <v>15.589353612167301</v>
      </c>
      <c r="P43" s="281"/>
      <c r="Q43" s="280">
        <v>10</v>
      </c>
      <c r="R43" s="278">
        <v>0.6337135614702154</v>
      </c>
    </row>
    <row r="44" spans="1:18" s="266" customFormat="1" x14ac:dyDescent="0.25">
      <c r="A44" s="263" t="s">
        <v>268</v>
      </c>
      <c r="B44" s="264">
        <v>613</v>
      </c>
      <c r="C44" s="265">
        <v>53.073593073593074</v>
      </c>
      <c r="D44" s="282"/>
      <c r="E44" s="283">
        <v>248</v>
      </c>
      <c r="F44" s="265">
        <v>21.471861471861473</v>
      </c>
      <c r="G44" s="284"/>
      <c r="H44" s="283">
        <v>159</v>
      </c>
      <c r="I44" s="265">
        <v>13.766233766233766</v>
      </c>
      <c r="J44" s="284"/>
      <c r="K44" s="283">
        <v>669</v>
      </c>
      <c r="L44" s="265">
        <v>57.922077922077918</v>
      </c>
      <c r="M44" s="284"/>
      <c r="N44" s="283">
        <v>123</v>
      </c>
      <c r="O44" s="265">
        <v>10.649350649350648</v>
      </c>
      <c r="P44" s="284"/>
      <c r="Q44" s="283">
        <v>24</v>
      </c>
      <c r="R44" s="265">
        <v>2.0779220779220777</v>
      </c>
    </row>
    <row r="45" spans="1:18" x14ac:dyDescent="0.25">
      <c r="A45" s="260" t="s">
        <v>269</v>
      </c>
      <c r="B45" s="261">
        <v>24</v>
      </c>
      <c r="C45" s="278">
        <v>100</v>
      </c>
      <c r="D45" s="279"/>
      <c r="E45" s="280">
        <v>0</v>
      </c>
      <c r="F45" s="278">
        <v>0</v>
      </c>
      <c r="G45" s="281"/>
      <c r="H45" s="280">
        <v>0</v>
      </c>
      <c r="I45" s="278">
        <v>0</v>
      </c>
      <c r="J45" s="281"/>
      <c r="K45" s="280">
        <v>0</v>
      </c>
      <c r="L45" s="278">
        <v>0</v>
      </c>
      <c r="M45" s="281"/>
      <c r="N45" s="280">
        <v>0</v>
      </c>
      <c r="O45" s="278">
        <v>0</v>
      </c>
      <c r="P45" s="281"/>
      <c r="Q45" s="280">
        <v>0</v>
      </c>
      <c r="R45" s="278">
        <v>0</v>
      </c>
    </row>
    <row r="46" spans="1:18" s="266" customFormat="1" x14ac:dyDescent="0.25">
      <c r="A46" s="267" t="s">
        <v>270</v>
      </c>
      <c r="B46" s="268">
        <v>29</v>
      </c>
      <c r="C46" s="269">
        <v>100</v>
      </c>
      <c r="D46" s="285"/>
      <c r="E46" s="286">
        <v>0</v>
      </c>
      <c r="F46" s="269">
        <v>0</v>
      </c>
      <c r="G46" s="287"/>
      <c r="H46" s="286">
        <v>0</v>
      </c>
      <c r="I46" s="269">
        <v>0</v>
      </c>
      <c r="J46" s="287"/>
      <c r="K46" s="286">
        <v>1</v>
      </c>
      <c r="L46" s="269">
        <v>3.4482758620689653</v>
      </c>
      <c r="M46" s="287"/>
      <c r="N46" s="286">
        <v>0</v>
      </c>
      <c r="O46" s="269">
        <v>0</v>
      </c>
      <c r="P46" s="287"/>
      <c r="Q46" s="286">
        <v>0</v>
      </c>
      <c r="R46" s="269">
        <v>0</v>
      </c>
    </row>
    <row r="47" spans="1:18" x14ac:dyDescent="0.25">
      <c r="B47" s="270"/>
      <c r="C47" s="271"/>
      <c r="D47" s="270"/>
      <c r="E47" s="270"/>
      <c r="F47" s="293"/>
      <c r="G47" s="284"/>
      <c r="H47" s="284"/>
      <c r="I47" s="293"/>
      <c r="J47" s="284"/>
      <c r="K47" s="284"/>
      <c r="L47" s="293"/>
      <c r="M47" s="284"/>
      <c r="N47" s="284"/>
      <c r="O47" s="293"/>
      <c r="P47" s="284"/>
      <c r="Q47" s="284"/>
      <c r="R47" s="293"/>
    </row>
    <row r="48" spans="1:18" ht="16.5" x14ac:dyDescent="0.3">
      <c r="A48" s="272" t="s">
        <v>271</v>
      </c>
    </row>
  </sheetData>
  <mergeCells count="9">
    <mergeCell ref="A6:R7"/>
    <mergeCell ref="A11:A13"/>
    <mergeCell ref="B11:R11"/>
    <mergeCell ref="B12:C12"/>
    <mergeCell ref="E12:F12"/>
    <mergeCell ref="H12:I12"/>
    <mergeCell ref="K12:L12"/>
    <mergeCell ref="N12:O12"/>
    <mergeCell ref="Q12:R12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8BA6-A1AE-41CF-8B99-3C4B99D1A20B}">
  <sheetPr>
    <tabColor theme="1"/>
  </sheetPr>
  <dimension ref="A2:O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1.42578125" style="250"/>
    <col min="9" max="9" width="14" style="250" customWidth="1"/>
    <col min="10" max="10" width="6.28515625" style="250" customWidth="1"/>
    <col min="11" max="16384" width="11.42578125" style="250"/>
  </cols>
  <sheetData>
    <row r="2" spans="1:15" x14ac:dyDescent="0.25">
      <c r="A2" s="249"/>
    </row>
    <row r="5" spans="1:15" ht="3.75" customHeight="1" x14ac:dyDescent="0.25"/>
    <row r="6" spans="1:15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</row>
    <row r="7" spans="1:15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</row>
    <row r="8" spans="1:15" ht="14.25" customHeight="1" x14ac:dyDescent="0.25">
      <c r="A8" s="251" t="s">
        <v>209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</row>
    <row r="9" spans="1:15" ht="14.25" customHeight="1" x14ac:dyDescent="0.25">
      <c r="A9" s="294" t="s">
        <v>362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</row>
    <row r="10" spans="1:15" ht="15.75" x14ac:dyDescent="0.3">
      <c r="A10" s="253" t="s">
        <v>235</v>
      </c>
      <c r="B10" s="254"/>
      <c r="C10" s="255"/>
      <c r="D10" s="288"/>
      <c r="E10" s="288"/>
      <c r="F10" s="288"/>
    </row>
    <row r="11" spans="1:15" x14ac:dyDescent="0.25">
      <c r="A11" s="423" t="s">
        <v>236</v>
      </c>
      <c r="B11" s="429" t="s">
        <v>209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</row>
    <row r="12" spans="1:15" ht="31.5" customHeight="1" x14ac:dyDescent="0.25">
      <c r="A12" s="426"/>
      <c r="B12" s="425" t="s">
        <v>363</v>
      </c>
      <c r="C12" s="425"/>
      <c r="D12" s="273"/>
      <c r="E12" s="428" t="s">
        <v>364</v>
      </c>
      <c r="F12" s="428"/>
      <c r="G12" s="274"/>
      <c r="H12" s="428" t="s">
        <v>365</v>
      </c>
      <c r="I12" s="428"/>
      <c r="J12" s="274"/>
      <c r="K12" s="425" t="s">
        <v>366</v>
      </c>
      <c r="L12" s="425"/>
    </row>
    <row r="13" spans="1:15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 t="s">
        <v>52</v>
      </c>
      <c r="I13" s="256" t="s">
        <v>1</v>
      </c>
      <c r="J13" s="275"/>
      <c r="K13" s="256" t="s">
        <v>52</v>
      </c>
      <c r="L13" s="256" t="s">
        <v>1</v>
      </c>
    </row>
    <row r="14" spans="1:15" x14ac:dyDescent="0.25">
      <c r="A14" s="289" t="s">
        <v>238</v>
      </c>
      <c r="B14" s="258">
        <f>SUM(B15:B46)</f>
        <v>19853</v>
      </c>
      <c r="C14" s="276">
        <v>64.040000000000006</v>
      </c>
      <c r="D14" s="277"/>
      <c r="E14" s="258">
        <f>SUM(E15:E46)</f>
        <v>22634</v>
      </c>
      <c r="F14" s="276">
        <v>73.099999999999994</v>
      </c>
      <c r="G14" s="277"/>
      <c r="H14" s="258">
        <f>SUM(H15:H46)</f>
        <v>6838</v>
      </c>
      <c r="I14" s="276">
        <v>22.06</v>
      </c>
      <c r="J14" s="277"/>
      <c r="K14" s="258">
        <f>SUM(K15:K46)</f>
        <v>6046</v>
      </c>
      <c r="L14" s="276">
        <v>19.5</v>
      </c>
    </row>
    <row r="15" spans="1:15" x14ac:dyDescent="0.25">
      <c r="A15" s="260" t="s">
        <v>239</v>
      </c>
      <c r="B15" s="261">
        <v>511</v>
      </c>
      <c r="C15" s="278">
        <v>63.242574257425744</v>
      </c>
      <c r="D15" s="279"/>
      <c r="E15" s="280">
        <v>672</v>
      </c>
      <c r="F15" s="278">
        <v>83.168316831683171</v>
      </c>
      <c r="G15" s="281"/>
      <c r="H15" s="280">
        <v>86</v>
      </c>
      <c r="I15" s="278">
        <v>10.643564356435643</v>
      </c>
      <c r="J15" s="281"/>
      <c r="K15" s="280">
        <v>71</v>
      </c>
      <c r="L15" s="278">
        <v>8.7871287128712865</v>
      </c>
      <c r="O15" s="298"/>
    </row>
    <row r="16" spans="1:15" x14ac:dyDescent="0.25">
      <c r="A16" s="263" t="s">
        <v>240</v>
      </c>
      <c r="B16" s="264">
        <v>673</v>
      </c>
      <c r="C16" s="265">
        <v>53.753993610223638</v>
      </c>
      <c r="D16" s="282"/>
      <c r="E16" s="283">
        <v>901</v>
      </c>
      <c r="F16" s="265">
        <v>71.964856230031955</v>
      </c>
      <c r="G16" s="284"/>
      <c r="H16" s="283">
        <v>289</v>
      </c>
      <c r="I16" s="265">
        <v>23.083067092651756</v>
      </c>
      <c r="J16" s="284"/>
      <c r="K16" s="283">
        <v>368</v>
      </c>
      <c r="L16" s="265">
        <v>29.39297124600639</v>
      </c>
    </row>
    <row r="17" spans="1:12" x14ac:dyDescent="0.25">
      <c r="A17" s="260" t="s">
        <v>241</v>
      </c>
      <c r="B17" s="261">
        <v>0</v>
      </c>
      <c r="C17" s="278">
        <v>0</v>
      </c>
      <c r="D17" s="279"/>
      <c r="E17" s="280">
        <v>0</v>
      </c>
      <c r="F17" s="278">
        <v>0</v>
      </c>
      <c r="G17" s="281"/>
      <c r="H17" s="280">
        <v>0</v>
      </c>
      <c r="I17" s="278">
        <v>0</v>
      </c>
      <c r="J17" s="281"/>
      <c r="K17" s="280">
        <v>0</v>
      </c>
      <c r="L17" s="278">
        <v>0</v>
      </c>
    </row>
    <row r="18" spans="1:12" x14ac:dyDescent="0.25">
      <c r="A18" s="263" t="s">
        <v>242</v>
      </c>
      <c r="B18" s="264">
        <v>1286</v>
      </c>
      <c r="C18" s="265">
        <v>65.813715455475958</v>
      </c>
      <c r="D18" s="282"/>
      <c r="E18" s="283">
        <v>1460</v>
      </c>
      <c r="F18" s="265">
        <v>74.718526100307059</v>
      </c>
      <c r="G18" s="284"/>
      <c r="H18" s="283">
        <v>296</v>
      </c>
      <c r="I18" s="265">
        <v>15.148413510747186</v>
      </c>
      <c r="J18" s="284"/>
      <c r="K18" s="283">
        <v>404</v>
      </c>
      <c r="L18" s="265">
        <v>20.67553735926305</v>
      </c>
    </row>
    <row r="19" spans="1:12" x14ac:dyDescent="0.25">
      <c r="A19" s="260" t="s">
        <v>243</v>
      </c>
      <c r="B19" s="261">
        <v>1361</v>
      </c>
      <c r="C19" s="278">
        <v>59.173913043478265</v>
      </c>
      <c r="D19" s="279"/>
      <c r="E19" s="280">
        <v>1601</v>
      </c>
      <c r="F19" s="278">
        <v>69.608695652173907</v>
      </c>
      <c r="G19" s="281"/>
      <c r="H19" s="280">
        <v>712</v>
      </c>
      <c r="I19" s="278">
        <v>30.956521739130434</v>
      </c>
      <c r="J19" s="281"/>
      <c r="K19" s="280">
        <v>816</v>
      </c>
      <c r="L19" s="278">
        <v>35.478260869565212</v>
      </c>
    </row>
    <row r="20" spans="1:12" x14ac:dyDescent="0.25">
      <c r="A20" s="263" t="s">
        <v>244</v>
      </c>
      <c r="B20" s="264">
        <v>966</v>
      </c>
      <c r="C20" s="265">
        <v>53.047775947281714</v>
      </c>
      <c r="D20" s="282"/>
      <c r="E20" s="283">
        <v>1278</v>
      </c>
      <c r="F20" s="265">
        <v>70.181219110378919</v>
      </c>
      <c r="G20" s="284"/>
      <c r="H20" s="283">
        <v>577</v>
      </c>
      <c r="I20" s="265">
        <v>31.685886875343215</v>
      </c>
      <c r="J20" s="284"/>
      <c r="K20" s="283">
        <v>345</v>
      </c>
      <c r="L20" s="265">
        <v>18.945634266886326</v>
      </c>
    </row>
    <row r="21" spans="1:12" x14ac:dyDescent="0.25">
      <c r="A21" s="260" t="s">
        <v>245</v>
      </c>
      <c r="B21" s="261">
        <v>1236</v>
      </c>
      <c r="C21" s="278">
        <v>62.645717181956407</v>
      </c>
      <c r="D21" s="279"/>
      <c r="E21" s="280">
        <v>1413</v>
      </c>
      <c r="F21" s="278">
        <v>71.616827166751136</v>
      </c>
      <c r="G21" s="281"/>
      <c r="H21" s="280">
        <v>437</v>
      </c>
      <c r="I21" s="278">
        <v>22.149011657374558</v>
      </c>
      <c r="J21" s="281"/>
      <c r="K21" s="280">
        <v>338</v>
      </c>
      <c r="L21" s="278">
        <v>17.131272174353775</v>
      </c>
    </row>
    <row r="22" spans="1:12" x14ac:dyDescent="0.25">
      <c r="A22" s="263" t="s">
        <v>246</v>
      </c>
      <c r="B22" s="264">
        <v>1032</v>
      </c>
      <c r="C22" s="265">
        <v>71.418685121107259</v>
      </c>
      <c r="D22" s="282"/>
      <c r="E22" s="283">
        <v>1196</v>
      </c>
      <c r="F22" s="265">
        <v>82.768166089965405</v>
      </c>
      <c r="G22" s="284"/>
      <c r="H22" s="283">
        <v>371</v>
      </c>
      <c r="I22" s="265">
        <v>25.674740484429066</v>
      </c>
      <c r="J22" s="284"/>
      <c r="K22" s="283">
        <v>379</v>
      </c>
      <c r="L22" s="265">
        <v>26.228373702422147</v>
      </c>
    </row>
    <row r="23" spans="1:12" x14ac:dyDescent="0.25">
      <c r="A23" s="260" t="s">
        <v>247</v>
      </c>
      <c r="B23" s="261">
        <v>201</v>
      </c>
      <c r="C23" s="278">
        <v>90.540540540540533</v>
      </c>
      <c r="D23" s="279"/>
      <c r="E23" s="280">
        <v>184</v>
      </c>
      <c r="F23" s="278">
        <v>82.882882882882882</v>
      </c>
      <c r="G23" s="281"/>
      <c r="H23" s="280">
        <v>12</v>
      </c>
      <c r="I23" s="278">
        <v>5.4054054054054053</v>
      </c>
      <c r="J23" s="281"/>
      <c r="K23" s="280">
        <v>55</v>
      </c>
      <c r="L23" s="278">
        <v>24.774774774774773</v>
      </c>
    </row>
    <row r="24" spans="1:12" x14ac:dyDescent="0.25">
      <c r="A24" s="263" t="s">
        <v>248</v>
      </c>
      <c r="B24" s="264">
        <v>2</v>
      </c>
      <c r="C24" s="265">
        <v>100</v>
      </c>
      <c r="D24" s="282"/>
      <c r="E24" s="283">
        <v>0</v>
      </c>
      <c r="F24" s="265">
        <v>0</v>
      </c>
      <c r="G24" s="284"/>
      <c r="H24" s="283">
        <v>0</v>
      </c>
      <c r="I24" s="265">
        <v>0</v>
      </c>
      <c r="J24" s="284"/>
      <c r="K24" s="283">
        <v>0</v>
      </c>
      <c r="L24" s="265">
        <v>0</v>
      </c>
    </row>
    <row r="25" spans="1:12" x14ac:dyDescent="0.25">
      <c r="A25" s="260" t="s">
        <v>249</v>
      </c>
      <c r="B25" s="261">
        <v>898</v>
      </c>
      <c r="C25" s="278">
        <v>65.59532505478451</v>
      </c>
      <c r="D25" s="279"/>
      <c r="E25" s="280">
        <v>1202</v>
      </c>
      <c r="F25" s="278">
        <v>87.801314828341859</v>
      </c>
      <c r="G25" s="281"/>
      <c r="H25" s="280">
        <v>367</v>
      </c>
      <c r="I25" s="278">
        <v>26.807888970051131</v>
      </c>
      <c r="J25" s="281"/>
      <c r="K25" s="280">
        <v>184</v>
      </c>
      <c r="L25" s="278">
        <v>13.440467494521549</v>
      </c>
    </row>
    <row r="26" spans="1:12" x14ac:dyDescent="0.25">
      <c r="A26" s="263" t="s">
        <v>250</v>
      </c>
      <c r="B26" s="264">
        <v>177</v>
      </c>
      <c r="C26" s="265">
        <v>94.148936170212778</v>
      </c>
      <c r="D26" s="282"/>
      <c r="E26" s="283">
        <v>180</v>
      </c>
      <c r="F26" s="265">
        <v>95.744680851063833</v>
      </c>
      <c r="G26" s="284"/>
      <c r="H26" s="283">
        <v>85</v>
      </c>
      <c r="I26" s="265">
        <v>45.212765957446813</v>
      </c>
      <c r="J26" s="284"/>
      <c r="K26" s="283">
        <v>2</v>
      </c>
      <c r="L26" s="265">
        <v>1.0638297872340425</v>
      </c>
    </row>
    <row r="27" spans="1:12" x14ac:dyDescent="0.25">
      <c r="A27" s="260" t="s">
        <v>251</v>
      </c>
      <c r="B27" s="261">
        <v>1077</v>
      </c>
      <c r="C27" s="278">
        <v>68.642447418738044</v>
      </c>
      <c r="D27" s="279"/>
      <c r="E27" s="280">
        <v>689</v>
      </c>
      <c r="F27" s="278">
        <v>43.91332058636074</v>
      </c>
      <c r="G27" s="281"/>
      <c r="H27" s="280">
        <v>48</v>
      </c>
      <c r="I27" s="278">
        <v>3.0592734225621414</v>
      </c>
      <c r="J27" s="281"/>
      <c r="K27" s="280">
        <v>70</v>
      </c>
      <c r="L27" s="278">
        <v>4.4614404079031234</v>
      </c>
    </row>
    <row r="28" spans="1:12" x14ac:dyDescent="0.25">
      <c r="A28" s="263" t="s">
        <v>252</v>
      </c>
      <c r="B28" s="264">
        <v>654</v>
      </c>
      <c r="C28" s="265">
        <v>51.374705420267084</v>
      </c>
      <c r="D28" s="282"/>
      <c r="E28" s="283">
        <v>1004</v>
      </c>
      <c r="F28" s="265">
        <v>78.868813825608797</v>
      </c>
      <c r="G28" s="284"/>
      <c r="H28" s="283">
        <v>238</v>
      </c>
      <c r="I28" s="265">
        <v>18.695993715632365</v>
      </c>
      <c r="J28" s="284"/>
      <c r="K28" s="283">
        <v>170</v>
      </c>
      <c r="L28" s="265">
        <v>13.35428122545169</v>
      </c>
    </row>
    <row r="29" spans="1:12" x14ac:dyDescent="0.25">
      <c r="A29" s="260" t="s">
        <v>253</v>
      </c>
      <c r="B29" s="261">
        <v>737</v>
      </c>
      <c r="C29" s="278">
        <v>53.444525018129077</v>
      </c>
      <c r="D29" s="279"/>
      <c r="E29" s="280">
        <v>854</v>
      </c>
      <c r="F29" s="278">
        <v>61.928934010152282</v>
      </c>
      <c r="G29" s="281"/>
      <c r="H29" s="280">
        <v>292</v>
      </c>
      <c r="I29" s="278">
        <v>21.174764321972443</v>
      </c>
      <c r="J29" s="281"/>
      <c r="K29" s="280">
        <v>319</v>
      </c>
      <c r="L29" s="278">
        <v>23.132704858593183</v>
      </c>
    </row>
    <row r="30" spans="1:12" x14ac:dyDescent="0.25">
      <c r="A30" s="263" t="s">
        <v>254</v>
      </c>
      <c r="B30" s="264">
        <v>17</v>
      </c>
      <c r="C30" s="265">
        <v>89.473684210526315</v>
      </c>
      <c r="D30" s="282"/>
      <c r="E30" s="283">
        <v>17</v>
      </c>
      <c r="F30" s="265">
        <v>89.473684210526315</v>
      </c>
      <c r="G30" s="284"/>
      <c r="H30" s="283">
        <v>12</v>
      </c>
      <c r="I30" s="265">
        <v>63.157894736842103</v>
      </c>
      <c r="J30" s="284"/>
      <c r="K30" s="283">
        <v>0</v>
      </c>
      <c r="L30" s="265">
        <v>0</v>
      </c>
    </row>
    <row r="31" spans="1:12" x14ac:dyDescent="0.25">
      <c r="A31" s="260" t="s">
        <v>255</v>
      </c>
      <c r="B31" s="261">
        <v>29</v>
      </c>
      <c r="C31" s="278">
        <v>96.666666666666671</v>
      </c>
      <c r="D31" s="279"/>
      <c r="E31" s="280">
        <v>29</v>
      </c>
      <c r="F31" s="278">
        <v>96.666666666666671</v>
      </c>
      <c r="G31" s="281"/>
      <c r="H31" s="280">
        <v>0</v>
      </c>
      <c r="I31" s="278">
        <v>0</v>
      </c>
      <c r="J31" s="281"/>
      <c r="K31" s="280">
        <v>0</v>
      </c>
      <c r="L31" s="278">
        <v>0</v>
      </c>
    </row>
    <row r="32" spans="1:12" x14ac:dyDescent="0.25">
      <c r="A32" s="263" t="s">
        <v>256</v>
      </c>
      <c r="B32" s="264">
        <v>1020</v>
      </c>
      <c r="C32" s="265">
        <v>78.220858895705518</v>
      </c>
      <c r="D32" s="282"/>
      <c r="E32" s="283">
        <v>868</v>
      </c>
      <c r="F32" s="265">
        <v>66.564417177914109</v>
      </c>
      <c r="G32" s="284"/>
      <c r="H32" s="283">
        <v>264</v>
      </c>
      <c r="I32" s="265">
        <v>20.245398773006134</v>
      </c>
      <c r="J32" s="284"/>
      <c r="K32" s="283">
        <v>263</v>
      </c>
      <c r="L32" s="265">
        <v>20.168711656441719</v>
      </c>
    </row>
    <row r="33" spans="1:12" x14ac:dyDescent="0.25">
      <c r="A33" s="260" t="s">
        <v>257</v>
      </c>
      <c r="B33" s="261">
        <v>999</v>
      </c>
      <c r="C33" s="278">
        <v>74.054855448480367</v>
      </c>
      <c r="D33" s="279"/>
      <c r="E33" s="280">
        <v>1170</v>
      </c>
      <c r="F33" s="278">
        <v>86.730911786508528</v>
      </c>
      <c r="G33" s="281"/>
      <c r="H33" s="280">
        <v>374</v>
      </c>
      <c r="I33" s="278">
        <v>27.724240177909564</v>
      </c>
      <c r="J33" s="281"/>
      <c r="K33" s="280">
        <v>16</v>
      </c>
      <c r="L33" s="278">
        <v>1.1860637509266123</v>
      </c>
    </row>
    <row r="34" spans="1:12" x14ac:dyDescent="0.25">
      <c r="A34" s="263" t="s">
        <v>258</v>
      </c>
      <c r="B34" s="264">
        <v>338</v>
      </c>
      <c r="C34" s="265">
        <v>97.406340057636882</v>
      </c>
      <c r="D34" s="282"/>
      <c r="E34" s="283">
        <v>284</v>
      </c>
      <c r="F34" s="265">
        <v>81.844380403458217</v>
      </c>
      <c r="G34" s="284"/>
      <c r="H34" s="283">
        <v>78</v>
      </c>
      <c r="I34" s="265">
        <v>22.478386167146976</v>
      </c>
      <c r="J34" s="284"/>
      <c r="K34" s="283">
        <v>69</v>
      </c>
      <c r="L34" s="265">
        <v>19.884726224783861</v>
      </c>
    </row>
    <row r="35" spans="1:12" x14ac:dyDescent="0.25">
      <c r="A35" s="260" t="s">
        <v>259</v>
      </c>
      <c r="B35" s="261">
        <v>97</v>
      </c>
      <c r="C35" s="278">
        <v>92.38095238095238</v>
      </c>
      <c r="D35" s="279"/>
      <c r="E35" s="280">
        <v>90</v>
      </c>
      <c r="F35" s="278">
        <v>85.714285714285708</v>
      </c>
      <c r="G35" s="281"/>
      <c r="H35" s="280">
        <v>18</v>
      </c>
      <c r="I35" s="278">
        <v>17.142857142857142</v>
      </c>
      <c r="J35" s="281"/>
      <c r="K35" s="280">
        <v>20</v>
      </c>
      <c r="L35" s="278">
        <v>19.047619047619047</v>
      </c>
    </row>
    <row r="36" spans="1:12" s="266" customFormat="1" x14ac:dyDescent="0.25">
      <c r="A36" s="263" t="s">
        <v>260</v>
      </c>
      <c r="B36" s="264">
        <v>1442</v>
      </c>
      <c r="C36" s="265">
        <v>76.579925650557627</v>
      </c>
      <c r="D36" s="282"/>
      <c r="E36" s="283">
        <v>1285</v>
      </c>
      <c r="F36" s="265">
        <v>68.242166755177905</v>
      </c>
      <c r="G36" s="284"/>
      <c r="H36" s="283">
        <v>580</v>
      </c>
      <c r="I36" s="265">
        <v>30.801911842804035</v>
      </c>
      <c r="J36" s="284"/>
      <c r="K36" s="283">
        <v>426</v>
      </c>
      <c r="L36" s="265">
        <v>22.623473181093999</v>
      </c>
    </row>
    <row r="37" spans="1:12" x14ac:dyDescent="0.25">
      <c r="A37" s="260" t="s">
        <v>261</v>
      </c>
      <c r="B37" s="261">
        <v>421</v>
      </c>
      <c r="C37" s="278">
        <v>65.576323987538942</v>
      </c>
      <c r="D37" s="279"/>
      <c r="E37" s="280">
        <v>492</v>
      </c>
      <c r="F37" s="278">
        <v>76.63551401869158</v>
      </c>
      <c r="G37" s="281"/>
      <c r="H37" s="280">
        <v>123</v>
      </c>
      <c r="I37" s="278">
        <v>19.158878504672895</v>
      </c>
      <c r="J37" s="281"/>
      <c r="K37" s="280">
        <v>182</v>
      </c>
      <c r="L37" s="278">
        <v>28.348909657320871</v>
      </c>
    </row>
    <row r="38" spans="1:12" s="266" customFormat="1" x14ac:dyDescent="0.25">
      <c r="A38" s="263" t="s">
        <v>262</v>
      </c>
      <c r="B38" s="264">
        <v>842</v>
      </c>
      <c r="C38" s="265">
        <v>57.007447528774549</v>
      </c>
      <c r="D38" s="282"/>
      <c r="E38" s="283">
        <v>1192</v>
      </c>
      <c r="F38" s="265">
        <v>80.704129993229529</v>
      </c>
      <c r="G38" s="284"/>
      <c r="H38" s="283">
        <v>272</v>
      </c>
      <c r="I38" s="265">
        <v>18.415707515233581</v>
      </c>
      <c r="J38" s="284"/>
      <c r="K38" s="283">
        <v>200</v>
      </c>
      <c r="L38" s="265">
        <v>13.540961408259985</v>
      </c>
    </row>
    <row r="39" spans="1:12" x14ac:dyDescent="0.25">
      <c r="A39" s="260" t="s">
        <v>263</v>
      </c>
      <c r="B39" s="261">
        <v>507</v>
      </c>
      <c r="C39" s="278">
        <v>58.477508650519027</v>
      </c>
      <c r="D39" s="279"/>
      <c r="E39" s="280">
        <v>432</v>
      </c>
      <c r="F39" s="278">
        <v>49.826989619377159</v>
      </c>
      <c r="G39" s="281"/>
      <c r="H39" s="280">
        <v>187</v>
      </c>
      <c r="I39" s="278">
        <v>21.568627450980394</v>
      </c>
      <c r="J39" s="281"/>
      <c r="K39" s="280">
        <v>229</v>
      </c>
      <c r="L39" s="278">
        <v>26.412918108419838</v>
      </c>
    </row>
    <row r="40" spans="1:12" s="266" customFormat="1" x14ac:dyDescent="0.25">
      <c r="A40" s="263" t="s">
        <v>264</v>
      </c>
      <c r="B40" s="264">
        <v>766</v>
      </c>
      <c r="C40" s="265">
        <v>57.680722891566262</v>
      </c>
      <c r="D40" s="282"/>
      <c r="E40" s="283">
        <v>924</v>
      </c>
      <c r="F40" s="265">
        <v>69.578313253012041</v>
      </c>
      <c r="G40" s="284"/>
      <c r="H40" s="283">
        <v>287</v>
      </c>
      <c r="I40" s="265">
        <v>21.611445783132531</v>
      </c>
      <c r="J40" s="284"/>
      <c r="K40" s="283">
        <v>199</v>
      </c>
      <c r="L40" s="265">
        <v>14.984939759036145</v>
      </c>
    </row>
    <row r="41" spans="1:12" x14ac:dyDescent="0.25">
      <c r="A41" s="260" t="s">
        <v>265</v>
      </c>
      <c r="B41" s="261">
        <v>645</v>
      </c>
      <c r="C41" s="278">
        <v>66.839378238341979</v>
      </c>
      <c r="D41" s="279"/>
      <c r="E41" s="280">
        <v>765</v>
      </c>
      <c r="F41" s="278">
        <v>79.274611398963728</v>
      </c>
      <c r="G41" s="281"/>
      <c r="H41" s="280">
        <v>232</v>
      </c>
      <c r="I41" s="278">
        <v>24.041450777202073</v>
      </c>
      <c r="J41" s="281"/>
      <c r="K41" s="280">
        <v>203</v>
      </c>
      <c r="L41" s="278">
        <v>21.036269430051814</v>
      </c>
    </row>
    <row r="42" spans="1:12" s="266" customFormat="1" x14ac:dyDescent="0.25">
      <c r="A42" s="263" t="s">
        <v>266</v>
      </c>
      <c r="B42" s="264">
        <v>306</v>
      </c>
      <c r="C42" s="265">
        <v>88.695652173913047</v>
      </c>
      <c r="D42" s="282"/>
      <c r="E42" s="283">
        <v>277</v>
      </c>
      <c r="F42" s="265">
        <v>80.289855072463766</v>
      </c>
      <c r="G42" s="284"/>
      <c r="H42" s="283">
        <v>79</v>
      </c>
      <c r="I42" s="265">
        <v>22.89855072463768</v>
      </c>
      <c r="J42" s="284"/>
      <c r="K42" s="283">
        <v>98</v>
      </c>
      <c r="L42" s="265">
        <v>28.405797101449277</v>
      </c>
    </row>
    <row r="43" spans="1:12" x14ac:dyDescent="0.25">
      <c r="A43" s="260" t="s">
        <v>267</v>
      </c>
      <c r="B43" s="261">
        <v>1074</v>
      </c>
      <c r="C43" s="278">
        <v>68.06083650190115</v>
      </c>
      <c r="D43" s="279"/>
      <c r="E43" s="280">
        <v>1223</v>
      </c>
      <c r="F43" s="278">
        <v>77.50316856780735</v>
      </c>
      <c r="G43" s="281"/>
      <c r="H43" s="280">
        <v>328</v>
      </c>
      <c r="I43" s="278">
        <v>20.785804816223067</v>
      </c>
      <c r="J43" s="281"/>
      <c r="K43" s="280">
        <v>394</v>
      </c>
      <c r="L43" s="278">
        <v>24.968314321926488</v>
      </c>
    </row>
    <row r="44" spans="1:12" s="266" customFormat="1" x14ac:dyDescent="0.25">
      <c r="A44" s="263" t="s">
        <v>268</v>
      </c>
      <c r="B44" s="264">
        <v>498</v>
      </c>
      <c r="C44" s="265">
        <v>43.116883116883116</v>
      </c>
      <c r="D44" s="282"/>
      <c r="E44" s="283">
        <v>911</v>
      </c>
      <c r="F44" s="265">
        <v>78.874458874458881</v>
      </c>
      <c r="G44" s="284"/>
      <c r="H44" s="283">
        <v>192</v>
      </c>
      <c r="I44" s="265">
        <v>16.623376623376622</v>
      </c>
      <c r="J44" s="284"/>
      <c r="K44" s="283">
        <v>223</v>
      </c>
      <c r="L44" s="265">
        <v>19.307359307359306</v>
      </c>
    </row>
    <row r="45" spans="1:12" x14ac:dyDescent="0.25">
      <c r="A45" s="260" t="s">
        <v>269</v>
      </c>
      <c r="B45" s="261">
        <v>14</v>
      </c>
      <c r="C45" s="278">
        <v>58.333333333333336</v>
      </c>
      <c r="D45" s="279"/>
      <c r="E45" s="280">
        <v>14</v>
      </c>
      <c r="F45" s="278">
        <v>58.333333333333336</v>
      </c>
      <c r="G45" s="281"/>
      <c r="H45" s="280">
        <v>1</v>
      </c>
      <c r="I45" s="278">
        <v>4.1666666666666661</v>
      </c>
      <c r="J45" s="281"/>
      <c r="K45" s="280">
        <v>3</v>
      </c>
      <c r="L45" s="278">
        <v>12.5</v>
      </c>
    </row>
    <row r="46" spans="1:12" s="266" customFormat="1" x14ac:dyDescent="0.25">
      <c r="A46" s="267" t="s">
        <v>270</v>
      </c>
      <c r="B46" s="268">
        <v>27</v>
      </c>
      <c r="C46" s="269">
        <v>93.103448275862064</v>
      </c>
      <c r="D46" s="285"/>
      <c r="E46" s="286">
        <v>27</v>
      </c>
      <c r="F46" s="269">
        <v>93.103448275862064</v>
      </c>
      <c r="G46" s="287"/>
      <c r="H46" s="286">
        <v>1</v>
      </c>
      <c r="I46" s="269">
        <v>3.4482758620689653</v>
      </c>
      <c r="J46" s="287"/>
      <c r="K46" s="286">
        <v>0</v>
      </c>
      <c r="L46" s="269">
        <v>0</v>
      </c>
    </row>
    <row r="47" spans="1:12" x14ac:dyDescent="0.25">
      <c r="B47" s="270"/>
      <c r="C47" s="271"/>
      <c r="D47" s="270"/>
      <c r="E47" s="270"/>
      <c r="F47" s="293"/>
      <c r="G47" s="284"/>
      <c r="H47" s="284"/>
      <c r="I47" s="293"/>
      <c r="J47" s="284"/>
      <c r="K47" s="284"/>
      <c r="L47" s="293"/>
    </row>
    <row r="48" spans="1:12" ht="16.5" x14ac:dyDescent="0.3">
      <c r="A48" s="272" t="s">
        <v>271</v>
      </c>
    </row>
  </sheetData>
  <mergeCells count="7">
    <mergeCell ref="A6:L7"/>
    <mergeCell ref="A11:A13"/>
    <mergeCell ref="B11:L11"/>
    <mergeCell ref="B12:C12"/>
    <mergeCell ref="E12:F12"/>
    <mergeCell ref="H12:I12"/>
    <mergeCell ref="K12:L12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1872B-C062-481B-9603-98880E0FB65F}">
  <sheetPr>
    <tabColor theme="1"/>
  </sheetPr>
  <dimension ref="A2:AM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1.42578125" style="250" customWidth="1"/>
    <col min="9" max="9" width="14" style="250" customWidth="1"/>
    <col min="10" max="10" width="6.28515625" style="250" customWidth="1"/>
    <col min="11" max="12" width="11.42578125" style="250" customWidth="1"/>
    <col min="13" max="13" width="6.28515625" style="250" customWidth="1"/>
    <col min="14" max="14" width="14.28515625" style="250" customWidth="1"/>
    <col min="15" max="15" width="11.42578125" style="250" customWidth="1"/>
    <col min="16" max="16" width="6.28515625" style="250" customWidth="1"/>
    <col min="17" max="18" width="11.42578125" style="250" customWidth="1"/>
    <col min="19" max="19" width="6.28515625" style="250" customWidth="1"/>
    <col min="20" max="21" width="11.42578125" style="250" customWidth="1"/>
    <col min="22" max="22" width="6.28515625" style="250" customWidth="1"/>
    <col min="23" max="24" width="11.42578125" style="250" customWidth="1"/>
    <col min="25" max="25" width="6.28515625" style="250" customWidth="1"/>
    <col min="26" max="27" width="11.42578125" style="250" customWidth="1"/>
    <col min="28" max="28" width="6.28515625" style="250" customWidth="1"/>
    <col min="29" max="29" width="14.28515625" style="250" customWidth="1"/>
    <col min="30" max="30" width="11.42578125" style="250" customWidth="1"/>
    <col min="31" max="31" width="6.28515625" style="250" customWidth="1"/>
    <col min="32" max="33" width="11.42578125" style="250" customWidth="1"/>
    <col min="34" max="34" width="6.28515625" style="250" customWidth="1"/>
    <col min="35" max="36" width="11.42578125" style="250" customWidth="1"/>
    <col min="37" max="37" width="6.28515625" style="250" customWidth="1"/>
    <col min="38" max="39" width="11.42578125" style="250" customWidth="1"/>
    <col min="40" max="16384" width="11.42578125" style="250"/>
  </cols>
  <sheetData>
    <row r="2" spans="1:39" x14ac:dyDescent="0.25">
      <c r="A2" s="249"/>
    </row>
    <row r="5" spans="1:39" ht="3.75" customHeight="1" x14ac:dyDescent="0.25"/>
    <row r="6" spans="1:39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/>
      <c r="AC6" s="422"/>
      <c r="AD6" s="422"/>
      <c r="AE6" s="422"/>
      <c r="AF6" s="422"/>
      <c r="AG6" s="422"/>
      <c r="AH6" s="422"/>
      <c r="AI6" s="422"/>
      <c r="AJ6" s="422"/>
      <c r="AK6" s="422"/>
      <c r="AL6" s="422"/>
      <c r="AM6" s="422"/>
    </row>
    <row r="7" spans="1:39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  <c r="AB7" s="422"/>
      <c r="AC7" s="422"/>
      <c r="AD7" s="422"/>
      <c r="AE7" s="422"/>
      <c r="AF7" s="422"/>
      <c r="AG7" s="422"/>
      <c r="AH7" s="422"/>
      <c r="AI7" s="422"/>
      <c r="AJ7" s="422"/>
      <c r="AK7" s="422"/>
      <c r="AL7" s="422"/>
      <c r="AM7" s="422"/>
    </row>
    <row r="8" spans="1:39" ht="14.25" customHeight="1" x14ac:dyDescent="0.25">
      <c r="A8" s="251" t="s">
        <v>210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</row>
    <row r="9" spans="1:39" ht="14.25" customHeight="1" x14ac:dyDescent="0.25">
      <c r="A9" s="294" t="s">
        <v>367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</row>
    <row r="10" spans="1:39" ht="15.75" x14ac:dyDescent="0.3">
      <c r="A10" s="253" t="s">
        <v>235</v>
      </c>
      <c r="B10" s="254"/>
      <c r="C10" s="255"/>
      <c r="D10" s="288"/>
      <c r="E10" s="288"/>
      <c r="F10" s="288"/>
    </row>
    <row r="11" spans="1:39" x14ac:dyDescent="0.25">
      <c r="A11" s="423" t="s">
        <v>236</v>
      </c>
      <c r="B11" s="429" t="s">
        <v>368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  <c r="AH11" s="429"/>
      <c r="AI11" s="429"/>
      <c r="AJ11" s="429"/>
      <c r="AK11" s="429"/>
      <c r="AL11" s="429"/>
      <c r="AM11" s="429"/>
    </row>
    <row r="12" spans="1:39" ht="40.5" customHeight="1" x14ac:dyDescent="0.25">
      <c r="A12" s="426"/>
      <c r="B12" s="425" t="s">
        <v>369</v>
      </c>
      <c r="C12" s="425"/>
      <c r="D12" s="273"/>
      <c r="E12" s="428" t="s">
        <v>370</v>
      </c>
      <c r="F12" s="428"/>
      <c r="G12" s="274"/>
      <c r="H12" s="428" t="s">
        <v>371</v>
      </c>
      <c r="I12" s="428"/>
      <c r="J12" s="274"/>
      <c r="K12" s="425" t="s">
        <v>372</v>
      </c>
      <c r="L12" s="425"/>
      <c r="M12" s="274"/>
      <c r="N12" s="428" t="s">
        <v>373</v>
      </c>
      <c r="O12" s="428"/>
      <c r="P12" s="274"/>
      <c r="Q12" s="428" t="s">
        <v>374</v>
      </c>
      <c r="R12" s="428"/>
      <c r="S12" s="274"/>
      <c r="T12" s="425" t="s">
        <v>375</v>
      </c>
      <c r="U12" s="425"/>
      <c r="V12" s="274"/>
      <c r="W12" s="428" t="s">
        <v>376</v>
      </c>
      <c r="X12" s="428"/>
      <c r="Y12" s="274"/>
      <c r="Z12" s="425" t="s">
        <v>377</v>
      </c>
      <c r="AA12" s="425"/>
      <c r="AB12" s="274"/>
      <c r="AC12" s="428" t="s">
        <v>378</v>
      </c>
      <c r="AD12" s="428"/>
      <c r="AE12" s="274"/>
      <c r="AF12" s="428" t="s">
        <v>379</v>
      </c>
      <c r="AG12" s="428"/>
      <c r="AH12" s="274"/>
      <c r="AI12" s="425" t="s">
        <v>380</v>
      </c>
      <c r="AJ12" s="425"/>
      <c r="AK12" s="274"/>
      <c r="AL12" s="428" t="s">
        <v>361</v>
      </c>
      <c r="AM12" s="428"/>
    </row>
    <row r="13" spans="1:39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 t="s">
        <v>52</v>
      </c>
      <c r="I13" s="256" t="s">
        <v>1</v>
      </c>
      <c r="J13" s="275"/>
      <c r="K13" s="256" t="s">
        <v>52</v>
      </c>
      <c r="L13" s="256" t="s">
        <v>1</v>
      </c>
      <c r="M13" s="275"/>
      <c r="N13" s="256" t="s">
        <v>52</v>
      </c>
      <c r="O13" s="256" t="s">
        <v>1</v>
      </c>
      <c r="P13" s="275"/>
      <c r="Q13" s="256" t="s">
        <v>52</v>
      </c>
      <c r="R13" s="256" t="s">
        <v>1</v>
      </c>
      <c r="S13" s="275"/>
      <c r="T13" s="256" t="s">
        <v>52</v>
      </c>
      <c r="U13" s="256" t="s">
        <v>1</v>
      </c>
      <c r="V13" s="275"/>
      <c r="W13" s="256" t="s">
        <v>52</v>
      </c>
      <c r="X13" s="256" t="s">
        <v>1</v>
      </c>
      <c r="Y13" s="275"/>
      <c r="Z13" s="256" t="s">
        <v>52</v>
      </c>
      <c r="AA13" s="256" t="s">
        <v>1</v>
      </c>
      <c r="AB13" s="275"/>
      <c r="AC13" s="256" t="s">
        <v>52</v>
      </c>
      <c r="AD13" s="256" t="s">
        <v>1</v>
      </c>
      <c r="AE13" s="275"/>
      <c r="AF13" s="256" t="s">
        <v>52</v>
      </c>
      <c r="AG13" s="256" t="s">
        <v>1</v>
      </c>
      <c r="AH13" s="275"/>
      <c r="AI13" s="256" t="s">
        <v>52</v>
      </c>
      <c r="AJ13" s="256" t="s">
        <v>1</v>
      </c>
      <c r="AK13" s="275"/>
      <c r="AL13" s="256" t="s">
        <v>52</v>
      </c>
      <c r="AM13" s="256" t="s">
        <v>1</v>
      </c>
    </row>
    <row r="14" spans="1:39" x14ac:dyDescent="0.25">
      <c r="A14" s="289" t="s">
        <v>238</v>
      </c>
      <c r="B14" s="258">
        <f>SUM(B15:B46)</f>
        <v>1645</v>
      </c>
      <c r="C14" s="276">
        <v>5.3100000000000005</v>
      </c>
      <c r="D14" s="277"/>
      <c r="E14" s="258">
        <f>SUM(E15:E46)</f>
        <v>5494</v>
      </c>
      <c r="F14" s="276">
        <v>17.72</v>
      </c>
      <c r="G14" s="277"/>
      <c r="H14" s="258">
        <f>SUM(H15:H46)</f>
        <v>9269</v>
      </c>
      <c r="I14" s="276">
        <v>29.9</v>
      </c>
      <c r="J14" s="277"/>
      <c r="K14" s="258">
        <f>SUM(K15:K46)</f>
        <v>10059</v>
      </c>
      <c r="L14" s="276">
        <v>32.445247234138627</v>
      </c>
      <c r="M14" s="277"/>
      <c r="N14" s="258">
        <f>SUM(N15:N46)</f>
        <v>4443</v>
      </c>
      <c r="O14" s="276">
        <v>14.3</v>
      </c>
      <c r="P14" s="277"/>
      <c r="Q14" s="258">
        <f>SUM(Q15:Q46)</f>
        <v>640</v>
      </c>
      <c r="R14" s="276">
        <v>2.06</v>
      </c>
      <c r="S14" s="277"/>
      <c r="T14" s="258">
        <f>SUM(T15:T46)</f>
        <v>13277</v>
      </c>
      <c r="U14" s="276">
        <v>42.82</v>
      </c>
      <c r="V14" s="277"/>
      <c r="W14" s="258">
        <f>SUM(W15:W46)</f>
        <v>990</v>
      </c>
      <c r="X14" s="276">
        <v>3.19</v>
      </c>
      <c r="Y14" s="277"/>
      <c r="Z14" s="258">
        <f>SUM(Z15:Z46)</f>
        <v>2534</v>
      </c>
      <c r="AA14" s="276">
        <v>8.17</v>
      </c>
      <c r="AB14" s="277"/>
      <c r="AC14" s="258">
        <f>SUM(AC15:AC46)</f>
        <v>1291</v>
      </c>
      <c r="AD14" s="276">
        <v>4.16</v>
      </c>
      <c r="AE14" s="277"/>
      <c r="AF14" s="258">
        <f>SUM(AF15:AF46)</f>
        <v>836</v>
      </c>
      <c r="AG14" s="276">
        <v>2.7</v>
      </c>
      <c r="AH14" s="277"/>
      <c r="AI14" s="258">
        <f>SUM(AI15:AI46)</f>
        <v>140</v>
      </c>
      <c r="AJ14" s="276">
        <v>0.45</v>
      </c>
      <c r="AK14" s="277"/>
      <c r="AL14" s="258">
        <f>SUM(AL15:AL46)</f>
        <v>822</v>
      </c>
      <c r="AM14" s="276">
        <v>2.65</v>
      </c>
    </row>
    <row r="15" spans="1:39" x14ac:dyDescent="0.25">
      <c r="A15" s="260" t="s">
        <v>239</v>
      </c>
      <c r="B15" s="261">
        <v>16</v>
      </c>
      <c r="C15" s="278">
        <v>1.9800000000000002</v>
      </c>
      <c r="D15" s="279"/>
      <c r="E15" s="280">
        <v>19</v>
      </c>
      <c r="F15" s="278">
        <v>2.35</v>
      </c>
      <c r="G15" s="281"/>
      <c r="H15" s="280">
        <v>324</v>
      </c>
      <c r="I15" s="278">
        <v>40.099009900990104</v>
      </c>
      <c r="J15" s="281"/>
      <c r="K15" s="280">
        <v>453</v>
      </c>
      <c r="L15" s="278">
        <v>56.06</v>
      </c>
      <c r="M15" s="281"/>
      <c r="N15" s="280">
        <v>142</v>
      </c>
      <c r="O15" s="278">
        <v>17.574257425742573</v>
      </c>
      <c r="P15" s="281"/>
      <c r="Q15" s="280">
        <v>41</v>
      </c>
      <c r="R15" s="278">
        <v>5.0742574257425748</v>
      </c>
      <c r="S15" s="281"/>
      <c r="T15" s="280">
        <v>323</v>
      </c>
      <c r="U15" s="278">
        <v>39.979999999999997</v>
      </c>
      <c r="V15" s="281"/>
      <c r="W15" s="280">
        <v>32</v>
      </c>
      <c r="X15" s="278">
        <v>3.9600000000000004</v>
      </c>
      <c r="Y15" s="281"/>
      <c r="Z15" s="280">
        <v>82</v>
      </c>
      <c r="AA15" s="278">
        <v>10.14851485148515</v>
      </c>
      <c r="AB15" s="281"/>
      <c r="AC15" s="280">
        <v>3</v>
      </c>
      <c r="AD15" s="278">
        <v>0.37</v>
      </c>
      <c r="AE15" s="281"/>
      <c r="AF15" s="280">
        <v>1</v>
      </c>
      <c r="AG15" s="278">
        <v>0.12376237623762376</v>
      </c>
      <c r="AH15" s="281"/>
      <c r="AI15" s="280">
        <v>4</v>
      </c>
      <c r="AJ15" s="278">
        <v>0.49504950495049505</v>
      </c>
      <c r="AK15" s="281"/>
      <c r="AL15" s="280">
        <v>19</v>
      </c>
      <c r="AM15" s="278">
        <v>2.3514851485148514</v>
      </c>
    </row>
    <row r="16" spans="1:39" x14ac:dyDescent="0.25">
      <c r="A16" s="263" t="s">
        <v>240</v>
      </c>
      <c r="B16" s="264">
        <v>76</v>
      </c>
      <c r="C16" s="265">
        <v>6.0699999999999994</v>
      </c>
      <c r="D16" s="282"/>
      <c r="E16" s="283">
        <v>279</v>
      </c>
      <c r="F16" s="265">
        <v>22.28</v>
      </c>
      <c r="G16" s="284"/>
      <c r="H16" s="283">
        <v>258</v>
      </c>
      <c r="I16" s="265">
        <v>20.60702875399361</v>
      </c>
      <c r="J16" s="284"/>
      <c r="K16" s="283">
        <v>340</v>
      </c>
      <c r="L16" s="265">
        <v>27.16</v>
      </c>
      <c r="M16" s="284"/>
      <c r="N16" s="283">
        <v>281</v>
      </c>
      <c r="O16" s="265">
        <v>22.444089456869008</v>
      </c>
      <c r="P16" s="284"/>
      <c r="Q16" s="283">
        <v>22</v>
      </c>
      <c r="R16" s="265">
        <v>1.7571884984025559</v>
      </c>
      <c r="S16" s="284"/>
      <c r="T16" s="283">
        <v>414</v>
      </c>
      <c r="U16" s="265">
        <v>33.07</v>
      </c>
      <c r="V16" s="284"/>
      <c r="W16" s="283">
        <v>74</v>
      </c>
      <c r="X16" s="265">
        <v>5.91</v>
      </c>
      <c r="Y16" s="284"/>
      <c r="Z16" s="283">
        <v>136</v>
      </c>
      <c r="AA16" s="265">
        <v>10.862619808306709</v>
      </c>
      <c r="AB16" s="284"/>
      <c r="AC16" s="283">
        <v>115</v>
      </c>
      <c r="AD16" s="265">
        <v>9.19</v>
      </c>
      <c r="AE16" s="284"/>
      <c r="AF16" s="283">
        <v>62</v>
      </c>
      <c r="AG16" s="265">
        <v>4.9520766773162936</v>
      </c>
      <c r="AH16" s="284"/>
      <c r="AI16" s="283">
        <v>3</v>
      </c>
      <c r="AJ16" s="265">
        <v>0.23961661341853036</v>
      </c>
      <c r="AK16" s="284"/>
      <c r="AL16" s="283">
        <v>35</v>
      </c>
      <c r="AM16" s="265">
        <v>2.7955271565495208</v>
      </c>
    </row>
    <row r="17" spans="1:39" x14ac:dyDescent="0.25">
      <c r="A17" s="260" t="s">
        <v>241</v>
      </c>
      <c r="B17" s="261">
        <v>0</v>
      </c>
      <c r="C17" s="278">
        <v>0</v>
      </c>
      <c r="D17" s="279"/>
      <c r="E17" s="280">
        <v>0</v>
      </c>
      <c r="F17" s="278">
        <v>0</v>
      </c>
      <c r="G17" s="281"/>
      <c r="H17" s="280">
        <v>0</v>
      </c>
      <c r="I17" s="278">
        <v>0</v>
      </c>
      <c r="J17" s="281"/>
      <c r="K17" s="280">
        <v>0</v>
      </c>
      <c r="L17" s="278">
        <v>0</v>
      </c>
      <c r="M17" s="281"/>
      <c r="N17" s="280">
        <v>0</v>
      </c>
      <c r="O17" s="278">
        <v>0</v>
      </c>
      <c r="P17" s="281"/>
      <c r="Q17" s="280">
        <v>0</v>
      </c>
      <c r="R17" s="278">
        <v>0</v>
      </c>
      <c r="S17" s="281"/>
      <c r="T17" s="280">
        <v>0</v>
      </c>
      <c r="U17" s="278">
        <v>0</v>
      </c>
      <c r="V17" s="281"/>
      <c r="W17" s="280">
        <v>0</v>
      </c>
      <c r="X17" s="278">
        <v>0</v>
      </c>
      <c r="Y17" s="281"/>
      <c r="Z17" s="280">
        <v>0</v>
      </c>
      <c r="AA17" s="278">
        <v>0</v>
      </c>
      <c r="AB17" s="281"/>
      <c r="AC17" s="280">
        <v>0</v>
      </c>
      <c r="AD17" s="278">
        <v>0</v>
      </c>
      <c r="AE17" s="281"/>
      <c r="AF17" s="280">
        <v>0</v>
      </c>
      <c r="AG17" s="278">
        <v>0</v>
      </c>
      <c r="AH17" s="281"/>
      <c r="AI17" s="280">
        <v>0</v>
      </c>
      <c r="AJ17" s="278">
        <v>0</v>
      </c>
      <c r="AK17" s="281"/>
      <c r="AL17" s="280">
        <v>0</v>
      </c>
      <c r="AM17" s="278">
        <v>0</v>
      </c>
    </row>
    <row r="18" spans="1:39" x14ac:dyDescent="0.25">
      <c r="A18" s="263" t="s">
        <v>242</v>
      </c>
      <c r="B18" s="264">
        <v>120</v>
      </c>
      <c r="C18" s="265">
        <v>6.1400000000000006</v>
      </c>
      <c r="D18" s="282"/>
      <c r="E18" s="283">
        <v>316</v>
      </c>
      <c r="F18" s="265">
        <v>16.170000000000002</v>
      </c>
      <c r="G18" s="284"/>
      <c r="H18" s="283">
        <v>711</v>
      </c>
      <c r="I18" s="265">
        <v>36.386898669396111</v>
      </c>
      <c r="J18" s="284"/>
      <c r="K18" s="283">
        <v>887</v>
      </c>
      <c r="L18" s="265">
        <v>45.39</v>
      </c>
      <c r="M18" s="284"/>
      <c r="N18" s="283">
        <v>305</v>
      </c>
      <c r="O18" s="265">
        <v>15.609007164790173</v>
      </c>
      <c r="P18" s="284"/>
      <c r="Q18" s="283">
        <v>46</v>
      </c>
      <c r="R18" s="265">
        <v>2.3541453428863868</v>
      </c>
      <c r="S18" s="284"/>
      <c r="T18" s="283">
        <v>639</v>
      </c>
      <c r="U18" s="265">
        <v>32.700000000000003</v>
      </c>
      <c r="V18" s="284"/>
      <c r="W18" s="283">
        <v>74</v>
      </c>
      <c r="X18" s="265">
        <v>3.7900000000000005</v>
      </c>
      <c r="Y18" s="284"/>
      <c r="Z18" s="283">
        <v>255</v>
      </c>
      <c r="AA18" s="265">
        <v>13.050153531218015</v>
      </c>
      <c r="AB18" s="284"/>
      <c r="AC18" s="283">
        <v>33</v>
      </c>
      <c r="AD18" s="265">
        <v>1.69</v>
      </c>
      <c r="AE18" s="284"/>
      <c r="AF18" s="283">
        <v>85</v>
      </c>
      <c r="AG18" s="265">
        <v>4.3500511770726717</v>
      </c>
      <c r="AH18" s="284"/>
      <c r="AI18" s="283">
        <v>4</v>
      </c>
      <c r="AJ18" s="265">
        <v>0.20470829068577279</v>
      </c>
      <c r="AK18" s="284"/>
      <c r="AL18" s="283">
        <v>87</v>
      </c>
      <c r="AM18" s="265">
        <v>4.452405322415558</v>
      </c>
    </row>
    <row r="19" spans="1:39" x14ac:dyDescent="0.25">
      <c r="A19" s="260" t="s">
        <v>243</v>
      </c>
      <c r="B19" s="261">
        <v>128</v>
      </c>
      <c r="C19" s="278">
        <v>5.57</v>
      </c>
      <c r="D19" s="279"/>
      <c r="E19" s="280">
        <v>497</v>
      </c>
      <c r="F19" s="278">
        <v>21.61</v>
      </c>
      <c r="G19" s="281"/>
      <c r="H19" s="280">
        <v>572</v>
      </c>
      <c r="I19" s="278">
        <v>24.869565217391305</v>
      </c>
      <c r="J19" s="281"/>
      <c r="K19" s="280">
        <v>790</v>
      </c>
      <c r="L19" s="278">
        <v>34.35</v>
      </c>
      <c r="M19" s="281"/>
      <c r="N19" s="280">
        <v>427</v>
      </c>
      <c r="O19" s="278">
        <v>18.565217391304348</v>
      </c>
      <c r="P19" s="281"/>
      <c r="Q19" s="280">
        <v>107</v>
      </c>
      <c r="R19" s="278">
        <v>4.6521739130434785</v>
      </c>
      <c r="S19" s="281"/>
      <c r="T19" s="280">
        <v>695</v>
      </c>
      <c r="U19" s="278">
        <v>30.220000000000002</v>
      </c>
      <c r="V19" s="281"/>
      <c r="W19" s="280">
        <v>86</v>
      </c>
      <c r="X19" s="278">
        <v>3.74</v>
      </c>
      <c r="Y19" s="281"/>
      <c r="Z19" s="280">
        <v>167</v>
      </c>
      <c r="AA19" s="278">
        <v>7.2608695652173916</v>
      </c>
      <c r="AB19" s="281"/>
      <c r="AC19" s="280">
        <v>408</v>
      </c>
      <c r="AD19" s="278">
        <v>17.740000000000002</v>
      </c>
      <c r="AE19" s="281"/>
      <c r="AF19" s="280">
        <v>98</v>
      </c>
      <c r="AG19" s="278">
        <v>4.2608695652173916</v>
      </c>
      <c r="AH19" s="281"/>
      <c r="AI19" s="280">
        <v>2</v>
      </c>
      <c r="AJ19" s="278">
        <v>8.6956521739130432E-2</v>
      </c>
      <c r="AK19" s="281"/>
      <c r="AL19" s="280">
        <v>145</v>
      </c>
      <c r="AM19" s="278">
        <v>6.3043478260869561</v>
      </c>
    </row>
    <row r="20" spans="1:39" x14ac:dyDescent="0.25">
      <c r="A20" s="263" t="s">
        <v>244</v>
      </c>
      <c r="B20" s="264">
        <v>217</v>
      </c>
      <c r="C20" s="265">
        <v>11.92</v>
      </c>
      <c r="D20" s="282"/>
      <c r="E20" s="283">
        <v>241</v>
      </c>
      <c r="F20" s="265">
        <v>13.23</v>
      </c>
      <c r="G20" s="284"/>
      <c r="H20" s="283">
        <v>529</v>
      </c>
      <c r="I20" s="265">
        <v>29.049972542559033</v>
      </c>
      <c r="J20" s="284"/>
      <c r="K20" s="283">
        <v>323</v>
      </c>
      <c r="L20" s="265">
        <v>17.740000000000002</v>
      </c>
      <c r="M20" s="284"/>
      <c r="N20" s="283">
        <v>108</v>
      </c>
      <c r="O20" s="265">
        <v>5.930807248764415</v>
      </c>
      <c r="P20" s="284"/>
      <c r="Q20" s="283">
        <v>16</v>
      </c>
      <c r="R20" s="265">
        <v>0.87863811092806154</v>
      </c>
      <c r="S20" s="284"/>
      <c r="T20" s="283">
        <v>838</v>
      </c>
      <c r="U20" s="265">
        <v>46.02</v>
      </c>
      <c r="V20" s="284"/>
      <c r="W20" s="283">
        <v>38</v>
      </c>
      <c r="X20" s="265">
        <v>2.09</v>
      </c>
      <c r="Y20" s="284"/>
      <c r="Z20" s="283">
        <v>82</v>
      </c>
      <c r="AA20" s="265">
        <v>4.5030203185063149</v>
      </c>
      <c r="AB20" s="284"/>
      <c r="AC20" s="283">
        <v>106</v>
      </c>
      <c r="AD20" s="265">
        <v>5.82</v>
      </c>
      <c r="AE20" s="284"/>
      <c r="AF20" s="283">
        <v>39</v>
      </c>
      <c r="AG20" s="265">
        <v>2.1416803953871502</v>
      </c>
      <c r="AH20" s="284"/>
      <c r="AI20" s="283">
        <v>49</v>
      </c>
      <c r="AJ20" s="265">
        <v>2.6908292147171884</v>
      </c>
      <c r="AK20" s="284"/>
      <c r="AL20" s="283">
        <v>18</v>
      </c>
      <c r="AM20" s="265">
        <v>0.98846787479406917</v>
      </c>
    </row>
    <row r="21" spans="1:39" x14ac:dyDescent="0.25">
      <c r="A21" s="260" t="s">
        <v>245</v>
      </c>
      <c r="B21" s="261">
        <v>101</v>
      </c>
      <c r="C21" s="278">
        <v>5.12</v>
      </c>
      <c r="D21" s="279"/>
      <c r="E21" s="280">
        <v>670</v>
      </c>
      <c r="F21" s="278">
        <v>33.96</v>
      </c>
      <c r="G21" s="281"/>
      <c r="H21" s="280">
        <v>845</v>
      </c>
      <c r="I21" s="278">
        <v>42.828180435884441</v>
      </c>
      <c r="J21" s="281"/>
      <c r="K21" s="280">
        <v>920</v>
      </c>
      <c r="L21" s="278">
        <v>46.63</v>
      </c>
      <c r="M21" s="281"/>
      <c r="N21" s="280">
        <v>128</v>
      </c>
      <c r="O21" s="278">
        <v>6.4875823618854538</v>
      </c>
      <c r="P21" s="281"/>
      <c r="Q21" s="280">
        <v>31</v>
      </c>
      <c r="R21" s="278">
        <v>1.5712113532691332</v>
      </c>
      <c r="S21" s="281"/>
      <c r="T21" s="280">
        <v>466</v>
      </c>
      <c r="U21" s="278">
        <v>23.62</v>
      </c>
      <c r="V21" s="281"/>
      <c r="W21" s="280">
        <v>66</v>
      </c>
      <c r="X21" s="278">
        <v>3.35</v>
      </c>
      <c r="Y21" s="281"/>
      <c r="Z21" s="280">
        <v>124</v>
      </c>
      <c r="AA21" s="278">
        <v>6.2848454130765328</v>
      </c>
      <c r="AB21" s="281"/>
      <c r="AC21" s="280">
        <v>46</v>
      </c>
      <c r="AD21" s="278">
        <v>2.33</v>
      </c>
      <c r="AE21" s="281"/>
      <c r="AF21" s="280">
        <v>55</v>
      </c>
      <c r="AG21" s="278">
        <v>2.7876330461226559</v>
      </c>
      <c r="AH21" s="281"/>
      <c r="AI21" s="280">
        <v>1</v>
      </c>
      <c r="AJ21" s="278">
        <v>5.0684237202230108E-2</v>
      </c>
      <c r="AK21" s="281"/>
      <c r="AL21" s="280">
        <v>45</v>
      </c>
      <c r="AM21" s="278">
        <v>2.2807906741003547</v>
      </c>
    </row>
    <row r="22" spans="1:39" x14ac:dyDescent="0.25">
      <c r="A22" s="263" t="s">
        <v>246</v>
      </c>
      <c r="B22" s="264">
        <v>99</v>
      </c>
      <c r="C22" s="265">
        <v>6.8500000000000005</v>
      </c>
      <c r="D22" s="282"/>
      <c r="E22" s="283">
        <v>182</v>
      </c>
      <c r="F22" s="265">
        <v>12.6</v>
      </c>
      <c r="G22" s="284"/>
      <c r="H22" s="283">
        <v>374</v>
      </c>
      <c r="I22" s="265">
        <v>25.882352941176475</v>
      </c>
      <c r="J22" s="284"/>
      <c r="K22" s="283">
        <v>484</v>
      </c>
      <c r="L22" s="265">
        <v>33.489999999999995</v>
      </c>
      <c r="M22" s="284"/>
      <c r="N22" s="283">
        <v>221</v>
      </c>
      <c r="O22" s="265">
        <v>15.294117647058824</v>
      </c>
      <c r="P22" s="284"/>
      <c r="Q22" s="283">
        <v>33</v>
      </c>
      <c r="R22" s="265">
        <v>2.2837370242214532</v>
      </c>
      <c r="S22" s="284"/>
      <c r="T22" s="283">
        <v>617</v>
      </c>
      <c r="U22" s="265">
        <v>42.699999999999996</v>
      </c>
      <c r="V22" s="284"/>
      <c r="W22" s="283">
        <v>43</v>
      </c>
      <c r="X22" s="265">
        <v>2.98</v>
      </c>
      <c r="Y22" s="284"/>
      <c r="Z22" s="283">
        <v>61</v>
      </c>
      <c r="AA22" s="265">
        <v>4.2214532871972317</v>
      </c>
      <c r="AB22" s="284"/>
      <c r="AC22" s="283">
        <v>88</v>
      </c>
      <c r="AD22" s="265">
        <v>6.09</v>
      </c>
      <c r="AE22" s="284"/>
      <c r="AF22" s="283">
        <v>39</v>
      </c>
      <c r="AG22" s="265">
        <v>2.698961937716263</v>
      </c>
      <c r="AH22" s="284"/>
      <c r="AI22" s="283">
        <v>0</v>
      </c>
      <c r="AJ22" s="265">
        <v>0</v>
      </c>
      <c r="AK22" s="284"/>
      <c r="AL22" s="283">
        <v>63</v>
      </c>
      <c r="AM22" s="265">
        <v>4.3598615916955019</v>
      </c>
    </row>
    <row r="23" spans="1:39" x14ac:dyDescent="0.25">
      <c r="A23" s="260" t="s">
        <v>247</v>
      </c>
      <c r="B23" s="261">
        <v>4</v>
      </c>
      <c r="C23" s="278">
        <v>1.7999999999999998</v>
      </c>
      <c r="D23" s="279"/>
      <c r="E23" s="280">
        <v>15</v>
      </c>
      <c r="F23" s="278">
        <v>6.76</v>
      </c>
      <c r="G23" s="281"/>
      <c r="H23" s="280">
        <v>61</v>
      </c>
      <c r="I23" s="278">
        <v>27.477477477477478</v>
      </c>
      <c r="J23" s="281"/>
      <c r="K23" s="280">
        <v>66</v>
      </c>
      <c r="L23" s="278">
        <v>29.73</v>
      </c>
      <c r="M23" s="281"/>
      <c r="N23" s="280">
        <v>94</v>
      </c>
      <c r="O23" s="278">
        <v>42.342342342342342</v>
      </c>
      <c r="P23" s="281"/>
      <c r="Q23" s="280">
        <v>7</v>
      </c>
      <c r="R23" s="278">
        <v>3.1531531531531529</v>
      </c>
      <c r="S23" s="281"/>
      <c r="T23" s="280">
        <v>107</v>
      </c>
      <c r="U23" s="278">
        <v>48.199999999999996</v>
      </c>
      <c r="V23" s="281"/>
      <c r="W23" s="280">
        <v>7</v>
      </c>
      <c r="X23" s="278">
        <v>3.15</v>
      </c>
      <c r="Y23" s="281"/>
      <c r="Z23" s="280">
        <v>14</v>
      </c>
      <c r="AA23" s="278">
        <v>6.3063063063063058</v>
      </c>
      <c r="AB23" s="281"/>
      <c r="AC23" s="280">
        <v>7</v>
      </c>
      <c r="AD23" s="278">
        <v>3.15</v>
      </c>
      <c r="AE23" s="281"/>
      <c r="AF23" s="280">
        <v>3</v>
      </c>
      <c r="AG23" s="278">
        <v>1.3513513513513513</v>
      </c>
      <c r="AH23" s="281"/>
      <c r="AI23" s="280">
        <v>4</v>
      </c>
      <c r="AJ23" s="278">
        <v>1.8018018018018018</v>
      </c>
      <c r="AK23" s="281"/>
      <c r="AL23" s="280">
        <v>6</v>
      </c>
      <c r="AM23" s="278">
        <v>2.7027027027027026</v>
      </c>
    </row>
    <row r="24" spans="1:39" x14ac:dyDescent="0.25">
      <c r="A24" s="263" t="s">
        <v>248</v>
      </c>
      <c r="B24" s="264">
        <v>0</v>
      </c>
      <c r="C24" s="265">
        <v>0</v>
      </c>
      <c r="D24" s="282"/>
      <c r="E24" s="283">
        <v>0</v>
      </c>
      <c r="F24" s="265">
        <v>0</v>
      </c>
      <c r="G24" s="284"/>
      <c r="H24" s="283">
        <v>0</v>
      </c>
      <c r="I24" s="265">
        <v>0</v>
      </c>
      <c r="J24" s="284"/>
      <c r="K24" s="283">
        <v>0</v>
      </c>
      <c r="L24" s="265">
        <v>0</v>
      </c>
      <c r="M24" s="284"/>
      <c r="N24" s="283">
        <v>1</v>
      </c>
      <c r="O24" s="265">
        <v>50</v>
      </c>
      <c r="P24" s="284"/>
      <c r="Q24" s="283">
        <v>0</v>
      </c>
      <c r="R24" s="265">
        <v>0</v>
      </c>
      <c r="S24" s="284"/>
      <c r="T24" s="283">
        <v>2</v>
      </c>
      <c r="U24" s="265">
        <v>100</v>
      </c>
      <c r="V24" s="284"/>
      <c r="W24" s="283">
        <v>0</v>
      </c>
      <c r="X24" s="265">
        <v>0</v>
      </c>
      <c r="Y24" s="284"/>
      <c r="Z24" s="283">
        <v>0</v>
      </c>
      <c r="AA24" s="265">
        <v>0</v>
      </c>
      <c r="AB24" s="284"/>
      <c r="AC24" s="283">
        <v>0</v>
      </c>
      <c r="AD24" s="265">
        <v>0</v>
      </c>
      <c r="AE24" s="284"/>
      <c r="AF24" s="283">
        <v>0</v>
      </c>
      <c r="AG24" s="265">
        <v>0</v>
      </c>
      <c r="AH24" s="284"/>
      <c r="AI24" s="283">
        <v>0</v>
      </c>
      <c r="AJ24" s="265">
        <v>0</v>
      </c>
      <c r="AK24" s="284"/>
      <c r="AL24" s="283">
        <v>0</v>
      </c>
      <c r="AM24" s="265">
        <v>0</v>
      </c>
    </row>
    <row r="25" spans="1:39" x14ac:dyDescent="0.25">
      <c r="A25" s="260" t="s">
        <v>249</v>
      </c>
      <c r="B25" s="261">
        <v>107</v>
      </c>
      <c r="C25" s="278">
        <v>7.82</v>
      </c>
      <c r="D25" s="279"/>
      <c r="E25" s="280">
        <v>458</v>
      </c>
      <c r="F25" s="278">
        <v>33.46</v>
      </c>
      <c r="G25" s="281"/>
      <c r="H25" s="280">
        <v>336</v>
      </c>
      <c r="I25" s="278">
        <v>24.54346238130022</v>
      </c>
      <c r="J25" s="281"/>
      <c r="K25" s="280">
        <v>352</v>
      </c>
      <c r="L25" s="278">
        <v>25.71</v>
      </c>
      <c r="M25" s="281"/>
      <c r="N25" s="280">
        <v>57</v>
      </c>
      <c r="O25" s="278">
        <v>4.1636230825420011</v>
      </c>
      <c r="P25" s="281"/>
      <c r="Q25" s="280">
        <v>19</v>
      </c>
      <c r="R25" s="278">
        <v>1.3878743608473338</v>
      </c>
      <c r="S25" s="281"/>
      <c r="T25" s="280">
        <v>805</v>
      </c>
      <c r="U25" s="278">
        <v>58.8</v>
      </c>
      <c r="V25" s="281"/>
      <c r="W25" s="280">
        <v>22</v>
      </c>
      <c r="X25" s="278">
        <v>1.6099999999999999</v>
      </c>
      <c r="Y25" s="281"/>
      <c r="Z25" s="280">
        <v>55</v>
      </c>
      <c r="AA25" s="278">
        <v>4.0175310445580719</v>
      </c>
      <c r="AB25" s="281"/>
      <c r="AC25" s="280">
        <v>25</v>
      </c>
      <c r="AD25" s="278">
        <v>1.83</v>
      </c>
      <c r="AE25" s="281"/>
      <c r="AF25" s="280">
        <v>12</v>
      </c>
      <c r="AG25" s="278">
        <v>0.87655222790357923</v>
      </c>
      <c r="AH25" s="281"/>
      <c r="AI25" s="280">
        <v>3</v>
      </c>
      <c r="AJ25" s="278">
        <v>0.21913805697589481</v>
      </c>
      <c r="AK25" s="281"/>
      <c r="AL25" s="280">
        <v>23</v>
      </c>
      <c r="AM25" s="278">
        <v>1.6800584368151936</v>
      </c>
    </row>
    <row r="26" spans="1:39" x14ac:dyDescent="0.25">
      <c r="A26" s="263" t="s">
        <v>250</v>
      </c>
      <c r="B26" s="264">
        <v>0</v>
      </c>
      <c r="C26" s="265">
        <v>0</v>
      </c>
      <c r="D26" s="282"/>
      <c r="E26" s="283">
        <v>0</v>
      </c>
      <c r="F26" s="265">
        <v>0</v>
      </c>
      <c r="G26" s="284"/>
      <c r="H26" s="283">
        <v>108</v>
      </c>
      <c r="I26" s="265">
        <v>57.446808510638306</v>
      </c>
      <c r="J26" s="284"/>
      <c r="K26" s="283">
        <v>3</v>
      </c>
      <c r="L26" s="265">
        <v>1.6</v>
      </c>
      <c r="M26" s="284"/>
      <c r="N26" s="283">
        <v>1</v>
      </c>
      <c r="O26" s="265">
        <v>0.53191489361702127</v>
      </c>
      <c r="P26" s="284"/>
      <c r="Q26" s="283">
        <v>0</v>
      </c>
      <c r="R26" s="265">
        <v>0</v>
      </c>
      <c r="S26" s="284"/>
      <c r="T26" s="283">
        <v>82</v>
      </c>
      <c r="U26" s="265">
        <v>43.62</v>
      </c>
      <c r="V26" s="284"/>
      <c r="W26" s="283">
        <v>0</v>
      </c>
      <c r="X26" s="265">
        <v>0</v>
      </c>
      <c r="Y26" s="284"/>
      <c r="Z26" s="283">
        <v>0</v>
      </c>
      <c r="AA26" s="265">
        <v>0</v>
      </c>
      <c r="AB26" s="284"/>
      <c r="AC26" s="283">
        <v>0</v>
      </c>
      <c r="AD26" s="265">
        <v>0</v>
      </c>
      <c r="AE26" s="284"/>
      <c r="AF26" s="283">
        <v>0</v>
      </c>
      <c r="AG26" s="265">
        <v>0</v>
      </c>
      <c r="AH26" s="284"/>
      <c r="AI26" s="283">
        <v>1</v>
      </c>
      <c r="AJ26" s="265">
        <v>0.53191489361702127</v>
      </c>
      <c r="AK26" s="284"/>
      <c r="AL26" s="283">
        <v>0</v>
      </c>
      <c r="AM26" s="265">
        <v>0</v>
      </c>
    </row>
    <row r="27" spans="1:39" x14ac:dyDescent="0.25">
      <c r="A27" s="260" t="s">
        <v>251</v>
      </c>
      <c r="B27" s="261">
        <v>32</v>
      </c>
      <c r="C27" s="278">
        <v>2.04</v>
      </c>
      <c r="D27" s="279"/>
      <c r="E27" s="280">
        <v>113</v>
      </c>
      <c r="F27" s="278">
        <v>7.1999999999999993</v>
      </c>
      <c r="G27" s="281"/>
      <c r="H27" s="280">
        <v>542</v>
      </c>
      <c r="I27" s="278">
        <v>34.54429572976418</v>
      </c>
      <c r="J27" s="281"/>
      <c r="K27" s="280">
        <v>391</v>
      </c>
      <c r="L27" s="278">
        <v>24.92</v>
      </c>
      <c r="M27" s="281"/>
      <c r="N27" s="280">
        <v>559</v>
      </c>
      <c r="O27" s="278">
        <v>35.627788400254943</v>
      </c>
      <c r="P27" s="281"/>
      <c r="Q27" s="280">
        <v>1</v>
      </c>
      <c r="R27" s="278">
        <v>6.3734862970044617E-2</v>
      </c>
      <c r="S27" s="281"/>
      <c r="T27" s="280">
        <v>492</v>
      </c>
      <c r="U27" s="278">
        <v>31.36</v>
      </c>
      <c r="V27" s="281"/>
      <c r="W27" s="280">
        <v>39</v>
      </c>
      <c r="X27" s="278">
        <v>2.4899999999999998</v>
      </c>
      <c r="Y27" s="281"/>
      <c r="Z27" s="280">
        <v>35</v>
      </c>
      <c r="AA27" s="278">
        <v>2.2307202039515617</v>
      </c>
      <c r="AB27" s="281"/>
      <c r="AC27" s="280">
        <v>16</v>
      </c>
      <c r="AD27" s="278">
        <v>1.02</v>
      </c>
      <c r="AE27" s="281"/>
      <c r="AF27" s="280">
        <v>6</v>
      </c>
      <c r="AG27" s="278">
        <v>0.38240917782026768</v>
      </c>
      <c r="AH27" s="281"/>
      <c r="AI27" s="280">
        <v>2</v>
      </c>
      <c r="AJ27" s="278">
        <v>0.12746972594008923</v>
      </c>
      <c r="AK27" s="281"/>
      <c r="AL27" s="280">
        <v>2</v>
      </c>
      <c r="AM27" s="278">
        <v>0.12746972594008923</v>
      </c>
    </row>
    <row r="28" spans="1:39" x14ac:dyDescent="0.25">
      <c r="A28" s="263" t="s">
        <v>252</v>
      </c>
      <c r="B28" s="264">
        <v>73</v>
      </c>
      <c r="C28" s="265">
        <v>5.7299999999999995</v>
      </c>
      <c r="D28" s="282"/>
      <c r="E28" s="283">
        <v>44</v>
      </c>
      <c r="F28" s="265">
        <v>3.46</v>
      </c>
      <c r="G28" s="284"/>
      <c r="H28" s="283">
        <v>245</v>
      </c>
      <c r="I28" s="265">
        <v>19.245875883739199</v>
      </c>
      <c r="J28" s="284"/>
      <c r="K28" s="283">
        <v>321</v>
      </c>
      <c r="L28" s="265">
        <v>25.22</v>
      </c>
      <c r="M28" s="284"/>
      <c r="N28" s="283">
        <v>85</v>
      </c>
      <c r="O28" s="265">
        <v>6.6771406127258448</v>
      </c>
      <c r="P28" s="284"/>
      <c r="Q28" s="283">
        <v>1</v>
      </c>
      <c r="R28" s="265">
        <v>7.8554595443833475E-2</v>
      </c>
      <c r="S28" s="284"/>
      <c r="T28" s="283">
        <v>779</v>
      </c>
      <c r="U28" s="265">
        <v>61.19</v>
      </c>
      <c r="V28" s="284"/>
      <c r="W28" s="283">
        <v>55</v>
      </c>
      <c r="X28" s="265">
        <v>4.32</v>
      </c>
      <c r="Y28" s="284"/>
      <c r="Z28" s="283">
        <v>266</v>
      </c>
      <c r="AA28" s="265">
        <v>20.8955223880597</v>
      </c>
      <c r="AB28" s="284"/>
      <c r="AC28" s="283">
        <v>10</v>
      </c>
      <c r="AD28" s="265">
        <v>0.79</v>
      </c>
      <c r="AE28" s="284"/>
      <c r="AF28" s="283">
        <v>53</v>
      </c>
      <c r="AG28" s="265">
        <v>4.1633935585231736</v>
      </c>
      <c r="AH28" s="284"/>
      <c r="AI28" s="283">
        <v>1</v>
      </c>
      <c r="AJ28" s="265">
        <v>7.8554595443833475E-2</v>
      </c>
      <c r="AK28" s="284"/>
      <c r="AL28" s="283">
        <v>27</v>
      </c>
      <c r="AM28" s="265">
        <v>2.1209740769835035</v>
      </c>
    </row>
    <row r="29" spans="1:39" x14ac:dyDescent="0.25">
      <c r="A29" s="260" t="s">
        <v>253</v>
      </c>
      <c r="B29" s="261">
        <v>71</v>
      </c>
      <c r="C29" s="278">
        <v>5.1499999999999995</v>
      </c>
      <c r="D29" s="279"/>
      <c r="E29" s="280">
        <v>462</v>
      </c>
      <c r="F29" s="278">
        <v>33.5</v>
      </c>
      <c r="G29" s="281"/>
      <c r="H29" s="280">
        <v>433</v>
      </c>
      <c r="I29" s="278">
        <v>31.399564902102973</v>
      </c>
      <c r="J29" s="281"/>
      <c r="K29" s="280">
        <v>594</v>
      </c>
      <c r="L29" s="278">
        <v>43.07</v>
      </c>
      <c r="M29" s="281"/>
      <c r="N29" s="280">
        <v>172</v>
      </c>
      <c r="O29" s="278">
        <v>12.472806381435824</v>
      </c>
      <c r="P29" s="281"/>
      <c r="Q29" s="280">
        <v>73</v>
      </c>
      <c r="R29" s="278">
        <v>5.2936910804931108</v>
      </c>
      <c r="S29" s="281"/>
      <c r="T29" s="280">
        <v>445</v>
      </c>
      <c r="U29" s="278">
        <v>32.269999999999996</v>
      </c>
      <c r="V29" s="281"/>
      <c r="W29" s="280">
        <v>56</v>
      </c>
      <c r="X29" s="278">
        <v>4.0599999999999996</v>
      </c>
      <c r="Y29" s="281"/>
      <c r="Z29" s="280">
        <v>146</v>
      </c>
      <c r="AA29" s="278">
        <v>10.587382160986222</v>
      </c>
      <c r="AB29" s="281"/>
      <c r="AC29" s="280">
        <v>78</v>
      </c>
      <c r="AD29" s="278">
        <v>5.66</v>
      </c>
      <c r="AE29" s="281"/>
      <c r="AF29" s="280">
        <v>58</v>
      </c>
      <c r="AG29" s="278">
        <v>4.2059463379260338</v>
      </c>
      <c r="AH29" s="281"/>
      <c r="AI29" s="280">
        <v>6</v>
      </c>
      <c r="AJ29" s="278">
        <v>0.43509789702683105</v>
      </c>
      <c r="AK29" s="281"/>
      <c r="AL29" s="280">
        <v>63</v>
      </c>
      <c r="AM29" s="278">
        <v>4.5685279187817258</v>
      </c>
    </row>
    <row r="30" spans="1:39" x14ac:dyDescent="0.25">
      <c r="A30" s="263" t="s">
        <v>254</v>
      </c>
      <c r="B30" s="264">
        <v>11</v>
      </c>
      <c r="C30" s="265">
        <v>57.89</v>
      </c>
      <c r="D30" s="282"/>
      <c r="E30" s="283">
        <v>0</v>
      </c>
      <c r="F30" s="265">
        <v>0</v>
      </c>
      <c r="G30" s="284"/>
      <c r="H30" s="283">
        <v>14</v>
      </c>
      <c r="I30" s="265">
        <v>73.68421052631578</v>
      </c>
      <c r="J30" s="284"/>
      <c r="K30" s="283">
        <v>18</v>
      </c>
      <c r="L30" s="265">
        <v>94.740000000000009</v>
      </c>
      <c r="M30" s="284"/>
      <c r="N30" s="283">
        <v>1</v>
      </c>
      <c r="O30" s="265">
        <v>5.2631578947368416</v>
      </c>
      <c r="P30" s="284"/>
      <c r="Q30" s="283">
        <v>0</v>
      </c>
      <c r="R30" s="265">
        <v>0</v>
      </c>
      <c r="S30" s="284"/>
      <c r="T30" s="283">
        <v>1</v>
      </c>
      <c r="U30" s="265">
        <v>5.26</v>
      </c>
      <c r="V30" s="284"/>
      <c r="W30" s="283">
        <v>1</v>
      </c>
      <c r="X30" s="265">
        <v>5.26</v>
      </c>
      <c r="Y30" s="284"/>
      <c r="Z30" s="283">
        <v>16</v>
      </c>
      <c r="AA30" s="265">
        <v>84.210526315789465</v>
      </c>
      <c r="AB30" s="284"/>
      <c r="AC30" s="283">
        <v>0</v>
      </c>
      <c r="AD30" s="265">
        <v>0</v>
      </c>
      <c r="AE30" s="284"/>
      <c r="AF30" s="283">
        <v>0</v>
      </c>
      <c r="AG30" s="265">
        <v>0</v>
      </c>
      <c r="AH30" s="284"/>
      <c r="AI30" s="283">
        <v>0</v>
      </c>
      <c r="AJ30" s="265">
        <v>0</v>
      </c>
      <c r="AK30" s="284"/>
      <c r="AL30" s="283">
        <v>1</v>
      </c>
      <c r="AM30" s="265">
        <v>5.2631578947368416</v>
      </c>
    </row>
    <row r="31" spans="1:39" x14ac:dyDescent="0.25">
      <c r="A31" s="260" t="s">
        <v>255</v>
      </c>
      <c r="B31" s="261">
        <v>0</v>
      </c>
      <c r="C31" s="278">
        <v>0</v>
      </c>
      <c r="D31" s="279"/>
      <c r="E31" s="280">
        <v>1</v>
      </c>
      <c r="F31" s="278">
        <v>3.3300000000000005</v>
      </c>
      <c r="G31" s="281"/>
      <c r="H31" s="280">
        <v>23</v>
      </c>
      <c r="I31" s="278">
        <v>76.666666666666671</v>
      </c>
      <c r="J31" s="281"/>
      <c r="K31" s="280">
        <v>10</v>
      </c>
      <c r="L31" s="278">
        <v>33.33</v>
      </c>
      <c r="M31" s="281"/>
      <c r="N31" s="280">
        <v>0</v>
      </c>
      <c r="O31" s="278">
        <v>0</v>
      </c>
      <c r="P31" s="281"/>
      <c r="Q31" s="280">
        <v>0</v>
      </c>
      <c r="R31" s="278">
        <v>0</v>
      </c>
      <c r="S31" s="281"/>
      <c r="T31" s="280">
        <v>25</v>
      </c>
      <c r="U31" s="278">
        <v>83.33</v>
      </c>
      <c r="V31" s="281"/>
      <c r="W31" s="280">
        <v>0</v>
      </c>
      <c r="X31" s="278">
        <v>0</v>
      </c>
      <c r="Y31" s="281"/>
      <c r="Z31" s="280">
        <v>28</v>
      </c>
      <c r="AA31" s="278">
        <v>93.333333333333329</v>
      </c>
      <c r="AB31" s="281"/>
      <c r="AC31" s="280">
        <v>0</v>
      </c>
      <c r="AD31" s="278">
        <v>0</v>
      </c>
      <c r="AE31" s="281"/>
      <c r="AF31" s="280">
        <v>0</v>
      </c>
      <c r="AG31" s="278">
        <v>0</v>
      </c>
      <c r="AH31" s="281"/>
      <c r="AI31" s="280">
        <v>0</v>
      </c>
      <c r="AJ31" s="278">
        <v>0</v>
      </c>
      <c r="AK31" s="281"/>
      <c r="AL31" s="280">
        <v>0</v>
      </c>
      <c r="AM31" s="278">
        <v>0</v>
      </c>
    </row>
    <row r="32" spans="1:39" x14ac:dyDescent="0.25">
      <c r="A32" s="263" t="s">
        <v>256</v>
      </c>
      <c r="B32" s="264">
        <v>47</v>
      </c>
      <c r="C32" s="265">
        <v>3.5999999999999996</v>
      </c>
      <c r="D32" s="282"/>
      <c r="E32" s="283">
        <v>224</v>
      </c>
      <c r="F32" s="265">
        <v>17.18</v>
      </c>
      <c r="G32" s="284"/>
      <c r="H32" s="283">
        <v>315</v>
      </c>
      <c r="I32" s="265">
        <v>24.156441717791409</v>
      </c>
      <c r="J32" s="284"/>
      <c r="K32" s="283">
        <v>494</v>
      </c>
      <c r="L32" s="265">
        <v>37.880000000000003</v>
      </c>
      <c r="M32" s="284"/>
      <c r="N32" s="283">
        <v>94</v>
      </c>
      <c r="O32" s="265">
        <v>7.2085889570552144</v>
      </c>
      <c r="P32" s="284"/>
      <c r="Q32" s="283">
        <v>40</v>
      </c>
      <c r="R32" s="265">
        <v>3.0674846625766872</v>
      </c>
      <c r="S32" s="284"/>
      <c r="T32" s="283">
        <v>456</v>
      </c>
      <c r="U32" s="265">
        <v>34.97</v>
      </c>
      <c r="V32" s="284"/>
      <c r="W32" s="283">
        <v>103</v>
      </c>
      <c r="X32" s="265">
        <v>7.9</v>
      </c>
      <c r="Y32" s="284"/>
      <c r="Z32" s="283">
        <v>139</v>
      </c>
      <c r="AA32" s="265">
        <v>10.659509202453988</v>
      </c>
      <c r="AB32" s="284"/>
      <c r="AC32" s="283">
        <v>22</v>
      </c>
      <c r="AD32" s="265">
        <v>1.69</v>
      </c>
      <c r="AE32" s="284"/>
      <c r="AF32" s="283">
        <v>19</v>
      </c>
      <c r="AG32" s="265">
        <v>1.4570552147239262</v>
      </c>
      <c r="AH32" s="284"/>
      <c r="AI32" s="283">
        <v>14</v>
      </c>
      <c r="AJ32" s="265">
        <v>1.0736196319018405</v>
      </c>
      <c r="AK32" s="284"/>
      <c r="AL32" s="283">
        <v>52</v>
      </c>
      <c r="AM32" s="265">
        <v>3.9877300613496933</v>
      </c>
    </row>
    <row r="33" spans="1:39" x14ac:dyDescent="0.25">
      <c r="A33" s="260" t="s">
        <v>257</v>
      </c>
      <c r="B33" s="261">
        <v>3</v>
      </c>
      <c r="C33" s="278">
        <v>0.22</v>
      </c>
      <c r="D33" s="279"/>
      <c r="E33" s="280">
        <v>116</v>
      </c>
      <c r="F33" s="278">
        <v>8.6</v>
      </c>
      <c r="G33" s="281"/>
      <c r="H33" s="280">
        <v>449</v>
      </c>
      <c r="I33" s="278">
        <v>33.283914010378055</v>
      </c>
      <c r="J33" s="281"/>
      <c r="K33" s="280">
        <v>18</v>
      </c>
      <c r="L33" s="278">
        <v>1.3299999999999998</v>
      </c>
      <c r="M33" s="281"/>
      <c r="N33" s="280">
        <v>43</v>
      </c>
      <c r="O33" s="278">
        <v>3.1875463306152705</v>
      </c>
      <c r="P33" s="281"/>
      <c r="Q33" s="280">
        <v>5</v>
      </c>
      <c r="R33" s="278">
        <v>0.37064492216456635</v>
      </c>
      <c r="S33" s="281"/>
      <c r="T33" s="280">
        <v>1247</v>
      </c>
      <c r="U33" s="278">
        <v>92.44</v>
      </c>
      <c r="V33" s="281"/>
      <c r="W33" s="280">
        <v>11</v>
      </c>
      <c r="X33" s="278">
        <v>0.82000000000000006</v>
      </c>
      <c r="Y33" s="281"/>
      <c r="Z33" s="280">
        <v>32</v>
      </c>
      <c r="AA33" s="278">
        <v>2.3721275018532246</v>
      </c>
      <c r="AB33" s="281"/>
      <c r="AC33" s="280">
        <v>2</v>
      </c>
      <c r="AD33" s="278">
        <v>0.15</v>
      </c>
      <c r="AE33" s="281"/>
      <c r="AF33" s="280">
        <v>23</v>
      </c>
      <c r="AG33" s="278">
        <v>1.7049666419570051</v>
      </c>
      <c r="AH33" s="281"/>
      <c r="AI33" s="280">
        <v>1</v>
      </c>
      <c r="AJ33" s="278">
        <v>7.412898443291327E-2</v>
      </c>
      <c r="AK33" s="281"/>
      <c r="AL33" s="280">
        <v>3</v>
      </c>
      <c r="AM33" s="278">
        <v>0.22238695329873981</v>
      </c>
    </row>
    <row r="34" spans="1:39" x14ac:dyDescent="0.25">
      <c r="A34" s="263" t="s">
        <v>258</v>
      </c>
      <c r="B34" s="264">
        <v>6</v>
      </c>
      <c r="C34" s="265">
        <v>1.73</v>
      </c>
      <c r="D34" s="282"/>
      <c r="E34" s="283">
        <v>14</v>
      </c>
      <c r="F34" s="265">
        <v>4.03</v>
      </c>
      <c r="G34" s="284"/>
      <c r="H34" s="283">
        <v>139</v>
      </c>
      <c r="I34" s="265">
        <v>40.057636887608069</v>
      </c>
      <c r="J34" s="284"/>
      <c r="K34" s="283">
        <v>102</v>
      </c>
      <c r="L34" s="265">
        <v>29.39</v>
      </c>
      <c r="M34" s="284"/>
      <c r="N34" s="283">
        <v>12</v>
      </c>
      <c r="O34" s="265">
        <v>3.4582132564841501</v>
      </c>
      <c r="P34" s="284"/>
      <c r="Q34" s="283">
        <v>2</v>
      </c>
      <c r="R34" s="265">
        <v>0.57636887608069165</v>
      </c>
      <c r="S34" s="284"/>
      <c r="T34" s="283">
        <v>229</v>
      </c>
      <c r="U34" s="265">
        <v>65.990000000000009</v>
      </c>
      <c r="V34" s="284"/>
      <c r="W34" s="283">
        <v>8</v>
      </c>
      <c r="X34" s="265">
        <v>2.31</v>
      </c>
      <c r="Y34" s="284"/>
      <c r="Z34" s="283">
        <v>4</v>
      </c>
      <c r="AA34" s="265">
        <v>1.1527377521613833</v>
      </c>
      <c r="AB34" s="284"/>
      <c r="AC34" s="283">
        <v>1</v>
      </c>
      <c r="AD34" s="265">
        <v>0.28999999999999998</v>
      </c>
      <c r="AE34" s="284"/>
      <c r="AF34" s="283">
        <v>1</v>
      </c>
      <c r="AG34" s="265">
        <v>0.28818443804034583</v>
      </c>
      <c r="AH34" s="284"/>
      <c r="AI34" s="283">
        <v>9</v>
      </c>
      <c r="AJ34" s="265">
        <v>2.5936599423631126</v>
      </c>
      <c r="AK34" s="284"/>
      <c r="AL34" s="283">
        <v>3</v>
      </c>
      <c r="AM34" s="265">
        <v>0.86455331412103753</v>
      </c>
    </row>
    <row r="35" spans="1:39" x14ac:dyDescent="0.25">
      <c r="A35" s="260" t="s">
        <v>259</v>
      </c>
      <c r="B35" s="261">
        <v>9</v>
      </c>
      <c r="C35" s="278">
        <v>8.57</v>
      </c>
      <c r="D35" s="279"/>
      <c r="E35" s="280">
        <v>12</v>
      </c>
      <c r="F35" s="278">
        <v>11.43</v>
      </c>
      <c r="G35" s="281"/>
      <c r="H35" s="280">
        <v>26</v>
      </c>
      <c r="I35" s="278">
        <v>24.761904761904763</v>
      </c>
      <c r="J35" s="281"/>
      <c r="K35" s="280">
        <v>31</v>
      </c>
      <c r="L35" s="278">
        <v>29.520000000000003</v>
      </c>
      <c r="M35" s="281"/>
      <c r="N35" s="280">
        <v>48</v>
      </c>
      <c r="O35" s="278">
        <v>45.714285714285715</v>
      </c>
      <c r="P35" s="281"/>
      <c r="Q35" s="280">
        <v>5</v>
      </c>
      <c r="R35" s="278">
        <v>4.7619047619047619</v>
      </c>
      <c r="S35" s="281"/>
      <c r="T35" s="280">
        <v>46</v>
      </c>
      <c r="U35" s="278">
        <v>43.81</v>
      </c>
      <c r="V35" s="281"/>
      <c r="W35" s="280">
        <v>2</v>
      </c>
      <c r="X35" s="278">
        <v>1.9</v>
      </c>
      <c r="Y35" s="281"/>
      <c r="Z35" s="280">
        <v>2</v>
      </c>
      <c r="AA35" s="278">
        <v>1.9047619047619049</v>
      </c>
      <c r="AB35" s="281"/>
      <c r="AC35" s="280">
        <v>0</v>
      </c>
      <c r="AD35" s="278">
        <v>0</v>
      </c>
      <c r="AE35" s="281"/>
      <c r="AF35" s="280">
        <v>7</v>
      </c>
      <c r="AG35" s="278">
        <v>6.666666666666667</v>
      </c>
      <c r="AH35" s="281"/>
      <c r="AI35" s="280">
        <v>1</v>
      </c>
      <c r="AJ35" s="278">
        <v>0.95238095238095244</v>
      </c>
      <c r="AK35" s="281"/>
      <c r="AL35" s="280">
        <v>0</v>
      </c>
      <c r="AM35" s="278">
        <v>0</v>
      </c>
    </row>
    <row r="36" spans="1:39" s="266" customFormat="1" x14ac:dyDescent="0.25">
      <c r="A36" s="263" t="s">
        <v>260</v>
      </c>
      <c r="B36" s="264">
        <v>63</v>
      </c>
      <c r="C36" s="265">
        <v>3.35</v>
      </c>
      <c r="D36" s="282"/>
      <c r="E36" s="283">
        <v>326</v>
      </c>
      <c r="F36" s="265">
        <v>17.309999999999999</v>
      </c>
      <c r="G36" s="284"/>
      <c r="H36" s="283">
        <v>555</v>
      </c>
      <c r="I36" s="265">
        <v>29.474243228890067</v>
      </c>
      <c r="J36" s="284"/>
      <c r="K36" s="283">
        <v>489</v>
      </c>
      <c r="L36" s="265">
        <v>25.97</v>
      </c>
      <c r="M36" s="284"/>
      <c r="N36" s="283">
        <v>134</v>
      </c>
      <c r="O36" s="265">
        <v>7.1163037705788632</v>
      </c>
      <c r="P36" s="284"/>
      <c r="Q36" s="283">
        <v>27</v>
      </c>
      <c r="R36" s="265">
        <v>1.4338821030270845</v>
      </c>
      <c r="S36" s="284"/>
      <c r="T36" s="283">
        <v>1089</v>
      </c>
      <c r="U36" s="265">
        <v>57.830000000000005</v>
      </c>
      <c r="V36" s="284"/>
      <c r="W36" s="283">
        <v>48</v>
      </c>
      <c r="X36" s="265">
        <v>2.5499999999999998</v>
      </c>
      <c r="Y36" s="284"/>
      <c r="Z36" s="283">
        <v>336</v>
      </c>
      <c r="AA36" s="265">
        <v>17.843866171003718</v>
      </c>
      <c r="AB36" s="284"/>
      <c r="AC36" s="283">
        <v>75</v>
      </c>
      <c r="AD36" s="265">
        <v>3.9800000000000004</v>
      </c>
      <c r="AE36" s="284"/>
      <c r="AF36" s="283">
        <v>8</v>
      </c>
      <c r="AG36" s="265">
        <v>0.42485395645246943</v>
      </c>
      <c r="AH36" s="284"/>
      <c r="AI36" s="283">
        <v>12</v>
      </c>
      <c r="AJ36" s="265">
        <v>0.63728093467870417</v>
      </c>
      <c r="AK36" s="284"/>
      <c r="AL36" s="283">
        <v>26</v>
      </c>
      <c r="AM36" s="265">
        <v>1.3807753584705258</v>
      </c>
    </row>
    <row r="37" spans="1:39" x14ac:dyDescent="0.25">
      <c r="A37" s="260" t="s">
        <v>261</v>
      </c>
      <c r="B37" s="261">
        <v>61</v>
      </c>
      <c r="C37" s="278">
        <v>9.5</v>
      </c>
      <c r="D37" s="279"/>
      <c r="E37" s="280">
        <v>89</v>
      </c>
      <c r="F37" s="278">
        <v>13.86</v>
      </c>
      <c r="G37" s="281"/>
      <c r="H37" s="280">
        <v>192</v>
      </c>
      <c r="I37" s="278">
        <v>29.906542056074763</v>
      </c>
      <c r="J37" s="281"/>
      <c r="K37" s="280">
        <v>334</v>
      </c>
      <c r="L37" s="278">
        <v>52.019999999999996</v>
      </c>
      <c r="M37" s="281"/>
      <c r="N37" s="280">
        <v>90</v>
      </c>
      <c r="O37" s="278">
        <v>14.018691588785046</v>
      </c>
      <c r="P37" s="281"/>
      <c r="Q37" s="280">
        <v>25</v>
      </c>
      <c r="R37" s="278">
        <v>3.894080996884735</v>
      </c>
      <c r="S37" s="281"/>
      <c r="T37" s="280">
        <v>166</v>
      </c>
      <c r="U37" s="278">
        <v>25.86</v>
      </c>
      <c r="V37" s="281"/>
      <c r="W37" s="280">
        <v>29</v>
      </c>
      <c r="X37" s="278">
        <v>4.5199999999999996</v>
      </c>
      <c r="Y37" s="281"/>
      <c r="Z37" s="280">
        <v>75</v>
      </c>
      <c r="AA37" s="278">
        <v>11.682242990654206</v>
      </c>
      <c r="AB37" s="281"/>
      <c r="AC37" s="280">
        <v>16</v>
      </c>
      <c r="AD37" s="278">
        <v>2.4899999999999998</v>
      </c>
      <c r="AE37" s="281"/>
      <c r="AF37" s="280">
        <v>7</v>
      </c>
      <c r="AG37" s="278">
        <v>1.0903426791277258</v>
      </c>
      <c r="AH37" s="281"/>
      <c r="AI37" s="280">
        <v>2</v>
      </c>
      <c r="AJ37" s="278">
        <v>0.3115264797507788</v>
      </c>
      <c r="AK37" s="281"/>
      <c r="AL37" s="280">
        <v>7</v>
      </c>
      <c r="AM37" s="278">
        <v>1.0903426791277258</v>
      </c>
    </row>
    <row r="38" spans="1:39" s="266" customFormat="1" x14ac:dyDescent="0.25">
      <c r="A38" s="263" t="s">
        <v>262</v>
      </c>
      <c r="B38" s="264">
        <v>59</v>
      </c>
      <c r="C38" s="265">
        <v>3.9899999999999998</v>
      </c>
      <c r="D38" s="282"/>
      <c r="E38" s="283">
        <v>411</v>
      </c>
      <c r="F38" s="265">
        <v>27.83</v>
      </c>
      <c r="G38" s="284"/>
      <c r="H38" s="283">
        <v>260</v>
      </c>
      <c r="I38" s="265">
        <v>17.603249830737983</v>
      </c>
      <c r="J38" s="284"/>
      <c r="K38" s="283">
        <v>443</v>
      </c>
      <c r="L38" s="265">
        <v>29.99</v>
      </c>
      <c r="M38" s="284"/>
      <c r="N38" s="283">
        <v>350</v>
      </c>
      <c r="O38" s="265">
        <v>23.696682464454977</v>
      </c>
      <c r="P38" s="284"/>
      <c r="Q38" s="283">
        <v>12</v>
      </c>
      <c r="R38" s="265">
        <v>0.81245768449559919</v>
      </c>
      <c r="S38" s="284"/>
      <c r="T38" s="283">
        <v>673</v>
      </c>
      <c r="U38" s="265">
        <v>45.57</v>
      </c>
      <c r="V38" s="284"/>
      <c r="W38" s="283">
        <v>36</v>
      </c>
      <c r="X38" s="265">
        <v>2.44</v>
      </c>
      <c r="Y38" s="284"/>
      <c r="Z38" s="283">
        <v>28</v>
      </c>
      <c r="AA38" s="265">
        <v>1.8957345971563981</v>
      </c>
      <c r="AB38" s="284"/>
      <c r="AC38" s="283">
        <v>25</v>
      </c>
      <c r="AD38" s="265">
        <v>1.69</v>
      </c>
      <c r="AE38" s="284"/>
      <c r="AF38" s="283">
        <v>6</v>
      </c>
      <c r="AG38" s="265">
        <v>0.40622884224779959</v>
      </c>
      <c r="AH38" s="284"/>
      <c r="AI38" s="283">
        <v>2</v>
      </c>
      <c r="AJ38" s="265">
        <v>0.13540961408259986</v>
      </c>
      <c r="AK38" s="284"/>
      <c r="AL38" s="283">
        <v>11</v>
      </c>
      <c r="AM38" s="265">
        <v>0.74475287745429919</v>
      </c>
    </row>
    <row r="39" spans="1:39" x14ac:dyDescent="0.25">
      <c r="A39" s="260" t="s">
        <v>263</v>
      </c>
      <c r="B39" s="261">
        <v>63</v>
      </c>
      <c r="C39" s="278">
        <v>7.2700000000000005</v>
      </c>
      <c r="D39" s="279"/>
      <c r="E39" s="280">
        <v>89</v>
      </c>
      <c r="F39" s="278">
        <v>10.27</v>
      </c>
      <c r="G39" s="281"/>
      <c r="H39" s="280">
        <v>221</v>
      </c>
      <c r="I39" s="278">
        <v>25.490196078431371</v>
      </c>
      <c r="J39" s="281"/>
      <c r="K39" s="280">
        <v>392</v>
      </c>
      <c r="L39" s="278">
        <v>45.21</v>
      </c>
      <c r="M39" s="281"/>
      <c r="N39" s="280">
        <v>213</v>
      </c>
      <c r="O39" s="278">
        <v>24.567474048442904</v>
      </c>
      <c r="P39" s="281"/>
      <c r="Q39" s="280">
        <v>30</v>
      </c>
      <c r="R39" s="278">
        <v>3.4602076124567476</v>
      </c>
      <c r="S39" s="281"/>
      <c r="T39" s="280">
        <v>244</v>
      </c>
      <c r="U39" s="278">
        <v>28.139999999999997</v>
      </c>
      <c r="V39" s="281"/>
      <c r="W39" s="280">
        <v>27</v>
      </c>
      <c r="X39" s="278">
        <v>3.11</v>
      </c>
      <c r="Y39" s="281"/>
      <c r="Z39" s="280">
        <v>77</v>
      </c>
      <c r="AA39" s="278">
        <v>8.8811995386389864</v>
      </c>
      <c r="AB39" s="281"/>
      <c r="AC39" s="280">
        <v>39</v>
      </c>
      <c r="AD39" s="278">
        <v>4.5</v>
      </c>
      <c r="AE39" s="281"/>
      <c r="AF39" s="280">
        <v>48</v>
      </c>
      <c r="AG39" s="278">
        <v>5.5363321799307963</v>
      </c>
      <c r="AH39" s="281"/>
      <c r="AI39" s="280">
        <v>1</v>
      </c>
      <c r="AJ39" s="278">
        <v>0.11534025374855825</v>
      </c>
      <c r="AK39" s="281"/>
      <c r="AL39" s="280">
        <v>16</v>
      </c>
      <c r="AM39" s="278">
        <v>1.8454440599769319</v>
      </c>
    </row>
    <row r="40" spans="1:39" s="266" customFormat="1" x14ac:dyDescent="0.25">
      <c r="A40" s="263" t="s">
        <v>264</v>
      </c>
      <c r="B40" s="264">
        <v>59</v>
      </c>
      <c r="C40" s="265">
        <v>4.4400000000000004</v>
      </c>
      <c r="D40" s="282"/>
      <c r="E40" s="283">
        <v>184</v>
      </c>
      <c r="F40" s="265">
        <v>13.86</v>
      </c>
      <c r="G40" s="284"/>
      <c r="H40" s="283">
        <v>195</v>
      </c>
      <c r="I40" s="265">
        <v>14.683734939759036</v>
      </c>
      <c r="J40" s="284"/>
      <c r="K40" s="283">
        <v>260</v>
      </c>
      <c r="L40" s="265">
        <v>19.580000000000002</v>
      </c>
      <c r="M40" s="284"/>
      <c r="N40" s="283">
        <v>418</v>
      </c>
      <c r="O40" s="265">
        <v>31.475903614457827</v>
      </c>
      <c r="P40" s="284"/>
      <c r="Q40" s="283">
        <v>12</v>
      </c>
      <c r="R40" s="265">
        <v>0.90361445783132521</v>
      </c>
      <c r="S40" s="284"/>
      <c r="T40" s="283">
        <v>685</v>
      </c>
      <c r="U40" s="265">
        <v>51.580000000000005</v>
      </c>
      <c r="V40" s="284"/>
      <c r="W40" s="283">
        <v>23</v>
      </c>
      <c r="X40" s="265">
        <v>1.73</v>
      </c>
      <c r="Y40" s="284"/>
      <c r="Z40" s="283">
        <v>47</v>
      </c>
      <c r="AA40" s="265">
        <v>3.5391566265060246</v>
      </c>
      <c r="AB40" s="284"/>
      <c r="AC40" s="283">
        <v>79</v>
      </c>
      <c r="AD40" s="265">
        <v>5.9499999999999993</v>
      </c>
      <c r="AE40" s="284"/>
      <c r="AF40" s="283">
        <v>39</v>
      </c>
      <c r="AG40" s="265">
        <v>2.9367469879518073</v>
      </c>
      <c r="AH40" s="284"/>
      <c r="AI40" s="283">
        <v>1</v>
      </c>
      <c r="AJ40" s="265">
        <v>7.5301204819277115E-2</v>
      </c>
      <c r="AK40" s="284"/>
      <c r="AL40" s="283">
        <v>27</v>
      </c>
      <c r="AM40" s="265">
        <v>2.0331325301204819</v>
      </c>
    </row>
    <row r="41" spans="1:39" x14ac:dyDescent="0.25">
      <c r="A41" s="260" t="s">
        <v>265</v>
      </c>
      <c r="B41" s="261">
        <v>67</v>
      </c>
      <c r="C41" s="278">
        <v>6.94</v>
      </c>
      <c r="D41" s="279"/>
      <c r="E41" s="280">
        <v>179</v>
      </c>
      <c r="F41" s="278">
        <v>18.55</v>
      </c>
      <c r="G41" s="281"/>
      <c r="H41" s="280">
        <v>370</v>
      </c>
      <c r="I41" s="278">
        <v>38.341968911917093</v>
      </c>
      <c r="J41" s="281"/>
      <c r="K41" s="280">
        <v>360</v>
      </c>
      <c r="L41" s="278">
        <v>37.31</v>
      </c>
      <c r="M41" s="281"/>
      <c r="N41" s="280">
        <v>98</v>
      </c>
      <c r="O41" s="278">
        <v>10.155440414507771</v>
      </c>
      <c r="P41" s="281"/>
      <c r="Q41" s="280">
        <v>15</v>
      </c>
      <c r="R41" s="278">
        <v>1.5544041450777202</v>
      </c>
      <c r="S41" s="281"/>
      <c r="T41" s="280">
        <v>550</v>
      </c>
      <c r="U41" s="278">
        <v>56.989999999999995</v>
      </c>
      <c r="V41" s="281"/>
      <c r="W41" s="280">
        <v>40</v>
      </c>
      <c r="X41" s="278">
        <v>4.1500000000000004</v>
      </c>
      <c r="Y41" s="281"/>
      <c r="Z41" s="280">
        <v>83</v>
      </c>
      <c r="AA41" s="278">
        <v>8.6010362694300504</v>
      </c>
      <c r="AB41" s="281"/>
      <c r="AC41" s="280">
        <v>22</v>
      </c>
      <c r="AD41" s="278">
        <v>2.2800000000000002</v>
      </c>
      <c r="AE41" s="281"/>
      <c r="AF41" s="280">
        <v>43</v>
      </c>
      <c r="AG41" s="278">
        <v>4.4559585492227978</v>
      </c>
      <c r="AH41" s="281"/>
      <c r="AI41" s="280">
        <v>3</v>
      </c>
      <c r="AJ41" s="278">
        <v>0.31088082901554404</v>
      </c>
      <c r="AK41" s="281"/>
      <c r="AL41" s="280">
        <v>32</v>
      </c>
      <c r="AM41" s="278">
        <v>3.3160621761658029</v>
      </c>
    </row>
    <row r="42" spans="1:39" s="266" customFormat="1" x14ac:dyDescent="0.25">
      <c r="A42" s="263" t="s">
        <v>266</v>
      </c>
      <c r="B42" s="264">
        <v>48</v>
      </c>
      <c r="C42" s="265">
        <v>13.91</v>
      </c>
      <c r="D42" s="282"/>
      <c r="E42" s="283">
        <v>77</v>
      </c>
      <c r="F42" s="265">
        <v>22.32</v>
      </c>
      <c r="G42" s="284"/>
      <c r="H42" s="283">
        <v>168</v>
      </c>
      <c r="I42" s="265">
        <v>48.695652173913047</v>
      </c>
      <c r="J42" s="284"/>
      <c r="K42" s="283">
        <v>136</v>
      </c>
      <c r="L42" s="265">
        <v>39.42</v>
      </c>
      <c r="M42" s="284"/>
      <c r="N42" s="283">
        <v>8</v>
      </c>
      <c r="O42" s="265">
        <v>2.318840579710145</v>
      </c>
      <c r="P42" s="284"/>
      <c r="Q42" s="283">
        <v>2</v>
      </c>
      <c r="R42" s="265">
        <v>0.57971014492753625</v>
      </c>
      <c r="S42" s="284"/>
      <c r="T42" s="283">
        <v>118</v>
      </c>
      <c r="U42" s="265">
        <v>34.200000000000003</v>
      </c>
      <c r="V42" s="284"/>
      <c r="W42" s="283">
        <v>2</v>
      </c>
      <c r="X42" s="265">
        <v>0.57999999999999996</v>
      </c>
      <c r="Y42" s="284"/>
      <c r="Z42" s="283">
        <v>115</v>
      </c>
      <c r="AA42" s="265">
        <v>33.333333333333329</v>
      </c>
      <c r="AB42" s="284"/>
      <c r="AC42" s="283">
        <v>3</v>
      </c>
      <c r="AD42" s="265">
        <v>0.86999999999999988</v>
      </c>
      <c r="AE42" s="284"/>
      <c r="AF42" s="283">
        <v>7</v>
      </c>
      <c r="AG42" s="265">
        <v>2.0289855072463765</v>
      </c>
      <c r="AH42" s="284"/>
      <c r="AI42" s="283">
        <v>0</v>
      </c>
      <c r="AJ42" s="265">
        <v>0</v>
      </c>
      <c r="AK42" s="284"/>
      <c r="AL42" s="283">
        <v>30</v>
      </c>
      <c r="AM42" s="265">
        <v>8.695652173913043</v>
      </c>
    </row>
    <row r="43" spans="1:39" x14ac:dyDescent="0.25">
      <c r="A43" s="260" t="s">
        <v>267</v>
      </c>
      <c r="B43" s="261">
        <v>58</v>
      </c>
      <c r="C43" s="278">
        <v>3.6799999999999997</v>
      </c>
      <c r="D43" s="279"/>
      <c r="E43" s="280">
        <v>179</v>
      </c>
      <c r="F43" s="278">
        <v>11.34</v>
      </c>
      <c r="G43" s="281"/>
      <c r="H43" s="280">
        <v>769</v>
      </c>
      <c r="I43" s="278">
        <v>48.732572877059575</v>
      </c>
      <c r="J43" s="281"/>
      <c r="K43" s="280">
        <v>638</v>
      </c>
      <c r="L43" s="278">
        <v>40.43</v>
      </c>
      <c r="M43" s="281"/>
      <c r="N43" s="280">
        <v>137</v>
      </c>
      <c r="O43" s="278">
        <v>8.6818757921419518</v>
      </c>
      <c r="P43" s="281"/>
      <c r="Q43" s="280">
        <v>39</v>
      </c>
      <c r="R43" s="278">
        <v>2.4714828897338403</v>
      </c>
      <c r="S43" s="281"/>
      <c r="T43" s="280">
        <v>523</v>
      </c>
      <c r="U43" s="278">
        <v>33.14</v>
      </c>
      <c r="V43" s="281"/>
      <c r="W43" s="280">
        <v>42</v>
      </c>
      <c r="X43" s="278">
        <v>2.6599999999999997</v>
      </c>
      <c r="Y43" s="281"/>
      <c r="Z43" s="280">
        <v>72</v>
      </c>
      <c r="AA43" s="278">
        <v>4.5627376425855513</v>
      </c>
      <c r="AB43" s="281"/>
      <c r="AC43" s="280">
        <v>39</v>
      </c>
      <c r="AD43" s="278">
        <v>2.4699999999999998</v>
      </c>
      <c r="AE43" s="281"/>
      <c r="AF43" s="280">
        <v>50</v>
      </c>
      <c r="AG43" s="278">
        <v>3.1685678073510775</v>
      </c>
      <c r="AH43" s="281"/>
      <c r="AI43" s="280">
        <v>13</v>
      </c>
      <c r="AJ43" s="278">
        <v>0.82382762991128011</v>
      </c>
      <c r="AK43" s="281"/>
      <c r="AL43" s="280">
        <v>50</v>
      </c>
      <c r="AM43" s="278">
        <v>3.1685678073510775</v>
      </c>
    </row>
    <row r="44" spans="1:39" s="266" customFormat="1" x14ac:dyDescent="0.25">
      <c r="A44" s="263" t="s">
        <v>268</v>
      </c>
      <c r="B44" s="264">
        <v>47</v>
      </c>
      <c r="C44" s="265">
        <v>4.07</v>
      </c>
      <c r="D44" s="282"/>
      <c r="E44" s="283">
        <v>296</v>
      </c>
      <c r="F44" s="265">
        <v>25.629999999999995</v>
      </c>
      <c r="G44" s="284"/>
      <c r="H44" s="283">
        <v>216</v>
      </c>
      <c r="I44" s="265">
        <v>18.7012987012987</v>
      </c>
      <c r="J44" s="284"/>
      <c r="K44" s="283">
        <v>376</v>
      </c>
      <c r="L44" s="265">
        <v>32.550000000000004</v>
      </c>
      <c r="M44" s="284"/>
      <c r="N44" s="283">
        <v>212</v>
      </c>
      <c r="O44" s="265">
        <v>18.354978354978353</v>
      </c>
      <c r="P44" s="284"/>
      <c r="Q44" s="283">
        <v>28</v>
      </c>
      <c r="R44" s="265">
        <v>2.4242424242424243</v>
      </c>
      <c r="S44" s="284"/>
      <c r="T44" s="283">
        <v>515</v>
      </c>
      <c r="U44" s="265">
        <v>44.59</v>
      </c>
      <c r="V44" s="284"/>
      <c r="W44" s="283">
        <v>26</v>
      </c>
      <c r="X44" s="265">
        <v>2.25</v>
      </c>
      <c r="Y44" s="284"/>
      <c r="Z44" s="283">
        <v>29</v>
      </c>
      <c r="AA44" s="265">
        <v>2.5108225108225106</v>
      </c>
      <c r="AB44" s="284"/>
      <c r="AC44" s="283">
        <v>33</v>
      </c>
      <c r="AD44" s="265">
        <v>2.86</v>
      </c>
      <c r="AE44" s="284"/>
      <c r="AF44" s="283">
        <v>67</v>
      </c>
      <c r="AG44" s="265">
        <v>5.8008658008658012</v>
      </c>
      <c r="AH44" s="284"/>
      <c r="AI44" s="283">
        <v>1</v>
      </c>
      <c r="AJ44" s="265">
        <v>8.6580086580086577E-2</v>
      </c>
      <c r="AK44" s="284"/>
      <c r="AL44" s="283">
        <v>31</v>
      </c>
      <c r="AM44" s="265">
        <v>2.6839826839826841</v>
      </c>
    </row>
    <row r="45" spans="1:39" x14ac:dyDescent="0.25">
      <c r="A45" s="260" t="s">
        <v>269</v>
      </c>
      <c r="B45" s="261">
        <v>0</v>
      </c>
      <c r="C45" s="278">
        <v>0</v>
      </c>
      <c r="D45" s="279"/>
      <c r="E45" s="280">
        <v>1</v>
      </c>
      <c r="F45" s="278">
        <v>4.17</v>
      </c>
      <c r="G45" s="281"/>
      <c r="H45" s="280">
        <v>17</v>
      </c>
      <c r="I45" s="278">
        <v>70.833333333333343</v>
      </c>
      <c r="J45" s="281"/>
      <c r="K45" s="280">
        <v>5</v>
      </c>
      <c r="L45" s="278">
        <v>20.830000000000002</v>
      </c>
      <c r="M45" s="281"/>
      <c r="N45" s="280">
        <v>1</v>
      </c>
      <c r="O45" s="278">
        <v>4.1666666666666661</v>
      </c>
      <c r="P45" s="281"/>
      <c r="Q45" s="280">
        <v>1</v>
      </c>
      <c r="R45" s="278">
        <v>4.1666666666666661</v>
      </c>
      <c r="S45" s="281"/>
      <c r="T45" s="280">
        <v>4</v>
      </c>
      <c r="U45" s="278">
        <v>16.669999999999998</v>
      </c>
      <c r="V45" s="281"/>
      <c r="W45" s="280">
        <v>0</v>
      </c>
      <c r="X45" s="278">
        <v>0</v>
      </c>
      <c r="Y45" s="281"/>
      <c r="Z45" s="280">
        <v>2</v>
      </c>
      <c r="AA45" s="278">
        <v>8.3333333333333321</v>
      </c>
      <c r="AB45" s="281"/>
      <c r="AC45" s="280">
        <v>0</v>
      </c>
      <c r="AD45" s="278">
        <v>0</v>
      </c>
      <c r="AE45" s="281"/>
      <c r="AF45" s="280">
        <v>0</v>
      </c>
      <c r="AG45" s="278">
        <v>0</v>
      </c>
      <c r="AH45" s="281"/>
      <c r="AI45" s="280">
        <v>0</v>
      </c>
      <c r="AJ45" s="278">
        <v>0</v>
      </c>
      <c r="AK45" s="281"/>
      <c r="AL45" s="280">
        <v>0</v>
      </c>
      <c r="AM45" s="278">
        <v>0</v>
      </c>
    </row>
    <row r="46" spans="1:39" s="266" customFormat="1" x14ac:dyDescent="0.25">
      <c r="A46" s="267" t="s">
        <v>270</v>
      </c>
      <c r="B46" s="268">
        <v>0</v>
      </c>
      <c r="C46" s="269">
        <v>0</v>
      </c>
      <c r="D46" s="285"/>
      <c r="E46" s="286">
        <v>0</v>
      </c>
      <c r="F46" s="269">
        <v>0</v>
      </c>
      <c r="G46" s="287"/>
      <c r="H46" s="286">
        <v>2</v>
      </c>
      <c r="I46" s="269">
        <v>6.8965517241379306</v>
      </c>
      <c r="J46" s="287"/>
      <c r="K46" s="286">
        <v>29</v>
      </c>
      <c r="L46" s="269">
        <v>100</v>
      </c>
      <c r="M46" s="287"/>
      <c r="N46" s="286">
        <v>3</v>
      </c>
      <c r="O46" s="269">
        <v>10.344827586206897</v>
      </c>
      <c r="P46" s="287"/>
      <c r="Q46" s="286">
        <v>0</v>
      </c>
      <c r="R46" s="269">
        <v>0</v>
      </c>
      <c r="S46" s="287"/>
      <c r="T46" s="286">
        <v>2</v>
      </c>
      <c r="U46" s="269">
        <v>6.9</v>
      </c>
      <c r="V46" s="287"/>
      <c r="W46" s="286">
        <v>0</v>
      </c>
      <c r="X46" s="269">
        <v>0</v>
      </c>
      <c r="Y46" s="287"/>
      <c r="Z46" s="286">
        <v>26</v>
      </c>
      <c r="AA46" s="269">
        <v>89.65517241379311</v>
      </c>
      <c r="AB46" s="287"/>
      <c r="AC46" s="286">
        <v>0</v>
      </c>
      <c r="AD46" s="269">
        <v>0</v>
      </c>
      <c r="AE46" s="287"/>
      <c r="AF46" s="286">
        <v>0</v>
      </c>
      <c r="AG46" s="269">
        <v>0</v>
      </c>
      <c r="AH46" s="287"/>
      <c r="AI46" s="286">
        <v>0</v>
      </c>
      <c r="AJ46" s="269">
        <v>0</v>
      </c>
      <c r="AK46" s="287"/>
      <c r="AL46" s="286">
        <v>0</v>
      </c>
      <c r="AM46" s="269">
        <v>0</v>
      </c>
    </row>
    <row r="47" spans="1:39" x14ac:dyDescent="0.25">
      <c r="B47" s="270"/>
      <c r="C47" s="271"/>
      <c r="D47" s="270"/>
      <c r="E47" s="270"/>
      <c r="F47" s="293"/>
      <c r="G47" s="284"/>
      <c r="H47" s="284"/>
      <c r="I47" s="293"/>
      <c r="J47" s="284"/>
      <c r="K47" s="284"/>
      <c r="L47" s="293"/>
      <c r="M47" s="284"/>
      <c r="N47" s="284"/>
      <c r="O47" s="293"/>
      <c r="P47" s="284"/>
      <c r="Q47" s="284"/>
      <c r="R47" s="293"/>
      <c r="S47" s="284"/>
      <c r="T47" s="284"/>
      <c r="U47" s="293"/>
      <c r="V47" s="284"/>
      <c r="W47" s="284"/>
      <c r="X47" s="293"/>
      <c r="Y47" s="284"/>
      <c r="Z47" s="284"/>
      <c r="AA47" s="293"/>
      <c r="AB47" s="284"/>
      <c r="AC47" s="284"/>
      <c r="AD47" s="293"/>
      <c r="AE47" s="284"/>
      <c r="AF47" s="284"/>
      <c r="AG47" s="293"/>
      <c r="AH47" s="284"/>
      <c r="AI47" s="284"/>
      <c r="AJ47" s="293"/>
      <c r="AK47" s="284"/>
      <c r="AL47" s="284"/>
      <c r="AM47" s="293"/>
    </row>
    <row r="48" spans="1:39" ht="16.5" x14ac:dyDescent="0.3">
      <c r="A48" s="272" t="s">
        <v>271</v>
      </c>
    </row>
  </sheetData>
  <mergeCells count="16">
    <mergeCell ref="AL12:AM12"/>
    <mergeCell ref="A6:AM7"/>
    <mergeCell ref="A11:A13"/>
    <mergeCell ref="B11:AM11"/>
    <mergeCell ref="B12:C12"/>
    <mergeCell ref="E12:F12"/>
    <mergeCell ref="H12:I12"/>
    <mergeCell ref="K12:L12"/>
    <mergeCell ref="N12:O12"/>
    <mergeCell ref="Q12:R12"/>
    <mergeCell ref="T12:U12"/>
    <mergeCell ref="W12:X12"/>
    <mergeCell ref="Z12:AA12"/>
    <mergeCell ref="AC12:AD12"/>
    <mergeCell ref="AF12:AG12"/>
    <mergeCell ref="AI12:AJ12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4A5F3-26D5-440E-A4FA-03DE0A0054D9}">
  <sheetPr>
    <tabColor theme="1"/>
  </sheetPr>
  <dimension ref="A2:I48"/>
  <sheetViews>
    <sheetView showGridLines="0" showRowColHeaders="0" topLeftCell="A7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5.5703125" style="250" customWidth="1"/>
    <col min="9" max="9" width="9.5703125" style="250" hidden="1" customWidth="1"/>
    <col min="10" max="16384" width="11.42578125" style="250"/>
  </cols>
  <sheetData>
    <row r="2" spans="1:9" x14ac:dyDescent="0.25">
      <c r="A2" s="249"/>
    </row>
    <row r="5" spans="1:9" ht="3.75" customHeight="1" x14ac:dyDescent="0.25"/>
    <row r="6" spans="1:9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</row>
    <row r="7" spans="1:9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</row>
    <row r="8" spans="1:9" ht="14.25" customHeight="1" x14ac:dyDescent="0.25">
      <c r="A8" s="251" t="s">
        <v>211</v>
      </c>
      <c r="B8" s="252"/>
      <c r="C8" s="252"/>
      <c r="D8" s="252"/>
      <c r="E8" s="252"/>
      <c r="F8" s="252"/>
      <c r="G8" s="252"/>
      <c r="H8" s="252"/>
      <c r="I8" s="252"/>
    </row>
    <row r="9" spans="1:9" ht="14.25" customHeight="1" x14ac:dyDescent="0.25">
      <c r="A9" s="430" t="s">
        <v>381</v>
      </c>
      <c r="B9" s="430"/>
      <c r="C9" s="430"/>
      <c r="D9" s="430"/>
      <c r="E9" s="430"/>
      <c r="F9" s="430"/>
      <c r="G9" s="430"/>
      <c r="H9" s="430"/>
      <c r="I9" s="430"/>
    </row>
    <row r="10" spans="1:9" ht="15.75" x14ac:dyDescent="0.3">
      <c r="A10" s="253" t="s">
        <v>235</v>
      </c>
      <c r="B10" s="254"/>
      <c r="C10" s="255"/>
      <c r="D10" s="288"/>
      <c r="E10" s="288"/>
      <c r="F10" s="288"/>
    </row>
    <row r="11" spans="1:9" x14ac:dyDescent="0.25">
      <c r="A11" s="423" t="s">
        <v>236</v>
      </c>
      <c r="B11" s="429" t="s">
        <v>211</v>
      </c>
      <c r="C11" s="429"/>
      <c r="D11" s="429"/>
      <c r="E11" s="429"/>
      <c r="F11" s="429"/>
      <c r="G11" s="429"/>
      <c r="H11" s="429"/>
      <c r="I11" s="429"/>
    </row>
    <row r="12" spans="1:9" ht="27" customHeight="1" x14ac:dyDescent="0.25">
      <c r="A12" s="426"/>
      <c r="B12" s="425" t="s">
        <v>306</v>
      </c>
      <c r="C12" s="425"/>
      <c r="D12" s="273"/>
      <c r="E12" s="428" t="s">
        <v>307</v>
      </c>
      <c r="F12" s="428"/>
      <c r="G12" s="274"/>
      <c r="H12" s="428" t="s">
        <v>303</v>
      </c>
      <c r="I12" s="428"/>
    </row>
    <row r="13" spans="1:9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/>
      <c r="I13" s="256" t="s">
        <v>1</v>
      </c>
    </row>
    <row r="14" spans="1:9" x14ac:dyDescent="0.25">
      <c r="A14" s="289" t="s">
        <v>238</v>
      </c>
      <c r="B14" s="258">
        <f>SUM(B15:B46)</f>
        <v>15527</v>
      </c>
      <c r="C14" s="276">
        <f>(B14/$H$14)*100</f>
        <v>50.530460817495445</v>
      </c>
      <c r="D14" s="277"/>
      <c r="E14" s="258">
        <f t="shared" ref="E14" si="0">SUM(E15:E46)</f>
        <v>15201</v>
      </c>
      <c r="F14" s="276">
        <f>(E14/$H$14)*100</f>
        <v>49.469539182504555</v>
      </c>
      <c r="G14" s="277"/>
      <c r="H14" s="258">
        <f>B14+E14</f>
        <v>30728</v>
      </c>
      <c r="I14" s="277">
        <f>SUM(I15:I46)</f>
        <v>100.00000000000003</v>
      </c>
    </row>
    <row r="15" spans="1:9" x14ac:dyDescent="0.25">
      <c r="A15" s="260" t="s">
        <v>239</v>
      </c>
      <c r="B15" s="261">
        <v>491</v>
      </c>
      <c r="C15" s="262">
        <f>(B15/$H15)*100</f>
        <v>61.451814768460579</v>
      </c>
      <c r="D15" s="279"/>
      <c r="E15" s="280">
        <v>308</v>
      </c>
      <c r="F15" s="262">
        <f>(E15/$H15)*100</f>
        <v>38.548185231539421</v>
      </c>
      <c r="G15" s="281"/>
      <c r="H15" s="280">
        <v>799</v>
      </c>
      <c r="I15" s="262">
        <f>(H15/$H$14)*100</f>
        <v>2.6002343139807342</v>
      </c>
    </row>
    <row r="16" spans="1:9" x14ac:dyDescent="0.25">
      <c r="A16" s="263" t="s">
        <v>240</v>
      </c>
      <c r="B16" s="264">
        <v>571</v>
      </c>
      <c r="C16" s="265">
        <f>(B16/$H16)*100</f>
        <v>46.122778675282717</v>
      </c>
      <c r="D16" s="282"/>
      <c r="E16" s="283">
        <v>667</v>
      </c>
      <c r="F16" s="265">
        <f>(E16/$H16)*100</f>
        <v>53.877221324717283</v>
      </c>
      <c r="G16" s="284"/>
      <c r="H16" s="283">
        <v>1238</v>
      </c>
      <c r="I16" s="265">
        <f>(H16/$H$14)*100</f>
        <v>4.0288987242905492</v>
      </c>
    </row>
    <row r="17" spans="1:9" x14ac:dyDescent="0.25">
      <c r="A17" s="260" t="s">
        <v>241</v>
      </c>
      <c r="B17" s="261">
        <v>0</v>
      </c>
      <c r="C17" s="262">
        <v>0</v>
      </c>
      <c r="D17" s="279"/>
      <c r="E17" s="280">
        <v>0</v>
      </c>
      <c r="F17" s="262">
        <v>0</v>
      </c>
      <c r="G17" s="281"/>
      <c r="H17" s="280">
        <v>0</v>
      </c>
      <c r="I17" s="262">
        <f t="shared" ref="I17:I46" si="1">(H17/$H$14)*100</f>
        <v>0</v>
      </c>
    </row>
    <row r="18" spans="1:9" x14ac:dyDescent="0.25">
      <c r="A18" s="263" t="s">
        <v>242</v>
      </c>
      <c r="B18" s="264">
        <v>957</v>
      </c>
      <c r="C18" s="265">
        <f t="shared" ref="C18:C46" si="2">(B18/$H18)*100</f>
        <v>49.585492227979273</v>
      </c>
      <c r="D18" s="282"/>
      <c r="E18" s="283">
        <v>973</v>
      </c>
      <c r="F18" s="265">
        <f t="shared" ref="F18:F46" si="3">(E18/$H18)*100</f>
        <v>50.41450777202072</v>
      </c>
      <c r="G18" s="284"/>
      <c r="H18" s="283">
        <v>1930</v>
      </c>
      <c r="I18" s="265">
        <f t="shared" si="1"/>
        <v>6.2809164280135388</v>
      </c>
    </row>
    <row r="19" spans="1:9" x14ac:dyDescent="0.25">
      <c r="A19" s="260" t="s">
        <v>243</v>
      </c>
      <c r="B19" s="261">
        <v>873</v>
      </c>
      <c r="C19" s="262">
        <f t="shared" si="2"/>
        <v>38.611233967271119</v>
      </c>
      <c r="D19" s="279"/>
      <c r="E19" s="280">
        <v>1388</v>
      </c>
      <c r="F19" s="262">
        <f t="shared" si="3"/>
        <v>61.388766032728881</v>
      </c>
      <c r="G19" s="281"/>
      <c r="H19" s="280">
        <v>2261</v>
      </c>
      <c r="I19" s="262">
        <f t="shared" si="1"/>
        <v>7.3581098672220779</v>
      </c>
    </row>
    <row r="20" spans="1:9" x14ac:dyDescent="0.25">
      <c r="A20" s="263" t="s">
        <v>244</v>
      </c>
      <c r="B20" s="264">
        <v>1158</v>
      </c>
      <c r="C20" s="265">
        <f t="shared" si="2"/>
        <v>63.942573163997793</v>
      </c>
      <c r="D20" s="282"/>
      <c r="E20" s="283">
        <v>653</v>
      </c>
      <c r="F20" s="265">
        <f t="shared" si="3"/>
        <v>36.057426836002207</v>
      </c>
      <c r="G20" s="284"/>
      <c r="H20" s="283">
        <v>1811</v>
      </c>
      <c r="I20" s="265">
        <f t="shared" si="1"/>
        <v>5.8936474876334284</v>
      </c>
    </row>
    <row r="21" spans="1:9" x14ac:dyDescent="0.25">
      <c r="A21" s="260" t="s">
        <v>245</v>
      </c>
      <c r="B21" s="261">
        <v>1062</v>
      </c>
      <c r="C21" s="262">
        <f t="shared" si="2"/>
        <v>54.433623782675554</v>
      </c>
      <c r="D21" s="279"/>
      <c r="E21" s="280">
        <v>889</v>
      </c>
      <c r="F21" s="262">
        <f t="shared" si="3"/>
        <v>45.566376217324454</v>
      </c>
      <c r="G21" s="281"/>
      <c r="H21" s="280">
        <v>1951</v>
      </c>
      <c r="I21" s="262">
        <f t="shared" si="1"/>
        <v>6.3492580057276742</v>
      </c>
    </row>
    <row r="22" spans="1:9" x14ac:dyDescent="0.25">
      <c r="A22" s="263" t="s">
        <v>246</v>
      </c>
      <c r="B22" s="264">
        <v>402</v>
      </c>
      <c r="C22" s="265">
        <f t="shared" si="2"/>
        <v>28.131560531840449</v>
      </c>
      <c r="D22" s="282"/>
      <c r="E22" s="283">
        <v>1027</v>
      </c>
      <c r="F22" s="265">
        <f t="shared" si="3"/>
        <v>71.868439468159551</v>
      </c>
      <c r="G22" s="284"/>
      <c r="H22" s="283">
        <v>1429</v>
      </c>
      <c r="I22" s="265">
        <f t="shared" si="1"/>
        <v>4.6504816454048425</v>
      </c>
    </row>
    <row r="23" spans="1:9" x14ac:dyDescent="0.25">
      <c r="A23" s="260" t="s">
        <v>247</v>
      </c>
      <c r="B23" s="261">
        <v>123</v>
      </c>
      <c r="C23" s="262">
        <f t="shared" si="2"/>
        <v>55.656108597285069</v>
      </c>
      <c r="D23" s="279"/>
      <c r="E23" s="280">
        <v>98</v>
      </c>
      <c r="F23" s="262">
        <f t="shared" si="3"/>
        <v>44.343891402714931</v>
      </c>
      <c r="G23" s="281"/>
      <c r="H23" s="280">
        <v>221</v>
      </c>
      <c r="I23" s="262">
        <f t="shared" si="1"/>
        <v>0.71921374642020308</v>
      </c>
    </row>
    <row r="24" spans="1:9" x14ac:dyDescent="0.25">
      <c r="A24" s="263" t="s">
        <v>248</v>
      </c>
      <c r="B24" s="264">
        <v>1</v>
      </c>
      <c r="C24" s="265">
        <f t="shared" si="2"/>
        <v>50</v>
      </c>
      <c r="D24" s="282"/>
      <c r="E24" s="283">
        <v>1</v>
      </c>
      <c r="F24" s="265">
        <f t="shared" si="3"/>
        <v>50</v>
      </c>
      <c r="G24" s="284"/>
      <c r="H24" s="283">
        <v>2</v>
      </c>
      <c r="I24" s="265">
        <f t="shared" si="1"/>
        <v>6.5087216870606621E-3</v>
      </c>
    </row>
    <row r="25" spans="1:9" x14ac:dyDescent="0.25">
      <c r="A25" s="260" t="s">
        <v>249</v>
      </c>
      <c r="B25" s="261">
        <v>380</v>
      </c>
      <c r="C25" s="262">
        <f t="shared" si="2"/>
        <v>27.982326951399116</v>
      </c>
      <c r="D25" s="279"/>
      <c r="E25" s="280">
        <v>978</v>
      </c>
      <c r="F25" s="262">
        <f t="shared" si="3"/>
        <v>72.017673048600884</v>
      </c>
      <c r="G25" s="281"/>
      <c r="H25" s="280">
        <v>1358</v>
      </c>
      <c r="I25" s="262">
        <f t="shared" si="1"/>
        <v>4.4194220255141889</v>
      </c>
    </row>
    <row r="26" spans="1:9" x14ac:dyDescent="0.25">
      <c r="A26" s="263" t="s">
        <v>250</v>
      </c>
      <c r="B26" s="264">
        <v>134</v>
      </c>
      <c r="C26" s="265">
        <f t="shared" si="2"/>
        <v>73.224043715847003</v>
      </c>
      <c r="D26" s="282"/>
      <c r="E26" s="283">
        <v>49</v>
      </c>
      <c r="F26" s="265">
        <f t="shared" si="3"/>
        <v>26.775956284153008</v>
      </c>
      <c r="G26" s="284"/>
      <c r="H26" s="283">
        <v>183</v>
      </c>
      <c r="I26" s="265">
        <f t="shared" si="1"/>
        <v>0.59554803436605053</v>
      </c>
    </row>
    <row r="27" spans="1:9" x14ac:dyDescent="0.25">
      <c r="A27" s="260" t="s">
        <v>251</v>
      </c>
      <c r="B27" s="261">
        <v>805</v>
      </c>
      <c r="C27" s="262">
        <f t="shared" si="2"/>
        <v>51.768488745980711</v>
      </c>
      <c r="D27" s="279"/>
      <c r="E27" s="280">
        <v>750</v>
      </c>
      <c r="F27" s="262">
        <f t="shared" si="3"/>
        <v>48.231511254019296</v>
      </c>
      <c r="G27" s="281"/>
      <c r="H27" s="280">
        <v>1555</v>
      </c>
      <c r="I27" s="262">
        <f t="shared" si="1"/>
        <v>5.0605311116896639</v>
      </c>
    </row>
    <row r="28" spans="1:9" x14ac:dyDescent="0.25">
      <c r="A28" s="263" t="s">
        <v>252</v>
      </c>
      <c r="B28" s="264">
        <v>952</v>
      </c>
      <c r="C28" s="265">
        <f t="shared" si="2"/>
        <v>75.019700551615443</v>
      </c>
      <c r="D28" s="282"/>
      <c r="E28" s="283">
        <v>317</v>
      </c>
      <c r="F28" s="265">
        <f t="shared" si="3"/>
        <v>24.980299448384553</v>
      </c>
      <c r="G28" s="284"/>
      <c r="H28" s="283">
        <v>1269</v>
      </c>
      <c r="I28" s="265">
        <f t="shared" si="1"/>
        <v>4.1297839104399898</v>
      </c>
    </row>
    <row r="29" spans="1:9" x14ac:dyDescent="0.25">
      <c r="A29" s="260" t="s">
        <v>253</v>
      </c>
      <c r="B29" s="261">
        <v>457</v>
      </c>
      <c r="C29" s="262">
        <f t="shared" si="2"/>
        <v>33.528980190755689</v>
      </c>
      <c r="D29" s="279"/>
      <c r="E29" s="280">
        <v>906</v>
      </c>
      <c r="F29" s="262">
        <f t="shared" si="3"/>
        <v>66.471019809244311</v>
      </c>
      <c r="G29" s="281"/>
      <c r="H29" s="280">
        <v>1363</v>
      </c>
      <c r="I29" s="262">
        <f t="shared" si="1"/>
        <v>4.4356938297318402</v>
      </c>
    </row>
    <row r="30" spans="1:9" x14ac:dyDescent="0.25">
      <c r="A30" s="263" t="s">
        <v>254</v>
      </c>
      <c r="B30" s="264">
        <v>5</v>
      </c>
      <c r="C30" s="265">
        <f t="shared" si="2"/>
        <v>26.315789473684209</v>
      </c>
      <c r="D30" s="282"/>
      <c r="E30" s="283">
        <v>14</v>
      </c>
      <c r="F30" s="265">
        <f t="shared" si="3"/>
        <v>73.68421052631578</v>
      </c>
      <c r="G30" s="284"/>
      <c r="H30" s="283">
        <v>19</v>
      </c>
      <c r="I30" s="265">
        <f t="shared" si="1"/>
        <v>6.1832856027076284E-2</v>
      </c>
    </row>
    <row r="31" spans="1:9" x14ac:dyDescent="0.25">
      <c r="A31" s="260" t="s">
        <v>255</v>
      </c>
      <c r="B31" s="261">
        <v>23</v>
      </c>
      <c r="C31" s="262">
        <f t="shared" si="2"/>
        <v>79.310344827586206</v>
      </c>
      <c r="D31" s="279"/>
      <c r="E31" s="280">
        <v>6</v>
      </c>
      <c r="F31" s="262">
        <f t="shared" si="3"/>
        <v>20.689655172413794</v>
      </c>
      <c r="G31" s="281"/>
      <c r="H31" s="280">
        <v>29</v>
      </c>
      <c r="I31" s="262">
        <f t="shared" si="1"/>
        <v>9.4376464462379586E-2</v>
      </c>
    </row>
    <row r="32" spans="1:9" x14ac:dyDescent="0.25">
      <c r="A32" s="263" t="s">
        <v>256</v>
      </c>
      <c r="B32" s="264">
        <v>662</v>
      </c>
      <c r="C32" s="265">
        <f t="shared" si="2"/>
        <v>51.001540832049308</v>
      </c>
      <c r="D32" s="282"/>
      <c r="E32" s="283">
        <v>636</v>
      </c>
      <c r="F32" s="265">
        <f t="shared" si="3"/>
        <v>48.998459167950692</v>
      </c>
      <c r="G32" s="284"/>
      <c r="H32" s="283">
        <v>1298</v>
      </c>
      <c r="I32" s="265">
        <f t="shared" si="1"/>
        <v>4.2241603749023691</v>
      </c>
    </row>
    <row r="33" spans="1:9" x14ac:dyDescent="0.25">
      <c r="A33" s="260" t="s">
        <v>257</v>
      </c>
      <c r="B33" s="261">
        <v>910</v>
      </c>
      <c r="C33" s="262">
        <f t="shared" si="2"/>
        <v>67.60772659732541</v>
      </c>
      <c r="D33" s="279"/>
      <c r="E33" s="280">
        <v>436</v>
      </c>
      <c r="F33" s="262">
        <f t="shared" si="3"/>
        <v>32.39227340267459</v>
      </c>
      <c r="G33" s="281"/>
      <c r="H33" s="280">
        <v>1346</v>
      </c>
      <c r="I33" s="262">
        <f t="shared" si="1"/>
        <v>4.380369695391825</v>
      </c>
    </row>
    <row r="34" spans="1:9" x14ac:dyDescent="0.25">
      <c r="A34" s="263" t="s">
        <v>258</v>
      </c>
      <c r="B34" s="264">
        <v>239</v>
      </c>
      <c r="C34" s="265">
        <f t="shared" si="2"/>
        <v>69.883040935672511</v>
      </c>
      <c r="D34" s="282"/>
      <c r="E34" s="283">
        <v>103</v>
      </c>
      <c r="F34" s="265">
        <f t="shared" si="3"/>
        <v>30.116959064327485</v>
      </c>
      <c r="G34" s="284"/>
      <c r="H34" s="283">
        <v>342</v>
      </c>
      <c r="I34" s="265">
        <f t="shared" si="1"/>
        <v>1.1129914084873731</v>
      </c>
    </row>
    <row r="35" spans="1:9" x14ac:dyDescent="0.25">
      <c r="A35" s="260" t="s">
        <v>259</v>
      </c>
      <c r="B35" s="261">
        <v>59</v>
      </c>
      <c r="C35" s="262">
        <f t="shared" si="2"/>
        <v>56.730769230769226</v>
      </c>
      <c r="D35" s="279"/>
      <c r="E35" s="280">
        <v>45</v>
      </c>
      <c r="F35" s="262">
        <f t="shared" si="3"/>
        <v>43.269230769230774</v>
      </c>
      <c r="G35" s="281"/>
      <c r="H35" s="280">
        <v>104</v>
      </c>
      <c r="I35" s="262">
        <f t="shared" si="1"/>
        <v>0.33845352772715442</v>
      </c>
    </row>
    <row r="36" spans="1:9" s="266" customFormat="1" x14ac:dyDescent="0.25">
      <c r="A36" s="263" t="s">
        <v>260</v>
      </c>
      <c r="B36" s="264">
        <v>1053</v>
      </c>
      <c r="C36" s="265">
        <f t="shared" si="2"/>
        <v>56.16</v>
      </c>
      <c r="D36" s="282"/>
      <c r="E36" s="283">
        <v>822</v>
      </c>
      <c r="F36" s="265">
        <f t="shared" si="3"/>
        <v>43.84</v>
      </c>
      <c r="G36" s="284"/>
      <c r="H36" s="283">
        <v>1875</v>
      </c>
      <c r="I36" s="265">
        <f t="shared" si="1"/>
        <v>6.1019265816193702</v>
      </c>
    </row>
    <row r="37" spans="1:9" x14ac:dyDescent="0.25">
      <c r="A37" s="260" t="s">
        <v>261</v>
      </c>
      <c r="B37" s="261">
        <v>330</v>
      </c>
      <c r="C37" s="262">
        <f t="shared" si="2"/>
        <v>51.643192488262912</v>
      </c>
      <c r="D37" s="279"/>
      <c r="E37" s="280">
        <v>309</v>
      </c>
      <c r="F37" s="262">
        <f t="shared" si="3"/>
        <v>48.356807511737088</v>
      </c>
      <c r="G37" s="281"/>
      <c r="H37" s="280">
        <v>639</v>
      </c>
      <c r="I37" s="262">
        <f t="shared" si="1"/>
        <v>2.0795365790158815</v>
      </c>
    </row>
    <row r="38" spans="1:9" s="266" customFormat="1" x14ac:dyDescent="0.25">
      <c r="A38" s="263" t="s">
        <v>262</v>
      </c>
      <c r="B38" s="264">
        <v>525</v>
      </c>
      <c r="C38" s="265">
        <f t="shared" si="2"/>
        <v>36.008230452674901</v>
      </c>
      <c r="D38" s="282"/>
      <c r="E38" s="283">
        <v>933</v>
      </c>
      <c r="F38" s="265">
        <f t="shared" si="3"/>
        <v>63.991769547325106</v>
      </c>
      <c r="G38" s="284"/>
      <c r="H38" s="283">
        <v>1458</v>
      </c>
      <c r="I38" s="265">
        <f t="shared" si="1"/>
        <v>4.7448581098672218</v>
      </c>
    </row>
    <row r="39" spans="1:9" x14ac:dyDescent="0.25">
      <c r="A39" s="260" t="s">
        <v>263</v>
      </c>
      <c r="B39" s="261">
        <v>497</v>
      </c>
      <c r="C39" s="262">
        <f t="shared" si="2"/>
        <v>57.992998833138856</v>
      </c>
      <c r="D39" s="279"/>
      <c r="E39" s="280">
        <v>360</v>
      </c>
      <c r="F39" s="262">
        <f t="shared" si="3"/>
        <v>42.007001166861144</v>
      </c>
      <c r="G39" s="281"/>
      <c r="H39" s="280">
        <v>857</v>
      </c>
      <c r="I39" s="262">
        <f t="shared" si="1"/>
        <v>2.7889872429054932</v>
      </c>
    </row>
    <row r="40" spans="1:9" s="266" customFormat="1" x14ac:dyDescent="0.25">
      <c r="A40" s="263" t="s">
        <v>264</v>
      </c>
      <c r="B40" s="264">
        <v>858</v>
      </c>
      <c r="C40" s="265">
        <f t="shared" si="2"/>
        <v>64.950794852384547</v>
      </c>
      <c r="D40" s="282"/>
      <c r="E40" s="283">
        <v>463</v>
      </c>
      <c r="F40" s="265">
        <f t="shared" si="3"/>
        <v>35.049205147615439</v>
      </c>
      <c r="G40" s="284"/>
      <c r="H40" s="283">
        <v>1321</v>
      </c>
      <c r="I40" s="265">
        <f t="shared" si="1"/>
        <v>4.2990106743035668</v>
      </c>
    </row>
    <row r="41" spans="1:9" x14ac:dyDescent="0.25">
      <c r="A41" s="260" t="s">
        <v>265</v>
      </c>
      <c r="B41" s="261">
        <v>553</v>
      </c>
      <c r="C41" s="262">
        <f t="shared" si="2"/>
        <v>57.424714434060235</v>
      </c>
      <c r="D41" s="279"/>
      <c r="E41" s="280">
        <v>410</v>
      </c>
      <c r="F41" s="262">
        <f t="shared" si="3"/>
        <v>42.575285565939765</v>
      </c>
      <c r="G41" s="281"/>
      <c r="H41" s="280">
        <v>963</v>
      </c>
      <c r="I41" s="262">
        <f t="shared" si="1"/>
        <v>3.1339494923197084</v>
      </c>
    </row>
    <row r="42" spans="1:9" s="266" customFormat="1" x14ac:dyDescent="0.25">
      <c r="A42" s="263" t="s">
        <v>266</v>
      </c>
      <c r="B42" s="264">
        <v>224</v>
      </c>
      <c r="C42" s="265">
        <f t="shared" si="2"/>
        <v>65.689149560117301</v>
      </c>
      <c r="D42" s="282"/>
      <c r="E42" s="283">
        <v>117</v>
      </c>
      <c r="F42" s="265">
        <f t="shared" si="3"/>
        <v>34.310850439882692</v>
      </c>
      <c r="G42" s="284"/>
      <c r="H42" s="283">
        <v>341</v>
      </c>
      <c r="I42" s="265">
        <f t="shared" si="1"/>
        <v>1.1097370476438428</v>
      </c>
    </row>
    <row r="43" spans="1:9" x14ac:dyDescent="0.25">
      <c r="A43" s="260" t="s">
        <v>267</v>
      </c>
      <c r="B43" s="261">
        <v>652</v>
      </c>
      <c r="C43" s="262">
        <f t="shared" si="2"/>
        <v>41.76809737347854</v>
      </c>
      <c r="D43" s="279"/>
      <c r="E43" s="280">
        <v>909</v>
      </c>
      <c r="F43" s="262">
        <f t="shared" si="3"/>
        <v>58.23190262652146</v>
      </c>
      <c r="G43" s="281"/>
      <c r="H43" s="280">
        <v>1561</v>
      </c>
      <c r="I43" s="262">
        <f t="shared" si="1"/>
        <v>5.0800572767508463</v>
      </c>
    </row>
    <row r="44" spans="1:9" s="266" customFormat="1" x14ac:dyDescent="0.25">
      <c r="A44" s="263" t="s">
        <v>268</v>
      </c>
      <c r="B44" s="264">
        <v>563</v>
      </c>
      <c r="C44" s="265">
        <f t="shared" si="2"/>
        <v>48.871527777777779</v>
      </c>
      <c r="D44" s="282"/>
      <c r="E44" s="283">
        <v>589</v>
      </c>
      <c r="F44" s="265">
        <f t="shared" si="3"/>
        <v>51.128472222222221</v>
      </c>
      <c r="G44" s="284"/>
      <c r="H44" s="283">
        <v>1152</v>
      </c>
      <c r="I44" s="265">
        <f t="shared" si="1"/>
        <v>3.7490236917469408</v>
      </c>
    </row>
    <row r="45" spans="1:9" x14ac:dyDescent="0.25">
      <c r="A45" s="260" t="s">
        <v>269</v>
      </c>
      <c r="B45" s="261">
        <v>3</v>
      </c>
      <c r="C45" s="262">
        <f t="shared" si="2"/>
        <v>12.5</v>
      </c>
      <c r="D45" s="279"/>
      <c r="E45" s="280">
        <v>21</v>
      </c>
      <c r="F45" s="262">
        <f t="shared" si="3"/>
        <v>87.5</v>
      </c>
      <c r="G45" s="281"/>
      <c r="H45" s="280">
        <v>24</v>
      </c>
      <c r="I45" s="262">
        <f t="shared" si="1"/>
        <v>7.8104660244727939E-2</v>
      </c>
    </row>
    <row r="46" spans="1:9" s="266" customFormat="1" x14ac:dyDescent="0.25">
      <c r="A46" s="267" t="s">
        <v>270</v>
      </c>
      <c r="B46" s="268">
        <v>5</v>
      </c>
      <c r="C46" s="269">
        <f t="shared" si="2"/>
        <v>17.241379310344829</v>
      </c>
      <c r="D46" s="285"/>
      <c r="E46" s="286">
        <v>24</v>
      </c>
      <c r="F46" s="269">
        <f t="shared" si="3"/>
        <v>82.758620689655174</v>
      </c>
      <c r="G46" s="287"/>
      <c r="H46" s="286">
        <v>29</v>
      </c>
      <c r="I46" s="269">
        <f t="shared" si="1"/>
        <v>9.4376464462379586E-2</v>
      </c>
    </row>
    <row r="47" spans="1:9" x14ac:dyDescent="0.25">
      <c r="B47" s="270"/>
      <c r="C47" s="271"/>
      <c r="D47" s="270"/>
      <c r="E47" s="270"/>
      <c r="F47" s="293"/>
      <c r="G47" s="284"/>
      <c r="H47" s="284"/>
      <c r="I47" s="293"/>
    </row>
    <row r="48" spans="1:9" ht="16.5" x14ac:dyDescent="0.3">
      <c r="A48" s="272" t="s">
        <v>271</v>
      </c>
    </row>
  </sheetData>
  <mergeCells count="7">
    <mergeCell ref="A6:I7"/>
    <mergeCell ref="A9:I9"/>
    <mergeCell ref="A11:A13"/>
    <mergeCell ref="B11:I11"/>
    <mergeCell ref="B12:C12"/>
    <mergeCell ref="E12:F12"/>
    <mergeCell ref="H12:I12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35AF-61B8-4617-B1B0-0D83ACA88D21}">
  <sheetPr>
    <tabColor theme="1"/>
  </sheetPr>
  <dimension ref="A2:R48"/>
  <sheetViews>
    <sheetView showGridLines="0" showRowColHeaders="0" topLeftCell="A7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0.140625" style="250" customWidth="1"/>
    <col min="9" max="9" width="9.7109375" style="250" customWidth="1"/>
    <col min="10" max="10" width="6.28515625" style="250" customWidth="1"/>
    <col min="11" max="12" width="11.42578125" style="250"/>
    <col min="13" max="13" width="6.28515625" style="250" customWidth="1"/>
    <col min="14" max="14" width="14.28515625" style="250" customWidth="1"/>
    <col min="15" max="15" width="11.42578125" style="250"/>
    <col min="16" max="16" width="6.28515625" style="250" customWidth="1"/>
    <col min="17" max="17" width="15" style="250" customWidth="1"/>
    <col min="18" max="18" width="9.5703125" style="250" hidden="1" customWidth="1"/>
    <col min="19" max="16384" width="11.42578125" style="250"/>
  </cols>
  <sheetData>
    <row r="2" spans="1:18" x14ac:dyDescent="0.25">
      <c r="A2" s="249"/>
    </row>
    <row r="5" spans="1:18" ht="3.75" customHeight="1" x14ac:dyDescent="0.25"/>
    <row r="6" spans="1:18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</row>
    <row r="7" spans="1:18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</row>
    <row r="8" spans="1:18" ht="14.25" customHeight="1" x14ac:dyDescent="0.25">
      <c r="A8" s="299" t="s">
        <v>382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</row>
    <row r="9" spans="1:18" ht="14.25" customHeight="1" x14ac:dyDescent="0.25">
      <c r="A9" s="294" t="s">
        <v>383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</row>
    <row r="10" spans="1:18" ht="15.75" x14ac:dyDescent="0.3">
      <c r="A10" s="253" t="s">
        <v>235</v>
      </c>
      <c r="B10" s="254"/>
      <c r="C10" s="255"/>
      <c r="D10" s="288"/>
      <c r="E10" s="288"/>
      <c r="F10" s="288"/>
    </row>
    <row r="11" spans="1:18" x14ac:dyDescent="0.25">
      <c r="A11" s="423" t="s">
        <v>236</v>
      </c>
      <c r="B11" s="429" t="s">
        <v>384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</row>
    <row r="12" spans="1:18" ht="40.5" customHeight="1" x14ac:dyDescent="0.25">
      <c r="A12" s="426"/>
      <c r="B12" s="425" t="s">
        <v>385</v>
      </c>
      <c r="C12" s="425"/>
      <c r="D12" s="273"/>
      <c r="E12" s="428" t="s">
        <v>386</v>
      </c>
      <c r="F12" s="428"/>
      <c r="G12" s="274"/>
      <c r="H12" s="428" t="s">
        <v>387</v>
      </c>
      <c r="I12" s="428"/>
      <c r="J12" s="274"/>
      <c r="K12" s="425" t="s">
        <v>388</v>
      </c>
      <c r="L12" s="425"/>
      <c r="M12" s="274"/>
      <c r="N12" s="428" t="s">
        <v>389</v>
      </c>
      <c r="O12" s="428"/>
      <c r="P12" s="274"/>
      <c r="Q12" s="428" t="s">
        <v>303</v>
      </c>
      <c r="R12" s="428"/>
    </row>
    <row r="13" spans="1:18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 t="s">
        <v>52</v>
      </c>
      <c r="I13" s="256" t="s">
        <v>1</v>
      </c>
      <c r="J13" s="275"/>
      <c r="K13" s="256" t="s">
        <v>52</v>
      </c>
      <c r="L13" s="256" t="s">
        <v>1</v>
      </c>
      <c r="M13" s="275"/>
      <c r="N13" s="256" t="s">
        <v>52</v>
      </c>
      <c r="O13" s="256" t="s">
        <v>1</v>
      </c>
      <c r="P13" s="275"/>
      <c r="Q13" s="256"/>
      <c r="R13" s="256" t="s">
        <v>1</v>
      </c>
    </row>
    <row r="14" spans="1:18" x14ac:dyDescent="0.25">
      <c r="A14" s="289" t="s">
        <v>238</v>
      </c>
      <c r="B14" s="258">
        <f>SUM(B15:B46)</f>
        <v>25015</v>
      </c>
      <c r="C14" s="276">
        <f t="shared" ref="C14" si="0">(B14/$Q$14)*100</f>
        <v>82.465220544603412</v>
      </c>
      <c r="D14" s="277"/>
      <c r="E14" s="258">
        <f t="shared" ref="E14" si="1">SUM(E15:E46)</f>
        <v>4080</v>
      </c>
      <c r="F14" s="276">
        <f t="shared" ref="F14" si="2">(E14/$Q$14)*100</f>
        <v>13.450253840574932</v>
      </c>
      <c r="G14" s="277"/>
      <c r="H14" s="258">
        <f t="shared" ref="H14" si="3">SUM(H15:H46)</f>
        <v>923</v>
      </c>
      <c r="I14" s="276">
        <f t="shared" ref="I14" si="4">(H14/$Q$14)*100</f>
        <v>3.0427902683457506</v>
      </c>
      <c r="J14" s="277"/>
      <c r="K14" s="258">
        <f t="shared" ref="K14" si="5">SUM(K15:K46)</f>
        <v>308</v>
      </c>
      <c r="L14" s="276">
        <f t="shared" ref="L14" si="6">(K14/$Q$14)*100</f>
        <v>1.0153622997296763</v>
      </c>
      <c r="M14" s="277"/>
      <c r="N14" s="258">
        <f>SUM(N15:N46)</f>
        <v>8</v>
      </c>
      <c r="O14" s="276">
        <f t="shared" ref="O14" si="7">(N14/$Q$14)*100</f>
        <v>2.6373046746225356E-2</v>
      </c>
      <c r="P14" s="277"/>
      <c r="Q14" s="258">
        <f>SUM(Q15:Q46)</f>
        <v>30334</v>
      </c>
      <c r="R14" s="277">
        <f>SUM(R15:R46)</f>
        <v>99.904397705544952</v>
      </c>
    </row>
    <row r="15" spans="1:18" x14ac:dyDescent="0.25">
      <c r="A15" s="260" t="s">
        <v>239</v>
      </c>
      <c r="B15" s="261">
        <v>762</v>
      </c>
      <c r="C15" s="278">
        <f>(B15/$Q15)*100</f>
        <v>96.090794451450193</v>
      </c>
      <c r="D15" s="279"/>
      <c r="E15" s="280">
        <v>28</v>
      </c>
      <c r="F15" s="278">
        <f>(E15/$Q15)*100</f>
        <v>3.5308953341740232</v>
      </c>
      <c r="G15" s="281"/>
      <c r="H15" s="280">
        <v>3</v>
      </c>
      <c r="I15" s="278">
        <f>(H15/$Q15)*100</f>
        <v>0.37831021437578816</v>
      </c>
      <c r="J15" s="281"/>
      <c r="K15" s="280">
        <v>0</v>
      </c>
      <c r="L15" s="278">
        <f>(K15/$Q15)*100</f>
        <v>0</v>
      </c>
      <c r="M15" s="281"/>
      <c r="N15" s="280">
        <v>0</v>
      </c>
      <c r="O15" s="278">
        <f>(N15/$Q15)*100</f>
        <v>0</v>
      </c>
      <c r="P15" s="281"/>
      <c r="Q15" s="280">
        <v>793</v>
      </c>
      <c r="R15" s="278">
        <f t="shared" ref="R15:R45" si="8">(Q15/$Q$14)*100</f>
        <v>2.6142282587195886</v>
      </c>
    </row>
    <row r="16" spans="1:18" x14ac:dyDescent="0.25">
      <c r="A16" s="263" t="s">
        <v>240</v>
      </c>
      <c r="B16" s="264">
        <v>878</v>
      </c>
      <c r="C16" s="265">
        <f>(B16/$Q16)*100</f>
        <v>71.498371335504885</v>
      </c>
      <c r="D16" s="282"/>
      <c r="E16" s="283">
        <v>271</v>
      </c>
      <c r="F16" s="265">
        <f>(E16/$Q16)*100</f>
        <v>22.068403908794785</v>
      </c>
      <c r="G16" s="284"/>
      <c r="H16" s="283">
        <v>65</v>
      </c>
      <c r="I16" s="265">
        <f>(H16/$Q16)*100</f>
        <v>5.2931596091205213</v>
      </c>
      <c r="J16" s="284"/>
      <c r="K16" s="283">
        <v>14</v>
      </c>
      <c r="L16" s="265">
        <f>(K16/$Q16)*100</f>
        <v>1.1400651465798046</v>
      </c>
      <c r="M16" s="284"/>
      <c r="N16" s="283">
        <v>0</v>
      </c>
      <c r="O16" s="265">
        <f>(N16/$Q16)*100</f>
        <v>0</v>
      </c>
      <c r="P16" s="284"/>
      <c r="Q16" s="283">
        <v>1228</v>
      </c>
      <c r="R16" s="265">
        <f t="shared" si="8"/>
        <v>4.0482626755455922</v>
      </c>
    </row>
    <row r="17" spans="1:18" x14ac:dyDescent="0.25">
      <c r="A17" s="260" t="s">
        <v>241</v>
      </c>
      <c r="B17" s="261">
        <v>0</v>
      </c>
      <c r="C17" s="278">
        <v>0</v>
      </c>
      <c r="D17" s="279"/>
      <c r="E17" s="280">
        <v>0</v>
      </c>
      <c r="F17" s="278">
        <v>0</v>
      </c>
      <c r="G17" s="281"/>
      <c r="H17" s="280">
        <v>0</v>
      </c>
      <c r="I17" s="278">
        <v>0</v>
      </c>
      <c r="J17" s="281"/>
      <c r="K17" s="280">
        <v>0</v>
      </c>
      <c r="L17" s="278">
        <v>0</v>
      </c>
      <c r="M17" s="281"/>
      <c r="N17" s="280">
        <v>0</v>
      </c>
      <c r="O17" s="278">
        <v>0</v>
      </c>
      <c r="P17" s="281"/>
      <c r="Q17" s="280">
        <v>0</v>
      </c>
      <c r="R17" s="278">
        <f t="shared" si="8"/>
        <v>0</v>
      </c>
    </row>
    <row r="18" spans="1:18" x14ac:dyDescent="0.25">
      <c r="A18" s="263" t="s">
        <v>242</v>
      </c>
      <c r="B18" s="264">
        <v>1442</v>
      </c>
      <c r="C18" s="265">
        <f t="shared" ref="C18:C46" si="9">(B18/$Q18)*100</f>
        <v>78.157181571815713</v>
      </c>
      <c r="D18" s="282"/>
      <c r="E18" s="283">
        <v>347</v>
      </c>
      <c r="F18" s="265">
        <f t="shared" ref="F18:F45" si="10">(E18/$Q18)*100</f>
        <v>18.807588075880759</v>
      </c>
      <c r="G18" s="284"/>
      <c r="H18" s="283">
        <v>46</v>
      </c>
      <c r="I18" s="265">
        <f t="shared" ref="I18:I45" si="11">(H18/$Q18)*100</f>
        <v>2.4932249322493227</v>
      </c>
      <c r="J18" s="284"/>
      <c r="K18" s="283">
        <v>10</v>
      </c>
      <c r="L18" s="265">
        <f t="shared" ref="L18:L45" si="12">(K18/$Q18)*100</f>
        <v>0.54200542005420049</v>
      </c>
      <c r="M18" s="284"/>
      <c r="N18" s="283">
        <v>0</v>
      </c>
      <c r="O18" s="265">
        <f t="shared" ref="O18:O45" si="13">(N18/$Q18)*100</f>
        <v>0</v>
      </c>
      <c r="P18" s="284"/>
      <c r="Q18" s="283">
        <v>1845</v>
      </c>
      <c r="R18" s="265">
        <f t="shared" si="8"/>
        <v>6.0822839058482225</v>
      </c>
    </row>
    <row r="19" spans="1:18" x14ac:dyDescent="0.25">
      <c r="A19" s="260" t="s">
        <v>243</v>
      </c>
      <c r="B19" s="261">
        <v>1293</v>
      </c>
      <c r="C19" s="278">
        <f t="shared" si="9"/>
        <v>59.585253456221196</v>
      </c>
      <c r="D19" s="279"/>
      <c r="E19" s="280">
        <v>499</v>
      </c>
      <c r="F19" s="278">
        <f t="shared" si="10"/>
        <v>22.995391705069125</v>
      </c>
      <c r="G19" s="281"/>
      <c r="H19" s="280">
        <v>224</v>
      </c>
      <c r="I19" s="278">
        <f t="shared" si="11"/>
        <v>10.32258064516129</v>
      </c>
      <c r="J19" s="281"/>
      <c r="K19" s="280">
        <v>152</v>
      </c>
      <c r="L19" s="278">
        <f t="shared" si="12"/>
        <v>7.0046082949308754</v>
      </c>
      <c r="M19" s="281"/>
      <c r="N19" s="280">
        <v>2</v>
      </c>
      <c r="O19" s="278">
        <f t="shared" si="13"/>
        <v>9.2165898617511524E-2</v>
      </c>
      <c r="P19" s="281"/>
      <c r="Q19" s="280">
        <v>2170</v>
      </c>
      <c r="R19" s="278">
        <f t="shared" si="8"/>
        <v>7.1536889299136277</v>
      </c>
    </row>
    <row r="20" spans="1:18" x14ac:dyDescent="0.25">
      <c r="A20" s="263" t="s">
        <v>244</v>
      </c>
      <c r="B20" s="264">
        <v>1469</v>
      </c>
      <c r="C20" s="265">
        <f t="shared" si="9"/>
        <v>81.747356705620476</v>
      </c>
      <c r="D20" s="282"/>
      <c r="E20" s="283">
        <v>299</v>
      </c>
      <c r="F20" s="265">
        <f t="shared" si="10"/>
        <v>16.638842515303285</v>
      </c>
      <c r="G20" s="284"/>
      <c r="H20" s="283">
        <v>29</v>
      </c>
      <c r="I20" s="265">
        <f t="shared" si="11"/>
        <v>1.6138007790762381</v>
      </c>
      <c r="J20" s="284"/>
      <c r="K20" s="283">
        <v>0</v>
      </c>
      <c r="L20" s="265">
        <f t="shared" si="12"/>
        <v>0</v>
      </c>
      <c r="M20" s="284"/>
      <c r="N20" s="283">
        <v>0</v>
      </c>
      <c r="O20" s="265">
        <f t="shared" si="13"/>
        <v>0</v>
      </c>
      <c r="P20" s="284"/>
      <c r="Q20" s="283">
        <v>1797</v>
      </c>
      <c r="R20" s="265">
        <f t="shared" si="8"/>
        <v>5.9240456253708711</v>
      </c>
    </row>
    <row r="21" spans="1:18" x14ac:dyDescent="0.25">
      <c r="A21" s="260" t="s">
        <v>245</v>
      </c>
      <c r="B21" s="261">
        <v>1555</v>
      </c>
      <c r="C21" s="278">
        <f t="shared" si="9"/>
        <v>81.074035453597489</v>
      </c>
      <c r="D21" s="279"/>
      <c r="E21" s="280">
        <v>288</v>
      </c>
      <c r="F21" s="278">
        <f t="shared" si="10"/>
        <v>15.015641293013557</v>
      </c>
      <c r="G21" s="281"/>
      <c r="H21" s="280">
        <v>65</v>
      </c>
      <c r="I21" s="278">
        <f t="shared" si="11"/>
        <v>3.388946819603754</v>
      </c>
      <c r="J21" s="281"/>
      <c r="K21" s="280">
        <v>10</v>
      </c>
      <c r="L21" s="278">
        <f t="shared" si="12"/>
        <v>0.52137643378519283</v>
      </c>
      <c r="M21" s="281"/>
      <c r="N21" s="280">
        <v>0</v>
      </c>
      <c r="O21" s="278">
        <f t="shared" si="13"/>
        <v>0</v>
      </c>
      <c r="P21" s="281"/>
      <c r="Q21" s="280">
        <v>1918</v>
      </c>
      <c r="R21" s="278">
        <f t="shared" si="8"/>
        <v>6.3229379574075288</v>
      </c>
    </row>
    <row r="22" spans="1:18" x14ac:dyDescent="0.25">
      <c r="A22" s="263" t="s">
        <v>246</v>
      </c>
      <c r="B22" s="264">
        <v>1191</v>
      </c>
      <c r="C22" s="265">
        <f t="shared" si="9"/>
        <v>84.050811573747353</v>
      </c>
      <c r="D22" s="282"/>
      <c r="E22" s="283">
        <v>175</v>
      </c>
      <c r="F22" s="265">
        <f t="shared" si="10"/>
        <v>12.350035285815103</v>
      </c>
      <c r="G22" s="284"/>
      <c r="H22" s="283">
        <v>40</v>
      </c>
      <c r="I22" s="265">
        <f t="shared" si="11"/>
        <v>2.8228652081863093</v>
      </c>
      <c r="J22" s="284"/>
      <c r="K22" s="283">
        <v>11</v>
      </c>
      <c r="L22" s="265">
        <f t="shared" si="12"/>
        <v>0.77628793225123505</v>
      </c>
      <c r="M22" s="284"/>
      <c r="N22" s="283">
        <v>0</v>
      </c>
      <c r="O22" s="265">
        <f t="shared" si="13"/>
        <v>0</v>
      </c>
      <c r="P22" s="284"/>
      <c r="Q22" s="283">
        <v>1417</v>
      </c>
      <c r="R22" s="265">
        <f t="shared" si="8"/>
        <v>4.6713259049251663</v>
      </c>
    </row>
    <row r="23" spans="1:18" x14ac:dyDescent="0.25">
      <c r="A23" s="260" t="s">
        <v>247</v>
      </c>
      <c r="B23" s="261">
        <v>188</v>
      </c>
      <c r="C23" s="278">
        <f t="shared" si="9"/>
        <v>85.454545454545453</v>
      </c>
      <c r="D23" s="279"/>
      <c r="E23" s="280">
        <v>26</v>
      </c>
      <c r="F23" s="278">
        <f t="shared" si="10"/>
        <v>11.818181818181818</v>
      </c>
      <c r="G23" s="281"/>
      <c r="H23" s="280">
        <v>5</v>
      </c>
      <c r="I23" s="278">
        <f t="shared" si="11"/>
        <v>2.2727272727272729</v>
      </c>
      <c r="J23" s="281"/>
      <c r="K23" s="280">
        <v>0</v>
      </c>
      <c r="L23" s="278">
        <f t="shared" si="12"/>
        <v>0</v>
      </c>
      <c r="M23" s="281"/>
      <c r="N23" s="280">
        <v>1</v>
      </c>
      <c r="O23" s="278">
        <f t="shared" si="13"/>
        <v>0.45454545454545453</v>
      </c>
      <c r="P23" s="281"/>
      <c r="Q23" s="280">
        <v>220</v>
      </c>
      <c r="R23" s="278">
        <f t="shared" si="8"/>
        <v>0.72525878552119738</v>
      </c>
    </row>
    <row r="24" spans="1:18" x14ac:dyDescent="0.25">
      <c r="A24" s="263" t="s">
        <v>248</v>
      </c>
      <c r="B24" s="264">
        <v>1</v>
      </c>
      <c r="C24" s="265">
        <f t="shared" si="9"/>
        <v>50</v>
      </c>
      <c r="D24" s="282"/>
      <c r="E24" s="283">
        <v>1</v>
      </c>
      <c r="F24" s="265">
        <f t="shared" si="10"/>
        <v>50</v>
      </c>
      <c r="G24" s="284"/>
      <c r="H24" s="283">
        <v>0</v>
      </c>
      <c r="I24" s="265">
        <f t="shared" si="11"/>
        <v>0</v>
      </c>
      <c r="J24" s="284"/>
      <c r="K24" s="283">
        <v>0</v>
      </c>
      <c r="L24" s="265">
        <f t="shared" si="12"/>
        <v>0</v>
      </c>
      <c r="M24" s="284"/>
      <c r="N24" s="283">
        <v>0</v>
      </c>
      <c r="O24" s="265">
        <f t="shared" si="13"/>
        <v>0</v>
      </c>
      <c r="P24" s="284"/>
      <c r="Q24" s="283">
        <v>2</v>
      </c>
      <c r="R24" s="265">
        <f t="shared" si="8"/>
        <v>6.5932616865563391E-3</v>
      </c>
    </row>
    <row r="25" spans="1:18" x14ac:dyDescent="0.25">
      <c r="A25" s="260" t="s">
        <v>249</v>
      </c>
      <c r="B25" s="261">
        <v>1278</v>
      </c>
      <c r="C25" s="278">
        <f t="shared" si="9"/>
        <v>94.526627218934905</v>
      </c>
      <c r="D25" s="279"/>
      <c r="E25" s="280">
        <v>61</v>
      </c>
      <c r="F25" s="278">
        <f t="shared" si="10"/>
        <v>4.5118343195266277</v>
      </c>
      <c r="G25" s="281"/>
      <c r="H25" s="280">
        <v>10</v>
      </c>
      <c r="I25" s="278">
        <f t="shared" si="11"/>
        <v>0.73964497041420119</v>
      </c>
      <c r="J25" s="281"/>
      <c r="K25" s="280">
        <v>3</v>
      </c>
      <c r="L25" s="278">
        <f t="shared" si="12"/>
        <v>0.22189349112426035</v>
      </c>
      <c r="M25" s="281"/>
      <c r="N25" s="280">
        <v>0</v>
      </c>
      <c r="O25" s="278">
        <f t="shared" si="13"/>
        <v>0</v>
      </c>
      <c r="P25" s="281"/>
      <c r="Q25" s="280">
        <v>1352</v>
      </c>
      <c r="R25" s="278">
        <f t="shared" si="8"/>
        <v>4.4570449001120851</v>
      </c>
    </row>
    <row r="26" spans="1:18" x14ac:dyDescent="0.25">
      <c r="A26" s="263" t="s">
        <v>250</v>
      </c>
      <c r="B26" s="264">
        <v>172</v>
      </c>
      <c r="C26" s="265">
        <f t="shared" si="9"/>
        <v>96.089385474860336</v>
      </c>
      <c r="D26" s="282"/>
      <c r="E26" s="283">
        <v>5</v>
      </c>
      <c r="F26" s="265">
        <f t="shared" si="10"/>
        <v>2.7932960893854748</v>
      </c>
      <c r="G26" s="284"/>
      <c r="H26" s="283">
        <v>2</v>
      </c>
      <c r="I26" s="265">
        <f t="shared" si="11"/>
        <v>1.1173184357541899</v>
      </c>
      <c r="J26" s="284"/>
      <c r="K26" s="283">
        <v>0</v>
      </c>
      <c r="L26" s="265">
        <f t="shared" si="12"/>
        <v>0</v>
      </c>
      <c r="M26" s="284"/>
      <c r="N26" s="283">
        <v>0</v>
      </c>
      <c r="O26" s="265">
        <f t="shared" si="13"/>
        <v>0</v>
      </c>
      <c r="P26" s="284"/>
      <c r="Q26" s="283">
        <v>179</v>
      </c>
      <c r="R26" s="265">
        <f t="shared" si="8"/>
        <v>0.59009692094679234</v>
      </c>
    </row>
    <row r="27" spans="1:18" x14ac:dyDescent="0.25">
      <c r="A27" s="260" t="s">
        <v>251</v>
      </c>
      <c r="B27" s="261">
        <v>1459</v>
      </c>
      <c r="C27" s="278">
        <f t="shared" si="9"/>
        <v>94.556059624108883</v>
      </c>
      <c r="D27" s="279"/>
      <c r="E27" s="280">
        <v>80</v>
      </c>
      <c r="F27" s="278">
        <f t="shared" si="10"/>
        <v>5.1847051198963063</v>
      </c>
      <c r="G27" s="281"/>
      <c r="H27" s="280">
        <v>4</v>
      </c>
      <c r="I27" s="278">
        <f t="shared" si="11"/>
        <v>0.25923525599481528</v>
      </c>
      <c r="J27" s="281"/>
      <c r="K27" s="280">
        <v>0</v>
      </c>
      <c r="L27" s="278">
        <f t="shared" si="12"/>
        <v>0</v>
      </c>
      <c r="M27" s="281"/>
      <c r="N27" s="280">
        <v>0</v>
      </c>
      <c r="O27" s="278">
        <f t="shared" si="13"/>
        <v>0</v>
      </c>
      <c r="P27" s="281"/>
      <c r="Q27" s="280">
        <v>1543</v>
      </c>
      <c r="R27" s="278">
        <f t="shared" si="8"/>
        <v>5.0867013911782157</v>
      </c>
    </row>
    <row r="28" spans="1:18" x14ac:dyDescent="0.25">
      <c r="A28" s="263" t="s">
        <v>252</v>
      </c>
      <c r="B28" s="264">
        <v>1148</v>
      </c>
      <c r="C28" s="265">
        <f t="shared" si="9"/>
        <v>90.89469517022961</v>
      </c>
      <c r="D28" s="282"/>
      <c r="E28" s="283">
        <v>95</v>
      </c>
      <c r="F28" s="265">
        <f t="shared" si="10"/>
        <v>7.5217735550277123</v>
      </c>
      <c r="G28" s="284"/>
      <c r="H28" s="283">
        <v>17</v>
      </c>
      <c r="I28" s="265">
        <f t="shared" si="11"/>
        <v>1.3460015835312746</v>
      </c>
      <c r="J28" s="284"/>
      <c r="K28" s="283">
        <v>3</v>
      </c>
      <c r="L28" s="265">
        <f t="shared" si="12"/>
        <v>0.23752969121140144</v>
      </c>
      <c r="M28" s="284"/>
      <c r="N28" s="283">
        <v>0</v>
      </c>
      <c r="O28" s="265">
        <f t="shared" si="13"/>
        <v>0</v>
      </c>
      <c r="P28" s="284"/>
      <c r="Q28" s="283">
        <v>1263</v>
      </c>
      <c r="R28" s="265">
        <f t="shared" si="8"/>
        <v>4.1636447550603286</v>
      </c>
    </row>
    <row r="29" spans="1:18" x14ac:dyDescent="0.25">
      <c r="A29" s="260" t="s">
        <v>253</v>
      </c>
      <c r="B29" s="261">
        <v>1061</v>
      </c>
      <c r="C29" s="278">
        <f t="shared" si="9"/>
        <v>79.475655430711612</v>
      </c>
      <c r="D29" s="279"/>
      <c r="E29" s="280">
        <v>199</v>
      </c>
      <c r="F29" s="278">
        <f t="shared" si="10"/>
        <v>14.906367041198502</v>
      </c>
      <c r="G29" s="281"/>
      <c r="H29" s="280">
        <v>54</v>
      </c>
      <c r="I29" s="278">
        <f t="shared" si="11"/>
        <v>4.0449438202247192</v>
      </c>
      <c r="J29" s="281"/>
      <c r="K29" s="280">
        <v>21</v>
      </c>
      <c r="L29" s="278">
        <f t="shared" si="12"/>
        <v>1.5730337078651686</v>
      </c>
      <c r="M29" s="281"/>
      <c r="N29" s="280">
        <v>0</v>
      </c>
      <c r="O29" s="278">
        <f t="shared" si="13"/>
        <v>0</v>
      </c>
      <c r="P29" s="281"/>
      <c r="Q29" s="280">
        <v>1335</v>
      </c>
      <c r="R29" s="278">
        <f t="shared" si="8"/>
        <v>4.4010021757763562</v>
      </c>
    </row>
    <row r="30" spans="1:18" x14ac:dyDescent="0.25">
      <c r="A30" s="263" t="s">
        <v>254</v>
      </c>
      <c r="B30" s="264">
        <v>19</v>
      </c>
      <c r="C30" s="265">
        <f t="shared" si="9"/>
        <v>100</v>
      </c>
      <c r="D30" s="282"/>
      <c r="E30" s="283">
        <v>0</v>
      </c>
      <c r="F30" s="265">
        <f t="shared" si="10"/>
        <v>0</v>
      </c>
      <c r="G30" s="284"/>
      <c r="H30" s="283">
        <v>0</v>
      </c>
      <c r="I30" s="265">
        <f t="shared" si="11"/>
        <v>0</v>
      </c>
      <c r="J30" s="284"/>
      <c r="K30" s="283">
        <v>0</v>
      </c>
      <c r="L30" s="265">
        <f t="shared" si="12"/>
        <v>0</v>
      </c>
      <c r="M30" s="284"/>
      <c r="N30" s="283">
        <v>0</v>
      </c>
      <c r="O30" s="265">
        <f t="shared" si="13"/>
        <v>0</v>
      </c>
      <c r="P30" s="284"/>
      <c r="Q30" s="283">
        <v>19</v>
      </c>
      <c r="R30" s="265">
        <f t="shared" si="8"/>
        <v>6.263598602228522E-2</v>
      </c>
    </row>
    <row r="31" spans="1:18" x14ac:dyDescent="0.25">
      <c r="A31" s="260" t="s">
        <v>255</v>
      </c>
      <c r="B31" s="261">
        <v>28</v>
      </c>
      <c r="C31" s="278">
        <f t="shared" si="9"/>
        <v>96.551724137931032</v>
      </c>
      <c r="D31" s="279"/>
      <c r="E31" s="280">
        <v>1</v>
      </c>
      <c r="F31" s="278">
        <f t="shared" si="10"/>
        <v>3.4482758620689653</v>
      </c>
      <c r="G31" s="281"/>
      <c r="H31" s="280">
        <v>0</v>
      </c>
      <c r="I31" s="278">
        <f t="shared" si="11"/>
        <v>0</v>
      </c>
      <c r="J31" s="281"/>
      <c r="K31" s="280">
        <v>0</v>
      </c>
      <c r="L31" s="278">
        <f t="shared" si="12"/>
        <v>0</v>
      </c>
      <c r="M31" s="281"/>
      <c r="N31" s="280">
        <v>0</v>
      </c>
      <c r="O31" s="278">
        <f t="shared" si="13"/>
        <v>0</v>
      </c>
      <c r="P31" s="281"/>
      <c r="Q31" s="280">
        <v>29</v>
      </c>
      <c r="R31" s="278">
        <f t="shared" si="8"/>
        <v>9.5602294455066919E-2</v>
      </c>
    </row>
    <row r="32" spans="1:18" x14ac:dyDescent="0.25">
      <c r="A32" s="263" t="s">
        <v>256</v>
      </c>
      <c r="B32" s="264">
        <v>1062</v>
      </c>
      <c r="C32" s="265">
        <f t="shared" si="9"/>
        <v>83.228840125391841</v>
      </c>
      <c r="D32" s="282"/>
      <c r="E32" s="283">
        <v>159</v>
      </c>
      <c r="F32" s="265">
        <f t="shared" si="10"/>
        <v>12.460815047021944</v>
      </c>
      <c r="G32" s="284"/>
      <c r="H32" s="283">
        <v>45</v>
      </c>
      <c r="I32" s="265">
        <f t="shared" si="11"/>
        <v>3.526645768025078</v>
      </c>
      <c r="J32" s="284"/>
      <c r="K32" s="283">
        <v>10</v>
      </c>
      <c r="L32" s="265">
        <f t="shared" si="12"/>
        <v>0.7836990595611284</v>
      </c>
      <c r="M32" s="284"/>
      <c r="N32" s="283">
        <v>0</v>
      </c>
      <c r="O32" s="265">
        <f t="shared" si="13"/>
        <v>0</v>
      </c>
      <c r="P32" s="284"/>
      <c r="Q32" s="283">
        <v>1276</v>
      </c>
      <c r="R32" s="265">
        <f t="shared" si="8"/>
        <v>4.2065009560229445</v>
      </c>
    </row>
    <row r="33" spans="1:18" x14ac:dyDescent="0.25">
      <c r="A33" s="260" t="s">
        <v>257</v>
      </c>
      <c r="B33" s="261">
        <v>1235</v>
      </c>
      <c r="C33" s="278">
        <f t="shared" si="9"/>
        <v>92.301943198804182</v>
      </c>
      <c r="D33" s="279"/>
      <c r="E33" s="280">
        <v>85</v>
      </c>
      <c r="F33" s="278">
        <f t="shared" si="10"/>
        <v>6.3527653213751867</v>
      </c>
      <c r="G33" s="281"/>
      <c r="H33" s="280">
        <v>16</v>
      </c>
      <c r="I33" s="278">
        <f t="shared" si="11"/>
        <v>1.195814648729447</v>
      </c>
      <c r="J33" s="281"/>
      <c r="K33" s="280">
        <v>2</v>
      </c>
      <c r="L33" s="278">
        <f t="shared" si="12"/>
        <v>0.14947683109118087</v>
      </c>
      <c r="M33" s="281"/>
      <c r="N33" s="280">
        <v>0</v>
      </c>
      <c r="O33" s="278">
        <f t="shared" si="13"/>
        <v>0</v>
      </c>
      <c r="P33" s="281"/>
      <c r="Q33" s="280">
        <v>1338</v>
      </c>
      <c r="R33" s="278">
        <f t="shared" si="8"/>
        <v>4.4108920683061905</v>
      </c>
    </row>
    <row r="34" spans="1:18" x14ac:dyDescent="0.25">
      <c r="A34" s="263" t="s">
        <v>258</v>
      </c>
      <c r="B34" s="264">
        <v>320</v>
      </c>
      <c r="C34" s="265">
        <f t="shared" si="9"/>
        <v>94.955489614243334</v>
      </c>
      <c r="D34" s="282"/>
      <c r="E34" s="283">
        <v>14</v>
      </c>
      <c r="F34" s="265">
        <f t="shared" si="10"/>
        <v>4.154302670623145</v>
      </c>
      <c r="G34" s="284"/>
      <c r="H34" s="283">
        <v>3</v>
      </c>
      <c r="I34" s="265">
        <f t="shared" si="11"/>
        <v>0.89020771513353114</v>
      </c>
      <c r="J34" s="284"/>
      <c r="K34" s="283">
        <v>0</v>
      </c>
      <c r="L34" s="265">
        <f t="shared" si="12"/>
        <v>0</v>
      </c>
      <c r="M34" s="284"/>
      <c r="N34" s="283">
        <v>0</v>
      </c>
      <c r="O34" s="265">
        <f t="shared" si="13"/>
        <v>0</v>
      </c>
      <c r="P34" s="284"/>
      <c r="Q34" s="283">
        <v>337</v>
      </c>
      <c r="R34" s="265">
        <f t="shared" si="8"/>
        <v>1.110964594184743</v>
      </c>
    </row>
    <row r="35" spans="1:18" x14ac:dyDescent="0.25">
      <c r="A35" s="260" t="s">
        <v>259</v>
      </c>
      <c r="B35" s="261">
        <v>82</v>
      </c>
      <c r="C35" s="278">
        <f t="shared" si="9"/>
        <v>81.188118811881196</v>
      </c>
      <c r="D35" s="279"/>
      <c r="E35" s="280">
        <v>17</v>
      </c>
      <c r="F35" s="278">
        <f t="shared" si="10"/>
        <v>16.831683168316832</v>
      </c>
      <c r="G35" s="281"/>
      <c r="H35" s="280">
        <v>1</v>
      </c>
      <c r="I35" s="278">
        <f t="shared" si="11"/>
        <v>0.99009900990099009</v>
      </c>
      <c r="J35" s="281"/>
      <c r="K35" s="280">
        <v>1</v>
      </c>
      <c r="L35" s="278">
        <f t="shared" si="12"/>
        <v>0.99009900990099009</v>
      </c>
      <c r="M35" s="281"/>
      <c r="N35" s="280">
        <v>0</v>
      </c>
      <c r="O35" s="278">
        <f t="shared" si="13"/>
        <v>0</v>
      </c>
      <c r="P35" s="281"/>
      <c r="Q35" s="280">
        <v>101</v>
      </c>
      <c r="R35" s="278">
        <f t="shared" si="8"/>
        <v>0.33295971517109513</v>
      </c>
    </row>
    <row r="36" spans="1:18" s="266" customFormat="1" x14ac:dyDescent="0.25">
      <c r="A36" s="263" t="s">
        <v>260</v>
      </c>
      <c r="B36" s="264">
        <v>1587</v>
      </c>
      <c r="C36" s="265">
        <f t="shared" si="9"/>
        <v>84.866310160427801</v>
      </c>
      <c r="D36" s="282"/>
      <c r="E36" s="283">
        <v>245</v>
      </c>
      <c r="F36" s="265">
        <f t="shared" si="10"/>
        <v>13.101604278074866</v>
      </c>
      <c r="G36" s="284"/>
      <c r="H36" s="283">
        <v>32</v>
      </c>
      <c r="I36" s="265">
        <f t="shared" si="11"/>
        <v>1.7112299465240641</v>
      </c>
      <c r="J36" s="284"/>
      <c r="K36" s="283">
        <v>5</v>
      </c>
      <c r="L36" s="265">
        <f t="shared" si="12"/>
        <v>0.26737967914438499</v>
      </c>
      <c r="M36" s="284"/>
      <c r="N36" s="283">
        <v>1</v>
      </c>
      <c r="O36" s="265">
        <f t="shared" si="13"/>
        <v>5.3475935828877004E-2</v>
      </c>
      <c r="P36" s="284"/>
      <c r="Q36" s="283">
        <v>1870</v>
      </c>
      <c r="R36" s="265">
        <f t="shared" si="8"/>
        <v>6.1646996769301774</v>
      </c>
    </row>
    <row r="37" spans="1:18" x14ac:dyDescent="0.25">
      <c r="A37" s="260" t="s">
        <v>261</v>
      </c>
      <c r="B37" s="261">
        <v>537</v>
      </c>
      <c r="C37" s="278">
        <f t="shared" si="9"/>
        <v>84.433962264150935</v>
      </c>
      <c r="D37" s="279"/>
      <c r="E37" s="280">
        <v>91</v>
      </c>
      <c r="F37" s="278">
        <f t="shared" si="10"/>
        <v>14.308176100628931</v>
      </c>
      <c r="G37" s="281"/>
      <c r="H37" s="280">
        <v>7</v>
      </c>
      <c r="I37" s="278">
        <f t="shared" si="11"/>
        <v>1.10062893081761</v>
      </c>
      <c r="J37" s="281"/>
      <c r="K37" s="280">
        <v>1</v>
      </c>
      <c r="L37" s="278">
        <f t="shared" si="12"/>
        <v>0.15723270440251574</v>
      </c>
      <c r="M37" s="281"/>
      <c r="N37" s="280">
        <v>0</v>
      </c>
      <c r="O37" s="278">
        <f t="shared" si="13"/>
        <v>0</v>
      </c>
      <c r="P37" s="281"/>
      <c r="Q37" s="280">
        <v>636</v>
      </c>
      <c r="R37" s="278">
        <f t="shared" si="8"/>
        <v>2.0966572163249162</v>
      </c>
    </row>
    <row r="38" spans="1:18" s="266" customFormat="1" x14ac:dyDescent="0.25">
      <c r="A38" s="263" t="s">
        <v>262</v>
      </c>
      <c r="B38" s="264">
        <v>1367</v>
      </c>
      <c r="C38" s="265">
        <f t="shared" si="9"/>
        <v>94.016506189821186</v>
      </c>
      <c r="D38" s="282"/>
      <c r="E38" s="283">
        <v>74</v>
      </c>
      <c r="F38" s="265">
        <f t="shared" si="10"/>
        <v>5.0894085281980743</v>
      </c>
      <c r="G38" s="284"/>
      <c r="H38" s="283">
        <v>9</v>
      </c>
      <c r="I38" s="265">
        <f t="shared" si="11"/>
        <v>0.61898211829436034</v>
      </c>
      <c r="J38" s="284"/>
      <c r="K38" s="283">
        <v>4</v>
      </c>
      <c r="L38" s="265">
        <f t="shared" si="12"/>
        <v>0.27510316368638238</v>
      </c>
      <c r="M38" s="284"/>
      <c r="N38" s="283">
        <v>0</v>
      </c>
      <c r="O38" s="265">
        <f t="shared" si="13"/>
        <v>0</v>
      </c>
      <c r="P38" s="284"/>
      <c r="Q38" s="283">
        <v>1454</v>
      </c>
      <c r="R38" s="265">
        <f t="shared" si="8"/>
        <v>4.7933012461264584</v>
      </c>
    </row>
    <row r="39" spans="1:18" x14ac:dyDescent="0.25">
      <c r="A39" s="260" t="s">
        <v>263</v>
      </c>
      <c r="B39" s="261">
        <v>579</v>
      </c>
      <c r="C39" s="278">
        <f t="shared" si="9"/>
        <v>67.957746478873233</v>
      </c>
      <c r="D39" s="279"/>
      <c r="E39" s="280">
        <v>191</v>
      </c>
      <c r="F39" s="278">
        <f t="shared" si="10"/>
        <v>22.417840375586852</v>
      </c>
      <c r="G39" s="281"/>
      <c r="H39" s="280">
        <v>71</v>
      </c>
      <c r="I39" s="278">
        <f t="shared" si="11"/>
        <v>8.3333333333333321</v>
      </c>
      <c r="J39" s="281"/>
      <c r="K39" s="280">
        <v>10</v>
      </c>
      <c r="L39" s="278">
        <f t="shared" si="12"/>
        <v>1.1737089201877933</v>
      </c>
      <c r="M39" s="281"/>
      <c r="N39" s="280">
        <v>1</v>
      </c>
      <c r="O39" s="278">
        <f t="shared" si="13"/>
        <v>0.11737089201877934</v>
      </c>
      <c r="P39" s="281"/>
      <c r="Q39" s="280">
        <v>852</v>
      </c>
      <c r="R39" s="278">
        <f t="shared" si="8"/>
        <v>2.8087294784730004</v>
      </c>
    </row>
    <row r="40" spans="1:18" s="266" customFormat="1" x14ac:dyDescent="0.25">
      <c r="A40" s="263" t="s">
        <v>264</v>
      </c>
      <c r="B40" s="264">
        <v>950</v>
      </c>
      <c r="C40" s="265">
        <f t="shared" si="9"/>
        <v>72.353389185072359</v>
      </c>
      <c r="D40" s="282"/>
      <c r="E40" s="283">
        <v>284</v>
      </c>
      <c r="F40" s="265">
        <f t="shared" si="10"/>
        <v>21.629855293221631</v>
      </c>
      <c r="G40" s="284"/>
      <c r="H40" s="283">
        <v>58</v>
      </c>
      <c r="I40" s="265">
        <f t="shared" si="11"/>
        <v>4.4173648134044177</v>
      </c>
      <c r="J40" s="284"/>
      <c r="K40" s="283">
        <v>20</v>
      </c>
      <c r="L40" s="265">
        <f t="shared" si="12"/>
        <v>1.5232292460015233</v>
      </c>
      <c r="M40" s="284"/>
      <c r="N40" s="283">
        <v>1</v>
      </c>
      <c r="O40" s="265">
        <f t="shared" si="13"/>
        <v>7.6161462300076158E-2</v>
      </c>
      <c r="P40" s="284"/>
      <c r="Q40" s="283">
        <v>1313</v>
      </c>
      <c r="R40" s="265">
        <f t="shared" si="8"/>
        <v>4.3284762972242365</v>
      </c>
    </row>
    <row r="41" spans="1:18" x14ac:dyDescent="0.25">
      <c r="A41" s="260" t="s">
        <v>265</v>
      </c>
      <c r="B41" s="261">
        <v>824</v>
      </c>
      <c r="C41" s="278">
        <f t="shared" si="9"/>
        <v>85.833333333333329</v>
      </c>
      <c r="D41" s="279"/>
      <c r="E41" s="280">
        <v>96</v>
      </c>
      <c r="F41" s="278">
        <f t="shared" si="10"/>
        <v>10</v>
      </c>
      <c r="G41" s="281"/>
      <c r="H41" s="280">
        <v>34</v>
      </c>
      <c r="I41" s="278">
        <f t="shared" si="11"/>
        <v>3.5416666666666665</v>
      </c>
      <c r="J41" s="281"/>
      <c r="K41" s="280">
        <v>6</v>
      </c>
      <c r="L41" s="278">
        <f t="shared" si="12"/>
        <v>0.625</v>
      </c>
      <c r="M41" s="281"/>
      <c r="N41" s="280">
        <v>0</v>
      </c>
      <c r="O41" s="278">
        <f t="shared" si="13"/>
        <v>0</v>
      </c>
      <c r="P41" s="281"/>
      <c r="Q41" s="280">
        <v>960</v>
      </c>
      <c r="R41" s="278">
        <f t="shared" si="8"/>
        <v>3.1647656095470427</v>
      </c>
    </row>
    <row r="42" spans="1:18" s="266" customFormat="1" x14ac:dyDescent="0.25">
      <c r="A42" s="263" t="s">
        <v>266</v>
      </c>
      <c r="B42" s="264">
        <v>308</v>
      </c>
      <c r="C42" s="265">
        <f t="shared" si="9"/>
        <v>90.855457227138643</v>
      </c>
      <c r="D42" s="282"/>
      <c r="E42" s="283">
        <v>28</v>
      </c>
      <c r="F42" s="265">
        <f t="shared" si="10"/>
        <v>8.2595870206489668</v>
      </c>
      <c r="G42" s="284"/>
      <c r="H42" s="283">
        <v>3</v>
      </c>
      <c r="I42" s="265">
        <f t="shared" si="11"/>
        <v>0.88495575221238942</v>
      </c>
      <c r="J42" s="284"/>
      <c r="K42" s="283">
        <v>0</v>
      </c>
      <c r="L42" s="265">
        <f t="shared" si="12"/>
        <v>0</v>
      </c>
      <c r="M42" s="284"/>
      <c r="N42" s="283">
        <v>0</v>
      </c>
      <c r="O42" s="265">
        <f t="shared" si="13"/>
        <v>0</v>
      </c>
      <c r="P42" s="284"/>
      <c r="Q42" s="283">
        <v>339</v>
      </c>
      <c r="R42" s="265">
        <f t="shared" si="8"/>
        <v>1.1175578558712995</v>
      </c>
    </row>
    <row r="43" spans="1:18" x14ac:dyDescent="0.25">
      <c r="A43" s="260" t="s">
        <v>267</v>
      </c>
      <c r="B43" s="261">
        <v>1262</v>
      </c>
      <c r="C43" s="278">
        <f t="shared" si="9"/>
        <v>81.57724628312863</v>
      </c>
      <c r="D43" s="279"/>
      <c r="E43" s="280">
        <v>223</v>
      </c>
      <c r="F43" s="278">
        <f t="shared" si="10"/>
        <v>14.414996767937943</v>
      </c>
      <c r="G43" s="281"/>
      <c r="H43" s="280">
        <v>47</v>
      </c>
      <c r="I43" s="278">
        <f t="shared" si="11"/>
        <v>3.0381383322559792</v>
      </c>
      <c r="J43" s="281"/>
      <c r="K43" s="280">
        <v>13</v>
      </c>
      <c r="L43" s="278">
        <f t="shared" si="12"/>
        <v>0.84033613445378152</v>
      </c>
      <c r="M43" s="281"/>
      <c r="N43" s="280">
        <v>2</v>
      </c>
      <c r="O43" s="278">
        <f t="shared" si="13"/>
        <v>0.12928248222365868</v>
      </c>
      <c r="P43" s="281"/>
      <c r="Q43" s="280">
        <v>1547</v>
      </c>
      <c r="R43" s="278">
        <f t="shared" si="8"/>
        <v>5.0998879145513287</v>
      </c>
    </row>
    <row r="44" spans="1:18" s="266" customFormat="1" x14ac:dyDescent="0.25">
      <c r="A44" s="263" t="s">
        <v>268</v>
      </c>
      <c r="B44" s="264">
        <v>906</v>
      </c>
      <c r="C44" s="265">
        <f t="shared" si="9"/>
        <v>78.919860627177698</v>
      </c>
      <c r="D44" s="282"/>
      <c r="E44" s="283">
        <v>197</v>
      </c>
      <c r="F44" s="265">
        <f t="shared" si="10"/>
        <v>17.1602787456446</v>
      </c>
      <c r="G44" s="284"/>
      <c r="H44" s="283">
        <v>33</v>
      </c>
      <c r="I44" s="265">
        <f t="shared" si="11"/>
        <v>2.8745644599303137</v>
      </c>
      <c r="J44" s="284"/>
      <c r="K44" s="283">
        <v>12</v>
      </c>
      <c r="L44" s="265">
        <f t="shared" si="12"/>
        <v>1.0452961672473868</v>
      </c>
      <c r="M44" s="284"/>
      <c r="N44" s="283">
        <v>0</v>
      </c>
      <c r="O44" s="265">
        <f t="shared" si="13"/>
        <v>0</v>
      </c>
      <c r="P44" s="284"/>
      <c r="Q44" s="283">
        <v>1148</v>
      </c>
      <c r="R44" s="265">
        <f t="shared" si="8"/>
        <v>3.784532208083339</v>
      </c>
    </row>
    <row r="45" spans="1:18" x14ac:dyDescent="0.25">
      <c r="A45" s="260" t="s">
        <v>269</v>
      </c>
      <c r="B45" s="261">
        <v>23</v>
      </c>
      <c r="C45" s="278">
        <f t="shared" si="9"/>
        <v>95.833333333333343</v>
      </c>
      <c r="D45" s="279"/>
      <c r="E45" s="280">
        <v>1</v>
      </c>
      <c r="F45" s="278">
        <f t="shared" si="10"/>
        <v>4.1666666666666661</v>
      </c>
      <c r="G45" s="281"/>
      <c r="H45" s="280">
        <v>0</v>
      </c>
      <c r="I45" s="278">
        <f t="shared" si="11"/>
        <v>0</v>
      </c>
      <c r="J45" s="281"/>
      <c r="K45" s="280">
        <v>0</v>
      </c>
      <c r="L45" s="278">
        <f t="shared" si="12"/>
        <v>0</v>
      </c>
      <c r="M45" s="281"/>
      <c r="N45" s="280">
        <v>0</v>
      </c>
      <c r="O45" s="278">
        <f t="shared" si="13"/>
        <v>0</v>
      </c>
      <c r="P45" s="281"/>
      <c r="Q45" s="280">
        <v>24</v>
      </c>
      <c r="R45" s="278">
        <f t="shared" si="8"/>
        <v>7.9119140238676069E-2</v>
      </c>
    </row>
    <row r="46" spans="1:18" s="266" customFormat="1" x14ac:dyDescent="0.25">
      <c r="A46" s="267" t="s">
        <v>270</v>
      </c>
      <c r="B46" s="268">
        <v>29</v>
      </c>
      <c r="C46" s="269">
        <f t="shared" si="9"/>
        <v>100</v>
      </c>
      <c r="D46" s="285"/>
      <c r="E46" s="286">
        <v>0</v>
      </c>
      <c r="F46" s="269">
        <v>0</v>
      </c>
      <c r="G46" s="287"/>
      <c r="H46" s="286">
        <v>0</v>
      </c>
      <c r="I46" s="269">
        <v>0</v>
      </c>
      <c r="J46" s="287"/>
      <c r="K46" s="286">
        <v>0</v>
      </c>
      <c r="L46" s="269">
        <v>0</v>
      </c>
      <c r="M46" s="287"/>
      <c r="N46" s="286">
        <v>0</v>
      </c>
      <c r="O46" s="269">
        <v>0</v>
      </c>
      <c r="P46" s="287"/>
      <c r="Q46" s="286">
        <v>29</v>
      </c>
      <c r="R46" s="269"/>
    </row>
    <row r="47" spans="1:18" x14ac:dyDescent="0.25">
      <c r="B47" s="270"/>
      <c r="C47" s="271"/>
      <c r="D47" s="270"/>
      <c r="E47" s="270"/>
      <c r="F47" s="293"/>
      <c r="G47" s="284"/>
      <c r="H47" s="284"/>
      <c r="I47" s="293"/>
      <c r="J47" s="284"/>
      <c r="K47" s="284"/>
      <c r="L47" s="293"/>
      <c r="M47" s="284"/>
      <c r="N47" s="284"/>
      <c r="O47" s="293"/>
      <c r="P47" s="284"/>
      <c r="Q47" s="284"/>
      <c r="R47" s="293"/>
    </row>
    <row r="48" spans="1:18" ht="16.5" x14ac:dyDescent="0.3">
      <c r="A48" s="272" t="s">
        <v>271</v>
      </c>
    </row>
  </sheetData>
  <mergeCells count="9">
    <mergeCell ref="A6:R7"/>
    <mergeCell ref="A11:A13"/>
    <mergeCell ref="B11:R11"/>
    <mergeCell ref="B12:C12"/>
    <mergeCell ref="E12:F12"/>
    <mergeCell ref="H12:I12"/>
    <mergeCell ref="K12:L12"/>
    <mergeCell ref="N12:O12"/>
    <mergeCell ref="Q12:R12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DB4D-BEDF-4F88-964A-A8D6EA697980}">
  <sheetPr>
    <tabColor theme="1"/>
  </sheetPr>
  <dimension ref="A2:X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1.42578125" style="250"/>
    <col min="9" max="9" width="14" style="250" customWidth="1"/>
    <col min="10" max="10" width="6.28515625" style="250" customWidth="1"/>
    <col min="11" max="12" width="11.42578125" style="250"/>
    <col min="13" max="13" width="6.28515625" style="250" customWidth="1"/>
    <col min="14" max="15" width="11.42578125" style="250"/>
    <col min="16" max="16" width="6.28515625" style="250" customWidth="1"/>
    <col min="17" max="18" width="11.42578125" style="250"/>
    <col min="19" max="19" width="6.28515625" style="250" customWidth="1"/>
    <col min="20" max="21" width="11.42578125" style="250"/>
    <col min="22" max="22" width="6.28515625" style="250" customWidth="1"/>
    <col min="23" max="23" width="16" style="250" customWidth="1"/>
    <col min="24" max="24" width="9.5703125" style="250" hidden="1" customWidth="1"/>
    <col min="25" max="16384" width="11.42578125" style="250"/>
  </cols>
  <sheetData>
    <row r="2" spans="1:24" x14ac:dyDescent="0.25">
      <c r="A2" s="249"/>
    </row>
    <row r="5" spans="1:24" ht="3.75" customHeight="1" x14ac:dyDescent="0.25"/>
    <row r="6" spans="1:24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</row>
    <row r="7" spans="1:24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</row>
    <row r="8" spans="1:24" ht="14.25" customHeight="1" x14ac:dyDescent="0.25">
      <c r="A8" s="296" t="s">
        <v>213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</row>
    <row r="9" spans="1:24" ht="14.25" customHeight="1" x14ac:dyDescent="0.25">
      <c r="A9" s="294" t="s">
        <v>390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</row>
    <row r="10" spans="1:24" ht="15.75" x14ac:dyDescent="0.3">
      <c r="A10" s="253" t="s">
        <v>235</v>
      </c>
      <c r="B10" s="254"/>
      <c r="C10" s="255"/>
      <c r="D10" s="288"/>
      <c r="E10" s="288"/>
      <c r="F10" s="288"/>
    </row>
    <row r="11" spans="1:24" x14ac:dyDescent="0.25">
      <c r="A11" s="423" t="s">
        <v>236</v>
      </c>
      <c r="B11" s="429" t="s">
        <v>213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</row>
    <row r="12" spans="1:24" ht="24.75" customHeight="1" x14ac:dyDescent="0.25">
      <c r="A12" s="426"/>
      <c r="B12" s="425" t="s">
        <v>391</v>
      </c>
      <c r="C12" s="425"/>
      <c r="D12" s="273"/>
      <c r="E12" s="428" t="s">
        <v>392</v>
      </c>
      <c r="F12" s="428"/>
      <c r="G12" s="274"/>
      <c r="H12" s="428" t="s">
        <v>393</v>
      </c>
      <c r="I12" s="428"/>
      <c r="J12" s="274"/>
      <c r="K12" s="425" t="s">
        <v>394</v>
      </c>
      <c r="L12" s="425"/>
      <c r="M12" s="274"/>
      <c r="N12" s="431" t="s">
        <v>395</v>
      </c>
      <c r="O12" s="431"/>
      <c r="P12" s="274"/>
      <c r="Q12" s="428" t="s">
        <v>396</v>
      </c>
      <c r="R12" s="428"/>
      <c r="S12" s="274"/>
      <c r="T12" s="425" t="s">
        <v>353</v>
      </c>
      <c r="U12" s="425"/>
      <c r="V12" s="274"/>
      <c r="W12" s="428" t="s">
        <v>303</v>
      </c>
      <c r="X12" s="428"/>
    </row>
    <row r="13" spans="1:24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 t="s">
        <v>52</v>
      </c>
      <c r="I13" s="256" t="s">
        <v>1</v>
      </c>
      <c r="J13" s="275"/>
      <c r="K13" s="256" t="s">
        <v>52</v>
      </c>
      <c r="L13" s="256" t="s">
        <v>1</v>
      </c>
      <c r="M13" s="275"/>
      <c r="N13" s="256" t="s">
        <v>52</v>
      </c>
      <c r="O13" s="256" t="s">
        <v>1</v>
      </c>
      <c r="P13" s="275"/>
      <c r="Q13" s="256" t="s">
        <v>52</v>
      </c>
      <c r="R13" s="256" t="s">
        <v>1</v>
      </c>
      <c r="S13" s="275"/>
      <c r="T13" s="256" t="s">
        <v>52</v>
      </c>
      <c r="U13" s="256" t="s">
        <v>1</v>
      </c>
      <c r="V13" s="275"/>
      <c r="W13" s="256"/>
      <c r="X13" s="256" t="s">
        <v>1</v>
      </c>
    </row>
    <row r="14" spans="1:24" x14ac:dyDescent="0.25">
      <c r="A14" s="289" t="s">
        <v>238</v>
      </c>
      <c r="B14" s="258">
        <f>SUM(B15:B46)</f>
        <v>24856</v>
      </c>
      <c r="C14" s="276">
        <f>(B14/$W$14)*100</f>
        <v>82.737500832168294</v>
      </c>
      <c r="D14" s="277"/>
      <c r="E14" s="258">
        <f t="shared" ref="E14" si="0">SUM(E15:E46)</f>
        <v>369</v>
      </c>
      <c r="F14" s="276">
        <f>(E14/$W$14)*100</f>
        <v>1.2282804074295985</v>
      </c>
      <c r="G14" s="277"/>
      <c r="H14" s="258">
        <f t="shared" ref="H14" si="1">SUM(H15:H46)</f>
        <v>883</v>
      </c>
      <c r="I14" s="276">
        <f>(H14/$W$14)*100</f>
        <v>2.9392184275347848</v>
      </c>
      <c r="J14" s="277"/>
      <c r="K14" s="258">
        <f t="shared" ref="K14" si="2">SUM(K15:K46)</f>
        <v>1626</v>
      </c>
      <c r="L14" s="276">
        <f>(K14/$W$14)*100</f>
        <v>5.4124226083483125</v>
      </c>
      <c r="M14" s="277"/>
      <c r="N14" s="258">
        <f t="shared" ref="N14" si="3">SUM(N15:N46)</f>
        <v>1630</v>
      </c>
      <c r="O14" s="276">
        <f>(N14/$W$14)*100</f>
        <v>5.4257373011117771</v>
      </c>
      <c r="P14" s="277"/>
      <c r="Q14" s="258">
        <f>SUM(Q15:Q46)</f>
        <v>373</v>
      </c>
      <c r="R14" s="276">
        <f>(Q14/$W$14)*100</f>
        <v>1.241595100193063</v>
      </c>
      <c r="S14" s="277"/>
      <c r="T14" s="258">
        <f t="shared" ref="T14" si="4">SUM(T15:T46)</f>
        <v>305</v>
      </c>
      <c r="U14" s="276">
        <f>(T14/$W$14)*100</f>
        <v>1.0152453232141667</v>
      </c>
      <c r="V14" s="277"/>
      <c r="W14" s="258">
        <f>SUM(W15:W46)</f>
        <v>30042</v>
      </c>
      <c r="X14" s="277" t="e">
        <f>U14+R14+#REF!+O14+L14+I14+F14+C14</f>
        <v>#REF!</v>
      </c>
    </row>
    <row r="15" spans="1:24" x14ac:dyDescent="0.25">
      <c r="A15" s="260" t="s">
        <v>239</v>
      </c>
      <c r="B15" s="261">
        <v>602</v>
      </c>
      <c r="C15" s="278">
        <f>(B15/$W15)*100</f>
        <v>76.493011435832273</v>
      </c>
      <c r="D15" s="279"/>
      <c r="E15" s="280">
        <v>7</v>
      </c>
      <c r="F15" s="278">
        <f>(E15/$W15)*100</f>
        <v>0.88945362134688688</v>
      </c>
      <c r="G15" s="281"/>
      <c r="H15" s="280">
        <v>4</v>
      </c>
      <c r="I15" s="278">
        <f>(H15/$W15)*100</f>
        <v>0.50825921219822112</v>
      </c>
      <c r="J15" s="281"/>
      <c r="K15" s="280">
        <v>52</v>
      </c>
      <c r="L15" s="278">
        <f>(K15/$W15)*100</f>
        <v>6.6073697585768736</v>
      </c>
      <c r="M15" s="281"/>
      <c r="N15" s="280">
        <v>119</v>
      </c>
      <c r="O15" s="278">
        <f>(N15/$W15)*100</f>
        <v>15.120711562897077</v>
      </c>
      <c r="P15" s="281"/>
      <c r="Q15" s="280">
        <v>1</v>
      </c>
      <c r="R15" s="278">
        <f>(Q15/$W15)*100</f>
        <v>0.12706480304955528</v>
      </c>
      <c r="S15" s="281"/>
      <c r="T15" s="280">
        <v>2</v>
      </c>
      <c r="U15" s="278">
        <f>(T15/$W15)*100</f>
        <v>0.25412960609911056</v>
      </c>
      <c r="V15" s="281"/>
      <c r="W15" s="280">
        <v>787</v>
      </c>
      <c r="X15" s="278" t="e">
        <f>U15+R15+#REF!+O15+L15+I15+F15+C15</f>
        <v>#REF!</v>
      </c>
    </row>
    <row r="16" spans="1:24" x14ac:dyDescent="0.25">
      <c r="A16" s="263" t="s">
        <v>240</v>
      </c>
      <c r="B16" s="264">
        <v>951</v>
      </c>
      <c r="C16" s="265">
        <f>(B16/$W16)*100</f>
        <v>80.593220338983045</v>
      </c>
      <c r="D16" s="282"/>
      <c r="E16" s="283">
        <v>40</v>
      </c>
      <c r="F16" s="265">
        <f>(E16/$W16)*100</f>
        <v>3.3898305084745761</v>
      </c>
      <c r="G16" s="284"/>
      <c r="H16" s="283">
        <v>27</v>
      </c>
      <c r="I16" s="265">
        <f>(H16/$W16)*100</f>
        <v>2.2881355932203391</v>
      </c>
      <c r="J16" s="284"/>
      <c r="K16" s="283">
        <v>102</v>
      </c>
      <c r="L16" s="265">
        <f>(K16/$W16)*100</f>
        <v>8.6440677966101696</v>
      </c>
      <c r="M16" s="284"/>
      <c r="N16" s="283">
        <v>32</v>
      </c>
      <c r="O16" s="265">
        <f>(N16/$W16)*100</f>
        <v>2.7118644067796609</v>
      </c>
      <c r="P16" s="284"/>
      <c r="Q16" s="283">
        <v>22</v>
      </c>
      <c r="R16" s="265">
        <f>(Q16/$W16)*100</f>
        <v>1.8644067796610171</v>
      </c>
      <c r="S16" s="284"/>
      <c r="T16" s="283">
        <v>6</v>
      </c>
      <c r="U16" s="265">
        <f>(T16/$W16)*100</f>
        <v>0.50847457627118642</v>
      </c>
      <c r="V16" s="284"/>
      <c r="W16" s="283">
        <v>1180</v>
      </c>
      <c r="X16" s="265" t="e">
        <f>U16+R16+#REF!+O16+L16+I16+F16+C16</f>
        <v>#REF!</v>
      </c>
    </row>
    <row r="17" spans="1:24" x14ac:dyDescent="0.25">
      <c r="A17" s="260" t="s">
        <v>241</v>
      </c>
      <c r="B17" s="261">
        <v>0</v>
      </c>
      <c r="C17" s="278">
        <v>0</v>
      </c>
      <c r="D17" s="279"/>
      <c r="E17" s="280">
        <v>0</v>
      </c>
      <c r="F17" s="278">
        <v>0</v>
      </c>
      <c r="G17" s="281"/>
      <c r="H17" s="280">
        <v>0</v>
      </c>
      <c r="I17" s="278">
        <v>0</v>
      </c>
      <c r="J17" s="281"/>
      <c r="K17" s="280">
        <v>0</v>
      </c>
      <c r="L17" s="278">
        <v>0</v>
      </c>
      <c r="M17" s="281"/>
      <c r="N17" s="280">
        <v>0</v>
      </c>
      <c r="O17" s="278">
        <v>0</v>
      </c>
      <c r="P17" s="281"/>
      <c r="Q17" s="280">
        <v>0</v>
      </c>
      <c r="R17" s="278">
        <v>0</v>
      </c>
      <c r="S17" s="281"/>
      <c r="T17" s="280">
        <v>0</v>
      </c>
      <c r="U17" s="278">
        <v>0</v>
      </c>
      <c r="V17" s="281"/>
      <c r="W17" s="280">
        <v>0</v>
      </c>
      <c r="X17" s="278" t="e">
        <f>U17+R17+#REF!+O17+L17+I17+F17+C17</f>
        <v>#REF!</v>
      </c>
    </row>
    <row r="18" spans="1:24" x14ac:dyDescent="0.25">
      <c r="A18" s="263" t="s">
        <v>242</v>
      </c>
      <c r="B18" s="264">
        <v>1634</v>
      </c>
      <c r="C18" s="265">
        <f t="shared" ref="C18:C46" si="5">(B18/$W18)*100</f>
        <v>86</v>
      </c>
      <c r="D18" s="282"/>
      <c r="E18" s="283">
        <v>14</v>
      </c>
      <c r="F18" s="265">
        <f t="shared" ref="F18:F46" si="6">(E18/$W18)*100</f>
        <v>0.73684210526315785</v>
      </c>
      <c r="G18" s="284"/>
      <c r="H18" s="283">
        <v>39</v>
      </c>
      <c r="I18" s="265">
        <f t="shared" ref="I18:I46" si="7">(H18/$W18)*100</f>
        <v>2.0526315789473686</v>
      </c>
      <c r="J18" s="284"/>
      <c r="K18" s="283">
        <v>90</v>
      </c>
      <c r="L18" s="265">
        <f t="shared" ref="L18:L46" si="8">(K18/$W18)*100</f>
        <v>4.7368421052631584</v>
      </c>
      <c r="M18" s="284"/>
      <c r="N18" s="283">
        <v>97</v>
      </c>
      <c r="O18" s="265">
        <f t="shared" ref="O18:O46" si="9">(N18/$W18)*100</f>
        <v>5.1052631578947372</v>
      </c>
      <c r="P18" s="284"/>
      <c r="Q18" s="283">
        <v>23</v>
      </c>
      <c r="R18" s="265">
        <f t="shared" ref="R18:R46" si="10">(Q18/$W18)*100</f>
        <v>1.2105263157894737</v>
      </c>
      <c r="S18" s="284"/>
      <c r="T18" s="283">
        <v>3</v>
      </c>
      <c r="U18" s="265">
        <f t="shared" ref="U18:U46" si="11">(T18/$W18)*100</f>
        <v>0.15789473684210525</v>
      </c>
      <c r="V18" s="284"/>
      <c r="W18" s="283">
        <v>1900</v>
      </c>
      <c r="X18" s="265" t="e">
        <f>U18+R18+#REF!+O18+L18+I18+F18+C18</f>
        <v>#REF!</v>
      </c>
    </row>
    <row r="19" spans="1:24" x14ac:dyDescent="0.25">
      <c r="A19" s="260" t="s">
        <v>243</v>
      </c>
      <c r="B19" s="261">
        <v>1917</v>
      </c>
      <c r="C19" s="278">
        <f t="shared" si="5"/>
        <v>86.35135135135134</v>
      </c>
      <c r="D19" s="279"/>
      <c r="E19" s="280">
        <v>38</v>
      </c>
      <c r="F19" s="278">
        <f t="shared" si="6"/>
        <v>1.7117117117117115</v>
      </c>
      <c r="G19" s="281"/>
      <c r="H19" s="280">
        <v>30</v>
      </c>
      <c r="I19" s="278">
        <f t="shared" si="7"/>
        <v>1.3513513513513513</v>
      </c>
      <c r="J19" s="281"/>
      <c r="K19" s="280">
        <v>49</v>
      </c>
      <c r="L19" s="278">
        <f t="shared" si="8"/>
        <v>2.2072072072072073</v>
      </c>
      <c r="M19" s="281"/>
      <c r="N19" s="280">
        <v>55</v>
      </c>
      <c r="O19" s="278">
        <f t="shared" si="9"/>
        <v>2.4774774774774775</v>
      </c>
      <c r="P19" s="281"/>
      <c r="Q19" s="280">
        <v>108</v>
      </c>
      <c r="R19" s="278">
        <f t="shared" si="10"/>
        <v>4.8648648648648649</v>
      </c>
      <c r="S19" s="281"/>
      <c r="T19" s="280">
        <v>23</v>
      </c>
      <c r="U19" s="278">
        <f t="shared" si="11"/>
        <v>1.0360360360360361</v>
      </c>
      <c r="V19" s="281"/>
      <c r="W19" s="280">
        <v>2220</v>
      </c>
      <c r="X19" s="278" t="e">
        <f>U19+R19+#REF!+O19+L19+I19+F19+C19</f>
        <v>#REF!</v>
      </c>
    </row>
    <row r="20" spans="1:24" x14ac:dyDescent="0.25">
      <c r="A20" s="263" t="s">
        <v>244</v>
      </c>
      <c r="B20" s="264">
        <v>1455</v>
      </c>
      <c r="C20" s="265">
        <f t="shared" si="5"/>
        <v>81.330352152040248</v>
      </c>
      <c r="D20" s="282"/>
      <c r="E20" s="283">
        <v>24</v>
      </c>
      <c r="F20" s="265">
        <f t="shared" si="6"/>
        <v>1.3415315818893236</v>
      </c>
      <c r="G20" s="284"/>
      <c r="H20" s="283">
        <v>70</v>
      </c>
      <c r="I20" s="265">
        <f t="shared" si="7"/>
        <v>3.9128004471771942</v>
      </c>
      <c r="J20" s="284"/>
      <c r="K20" s="283">
        <v>139</v>
      </c>
      <c r="L20" s="265">
        <f t="shared" si="8"/>
        <v>7.7697037451089992</v>
      </c>
      <c r="M20" s="284"/>
      <c r="N20" s="283">
        <v>90</v>
      </c>
      <c r="O20" s="265">
        <f t="shared" si="9"/>
        <v>5.0307434320849636</v>
      </c>
      <c r="P20" s="284"/>
      <c r="Q20" s="283">
        <v>5</v>
      </c>
      <c r="R20" s="265">
        <f t="shared" si="10"/>
        <v>0.27948574622694239</v>
      </c>
      <c r="S20" s="284"/>
      <c r="T20" s="283">
        <v>6</v>
      </c>
      <c r="U20" s="265">
        <f t="shared" si="11"/>
        <v>0.33538289547233091</v>
      </c>
      <c r="V20" s="284"/>
      <c r="W20" s="283">
        <v>1789</v>
      </c>
      <c r="X20" s="265" t="e">
        <f>U20+R20+#REF!+O20+L20+I20+F20+C20</f>
        <v>#REF!</v>
      </c>
    </row>
    <row r="21" spans="1:24" x14ac:dyDescent="0.25">
      <c r="A21" s="260" t="s">
        <v>245</v>
      </c>
      <c r="B21" s="261">
        <v>1506</v>
      </c>
      <c r="C21" s="278">
        <f t="shared" si="5"/>
        <v>78.724516466283319</v>
      </c>
      <c r="D21" s="279"/>
      <c r="E21" s="280">
        <v>31</v>
      </c>
      <c r="F21" s="278">
        <f t="shared" si="6"/>
        <v>1.6204913748039729</v>
      </c>
      <c r="G21" s="281"/>
      <c r="H21" s="280">
        <v>91</v>
      </c>
      <c r="I21" s="278">
        <f t="shared" si="7"/>
        <v>4.7569262937794035</v>
      </c>
      <c r="J21" s="281"/>
      <c r="K21" s="280">
        <v>109</v>
      </c>
      <c r="L21" s="278">
        <f t="shared" si="8"/>
        <v>5.6978567694720335</v>
      </c>
      <c r="M21" s="281"/>
      <c r="N21" s="280">
        <v>124</v>
      </c>
      <c r="O21" s="278">
        <f t="shared" si="9"/>
        <v>6.4819654992158915</v>
      </c>
      <c r="P21" s="281"/>
      <c r="Q21" s="280">
        <v>34</v>
      </c>
      <c r="R21" s="278">
        <f t="shared" si="10"/>
        <v>1.7773131207527444</v>
      </c>
      <c r="S21" s="281"/>
      <c r="T21" s="280">
        <v>18</v>
      </c>
      <c r="U21" s="278">
        <f t="shared" si="11"/>
        <v>0.94093047569262944</v>
      </c>
      <c r="V21" s="281"/>
      <c r="W21" s="280">
        <v>1913</v>
      </c>
      <c r="X21" s="278" t="e">
        <f>U21+R21+#REF!+O21+L21+I21+F21+C21</f>
        <v>#REF!</v>
      </c>
    </row>
    <row r="22" spans="1:24" x14ac:dyDescent="0.25">
      <c r="A22" s="263" t="s">
        <v>246</v>
      </c>
      <c r="B22" s="264">
        <v>1179</v>
      </c>
      <c r="C22" s="265">
        <f t="shared" si="5"/>
        <v>83.795309168443495</v>
      </c>
      <c r="D22" s="282"/>
      <c r="E22" s="283">
        <v>23</v>
      </c>
      <c r="F22" s="265">
        <f t="shared" si="6"/>
        <v>1.6346837242359631</v>
      </c>
      <c r="G22" s="284"/>
      <c r="H22" s="283">
        <v>34</v>
      </c>
      <c r="I22" s="265">
        <f t="shared" si="7"/>
        <v>2.4164889836531627</v>
      </c>
      <c r="J22" s="284"/>
      <c r="K22" s="283">
        <v>57</v>
      </c>
      <c r="L22" s="265">
        <f t="shared" si="8"/>
        <v>4.0511727078891262</v>
      </c>
      <c r="M22" s="284"/>
      <c r="N22" s="283">
        <v>67</v>
      </c>
      <c r="O22" s="265">
        <f t="shared" si="9"/>
        <v>4.7619047619047619</v>
      </c>
      <c r="P22" s="284"/>
      <c r="Q22" s="283">
        <v>12</v>
      </c>
      <c r="R22" s="265">
        <f t="shared" si="10"/>
        <v>0.85287846481876328</v>
      </c>
      <c r="S22" s="284"/>
      <c r="T22" s="283">
        <v>35</v>
      </c>
      <c r="U22" s="265">
        <f t="shared" si="11"/>
        <v>2.4875621890547266</v>
      </c>
      <c r="V22" s="284"/>
      <c r="W22" s="283">
        <v>1407</v>
      </c>
      <c r="X22" s="265" t="e">
        <f>U22+R22+#REF!+O22+L22+I22+F22+C22</f>
        <v>#REF!</v>
      </c>
    </row>
    <row r="23" spans="1:24" x14ac:dyDescent="0.25">
      <c r="A23" s="260" t="s">
        <v>247</v>
      </c>
      <c r="B23" s="261">
        <v>152</v>
      </c>
      <c r="C23" s="278">
        <f t="shared" si="5"/>
        <v>73.076923076923066</v>
      </c>
      <c r="D23" s="279"/>
      <c r="E23" s="280">
        <v>1</v>
      </c>
      <c r="F23" s="278">
        <f t="shared" si="6"/>
        <v>0.48076923076923078</v>
      </c>
      <c r="G23" s="281"/>
      <c r="H23" s="280">
        <v>5</v>
      </c>
      <c r="I23" s="278">
        <f t="shared" si="7"/>
        <v>2.4038461538461542</v>
      </c>
      <c r="J23" s="281"/>
      <c r="K23" s="280">
        <v>29</v>
      </c>
      <c r="L23" s="278">
        <f t="shared" si="8"/>
        <v>13.942307692307693</v>
      </c>
      <c r="M23" s="281"/>
      <c r="N23" s="280">
        <v>17</v>
      </c>
      <c r="O23" s="278">
        <f t="shared" si="9"/>
        <v>8.1730769230769234</v>
      </c>
      <c r="P23" s="281"/>
      <c r="Q23" s="280">
        <v>3</v>
      </c>
      <c r="R23" s="278">
        <f t="shared" si="10"/>
        <v>1.4423076923076923</v>
      </c>
      <c r="S23" s="281"/>
      <c r="T23" s="280">
        <v>1</v>
      </c>
      <c r="U23" s="278">
        <f t="shared" si="11"/>
        <v>0.48076923076923078</v>
      </c>
      <c r="V23" s="281"/>
      <c r="W23" s="280">
        <v>208</v>
      </c>
      <c r="X23" s="278" t="e">
        <f>U23+R23+#REF!+O23+L23+I23+F23+C23</f>
        <v>#REF!</v>
      </c>
    </row>
    <row r="24" spans="1:24" x14ac:dyDescent="0.25">
      <c r="A24" s="263" t="s">
        <v>248</v>
      </c>
      <c r="B24" s="264">
        <v>2</v>
      </c>
      <c r="C24" s="265">
        <f t="shared" si="5"/>
        <v>100</v>
      </c>
      <c r="D24" s="282"/>
      <c r="E24" s="283">
        <v>0</v>
      </c>
      <c r="F24" s="265">
        <f t="shared" si="6"/>
        <v>0</v>
      </c>
      <c r="G24" s="284"/>
      <c r="H24" s="283">
        <v>0</v>
      </c>
      <c r="I24" s="265">
        <f t="shared" si="7"/>
        <v>0</v>
      </c>
      <c r="J24" s="284"/>
      <c r="K24" s="283">
        <v>0</v>
      </c>
      <c r="L24" s="265">
        <f t="shared" si="8"/>
        <v>0</v>
      </c>
      <c r="M24" s="284"/>
      <c r="N24" s="283">
        <v>0</v>
      </c>
      <c r="O24" s="265">
        <f t="shared" si="9"/>
        <v>0</v>
      </c>
      <c r="P24" s="284"/>
      <c r="Q24" s="283">
        <v>0</v>
      </c>
      <c r="R24" s="265">
        <f t="shared" si="10"/>
        <v>0</v>
      </c>
      <c r="S24" s="284"/>
      <c r="T24" s="283">
        <v>0</v>
      </c>
      <c r="U24" s="265">
        <f t="shared" si="11"/>
        <v>0</v>
      </c>
      <c r="V24" s="284"/>
      <c r="W24" s="283">
        <v>2</v>
      </c>
      <c r="X24" s="265" t="e">
        <f>U24+R24+#REF!+O24+L24+I24+F24+C24</f>
        <v>#REF!</v>
      </c>
    </row>
    <row r="25" spans="1:24" x14ac:dyDescent="0.25">
      <c r="A25" s="260" t="s">
        <v>249</v>
      </c>
      <c r="B25" s="261">
        <v>1037</v>
      </c>
      <c r="C25" s="278">
        <f t="shared" si="5"/>
        <v>77.043090638930167</v>
      </c>
      <c r="D25" s="279"/>
      <c r="E25" s="280">
        <v>7</v>
      </c>
      <c r="F25" s="278">
        <f t="shared" si="6"/>
        <v>0.52005943536404153</v>
      </c>
      <c r="G25" s="281"/>
      <c r="H25" s="280">
        <v>17</v>
      </c>
      <c r="I25" s="278">
        <f t="shared" si="7"/>
        <v>1.263001485884101</v>
      </c>
      <c r="J25" s="281"/>
      <c r="K25" s="280">
        <v>130</v>
      </c>
      <c r="L25" s="278">
        <f t="shared" si="8"/>
        <v>9.6582466567607739</v>
      </c>
      <c r="M25" s="281"/>
      <c r="N25" s="280">
        <v>128</v>
      </c>
      <c r="O25" s="278">
        <f t="shared" si="9"/>
        <v>9.5096582466567607</v>
      </c>
      <c r="P25" s="281"/>
      <c r="Q25" s="280">
        <v>7</v>
      </c>
      <c r="R25" s="278">
        <f t="shared" si="10"/>
        <v>0.52005943536404153</v>
      </c>
      <c r="S25" s="281"/>
      <c r="T25" s="280">
        <v>20</v>
      </c>
      <c r="U25" s="278">
        <f t="shared" si="11"/>
        <v>1.4858841010401187</v>
      </c>
      <c r="V25" s="281"/>
      <c r="W25" s="280">
        <v>1346</v>
      </c>
      <c r="X25" s="278" t="e">
        <f>U25+R25+#REF!+O25+L25+I25+F25+C25</f>
        <v>#REF!</v>
      </c>
    </row>
    <row r="26" spans="1:24" x14ac:dyDescent="0.25">
      <c r="A26" s="263" t="s">
        <v>250</v>
      </c>
      <c r="B26" s="264">
        <v>122</v>
      </c>
      <c r="C26" s="265">
        <f t="shared" si="5"/>
        <v>67.032967032967022</v>
      </c>
      <c r="D26" s="282"/>
      <c r="E26" s="283">
        <v>0</v>
      </c>
      <c r="F26" s="265">
        <f t="shared" si="6"/>
        <v>0</v>
      </c>
      <c r="G26" s="284"/>
      <c r="H26" s="283">
        <v>0</v>
      </c>
      <c r="I26" s="265">
        <f t="shared" si="7"/>
        <v>0</v>
      </c>
      <c r="J26" s="284"/>
      <c r="K26" s="283">
        <v>1</v>
      </c>
      <c r="L26" s="265">
        <f t="shared" si="8"/>
        <v>0.5494505494505495</v>
      </c>
      <c r="M26" s="284"/>
      <c r="N26" s="283">
        <v>59</v>
      </c>
      <c r="O26" s="265">
        <f t="shared" si="9"/>
        <v>32.417582417582416</v>
      </c>
      <c r="P26" s="284"/>
      <c r="Q26" s="283">
        <v>0</v>
      </c>
      <c r="R26" s="265">
        <f t="shared" si="10"/>
        <v>0</v>
      </c>
      <c r="S26" s="284"/>
      <c r="T26" s="283">
        <v>0</v>
      </c>
      <c r="U26" s="265">
        <f t="shared" si="11"/>
        <v>0</v>
      </c>
      <c r="V26" s="284"/>
      <c r="W26" s="283">
        <v>182</v>
      </c>
      <c r="X26" s="265" t="e">
        <f>U26+R26+#REF!+O26+L26+I26+F26+C26</f>
        <v>#REF!</v>
      </c>
    </row>
    <row r="27" spans="1:24" x14ac:dyDescent="0.25">
      <c r="A27" s="260" t="s">
        <v>251</v>
      </c>
      <c r="B27" s="261">
        <v>1422</v>
      </c>
      <c r="C27" s="278">
        <f t="shared" si="5"/>
        <v>91.564713457823572</v>
      </c>
      <c r="D27" s="279"/>
      <c r="E27" s="280">
        <v>9</v>
      </c>
      <c r="F27" s="278">
        <f t="shared" si="6"/>
        <v>0.57952350289761745</v>
      </c>
      <c r="G27" s="281"/>
      <c r="H27" s="280">
        <v>45</v>
      </c>
      <c r="I27" s="278">
        <f t="shared" si="7"/>
        <v>2.8976175144880876</v>
      </c>
      <c r="J27" s="281"/>
      <c r="K27" s="280">
        <v>40</v>
      </c>
      <c r="L27" s="278">
        <f t="shared" si="8"/>
        <v>2.5756600128782998</v>
      </c>
      <c r="M27" s="281"/>
      <c r="N27" s="280">
        <v>34</v>
      </c>
      <c r="O27" s="278">
        <f t="shared" si="9"/>
        <v>2.1893110109465552</v>
      </c>
      <c r="P27" s="281"/>
      <c r="Q27" s="280">
        <v>1</v>
      </c>
      <c r="R27" s="278">
        <f t="shared" si="10"/>
        <v>6.4391500321957507E-2</v>
      </c>
      <c r="S27" s="281"/>
      <c r="T27" s="280">
        <v>2</v>
      </c>
      <c r="U27" s="278">
        <f t="shared" si="11"/>
        <v>0.12878300064391501</v>
      </c>
      <c r="V27" s="281"/>
      <c r="W27" s="280">
        <v>1553</v>
      </c>
      <c r="X27" s="278" t="e">
        <f>U27+R27+#REF!+O27+L27+I27+F27+C27</f>
        <v>#REF!</v>
      </c>
    </row>
    <row r="28" spans="1:24" x14ac:dyDescent="0.25">
      <c r="A28" s="263" t="s">
        <v>252</v>
      </c>
      <c r="B28" s="264">
        <v>944</v>
      </c>
      <c r="C28" s="265">
        <f t="shared" si="5"/>
        <v>76.685621445978882</v>
      </c>
      <c r="D28" s="282"/>
      <c r="E28" s="283">
        <v>19</v>
      </c>
      <c r="F28" s="265">
        <f t="shared" si="6"/>
        <v>1.5434606011372869</v>
      </c>
      <c r="G28" s="284"/>
      <c r="H28" s="283">
        <v>42</v>
      </c>
      <c r="I28" s="265">
        <f t="shared" si="7"/>
        <v>3.4118602761982126</v>
      </c>
      <c r="J28" s="284"/>
      <c r="K28" s="283">
        <v>129</v>
      </c>
      <c r="L28" s="265">
        <f t="shared" si="8"/>
        <v>10.479285134037369</v>
      </c>
      <c r="M28" s="284"/>
      <c r="N28" s="283">
        <v>87</v>
      </c>
      <c r="O28" s="265">
        <f t="shared" si="9"/>
        <v>7.0674248578391552</v>
      </c>
      <c r="P28" s="284"/>
      <c r="Q28" s="283">
        <v>5</v>
      </c>
      <c r="R28" s="265">
        <f t="shared" si="10"/>
        <v>0.40617384240454912</v>
      </c>
      <c r="S28" s="284"/>
      <c r="T28" s="283">
        <v>5</v>
      </c>
      <c r="U28" s="265">
        <f t="shared" si="11"/>
        <v>0.40617384240454912</v>
      </c>
      <c r="V28" s="284"/>
      <c r="W28" s="283">
        <v>1231</v>
      </c>
      <c r="X28" s="265" t="e">
        <f>U28+R28+#REF!+O28+L28+I28+F28+C28</f>
        <v>#REF!</v>
      </c>
    </row>
    <row r="29" spans="1:24" x14ac:dyDescent="0.25">
      <c r="A29" s="260" t="s">
        <v>253</v>
      </c>
      <c r="B29" s="261">
        <v>1118</v>
      </c>
      <c r="C29" s="278">
        <f t="shared" si="5"/>
        <v>82.448377581120951</v>
      </c>
      <c r="D29" s="279"/>
      <c r="E29" s="280">
        <v>21</v>
      </c>
      <c r="F29" s="278">
        <f t="shared" si="6"/>
        <v>1.5486725663716814</v>
      </c>
      <c r="G29" s="281"/>
      <c r="H29" s="280">
        <v>36</v>
      </c>
      <c r="I29" s="278">
        <f t="shared" si="7"/>
        <v>2.6548672566371683</v>
      </c>
      <c r="J29" s="281"/>
      <c r="K29" s="280">
        <v>51</v>
      </c>
      <c r="L29" s="278">
        <f t="shared" si="8"/>
        <v>3.7610619469026552</v>
      </c>
      <c r="M29" s="281"/>
      <c r="N29" s="280">
        <v>70</v>
      </c>
      <c r="O29" s="278">
        <f t="shared" si="9"/>
        <v>5.1622418879056049</v>
      </c>
      <c r="P29" s="281"/>
      <c r="Q29" s="280">
        <v>40</v>
      </c>
      <c r="R29" s="278">
        <f t="shared" si="10"/>
        <v>2.9498525073746311</v>
      </c>
      <c r="S29" s="281"/>
      <c r="T29" s="280">
        <v>20</v>
      </c>
      <c r="U29" s="278">
        <f t="shared" si="11"/>
        <v>1.4749262536873156</v>
      </c>
      <c r="V29" s="281"/>
      <c r="W29" s="280">
        <v>1356</v>
      </c>
      <c r="X29" s="278" t="e">
        <f>U29+R29+#REF!+O29+L29+I29+F29+C29</f>
        <v>#REF!</v>
      </c>
    </row>
    <row r="30" spans="1:24" x14ac:dyDescent="0.25">
      <c r="A30" s="263" t="s">
        <v>254</v>
      </c>
      <c r="B30" s="264">
        <v>10</v>
      </c>
      <c r="C30" s="265">
        <f t="shared" si="5"/>
        <v>55.555555555555557</v>
      </c>
      <c r="D30" s="282"/>
      <c r="E30" s="283">
        <v>0</v>
      </c>
      <c r="F30" s="265">
        <f t="shared" si="6"/>
        <v>0</v>
      </c>
      <c r="G30" s="284"/>
      <c r="H30" s="283">
        <v>0</v>
      </c>
      <c r="I30" s="265">
        <f t="shared" si="7"/>
        <v>0</v>
      </c>
      <c r="J30" s="284"/>
      <c r="K30" s="283">
        <v>1</v>
      </c>
      <c r="L30" s="265">
        <f t="shared" si="8"/>
        <v>5.5555555555555554</v>
      </c>
      <c r="M30" s="284"/>
      <c r="N30" s="283">
        <v>7</v>
      </c>
      <c r="O30" s="265">
        <f t="shared" si="9"/>
        <v>38.888888888888893</v>
      </c>
      <c r="P30" s="284"/>
      <c r="Q30" s="283">
        <v>0</v>
      </c>
      <c r="R30" s="265">
        <f t="shared" si="10"/>
        <v>0</v>
      </c>
      <c r="S30" s="284"/>
      <c r="T30" s="283">
        <v>0</v>
      </c>
      <c r="U30" s="265">
        <f t="shared" si="11"/>
        <v>0</v>
      </c>
      <c r="V30" s="284"/>
      <c r="W30" s="283">
        <v>18</v>
      </c>
      <c r="X30" s="265" t="e">
        <f>U30+R30+#REF!+O30+L30+I30+F30+C30</f>
        <v>#REF!</v>
      </c>
    </row>
    <row r="31" spans="1:24" x14ac:dyDescent="0.25">
      <c r="A31" s="260" t="s">
        <v>255</v>
      </c>
      <c r="B31" s="261">
        <v>29</v>
      </c>
      <c r="C31" s="278">
        <f t="shared" si="5"/>
        <v>100</v>
      </c>
      <c r="D31" s="279"/>
      <c r="E31" s="280">
        <v>0</v>
      </c>
      <c r="F31" s="278">
        <f t="shared" si="6"/>
        <v>0</v>
      </c>
      <c r="G31" s="281"/>
      <c r="H31" s="280">
        <v>0</v>
      </c>
      <c r="I31" s="278">
        <f t="shared" si="7"/>
        <v>0</v>
      </c>
      <c r="J31" s="281"/>
      <c r="K31" s="280">
        <v>0</v>
      </c>
      <c r="L31" s="278">
        <f t="shared" si="8"/>
        <v>0</v>
      </c>
      <c r="M31" s="281"/>
      <c r="N31" s="280">
        <v>0</v>
      </c>
      <c r="O31" s="278">
        <f t="shared" si="9"/>
        <v>0</v>
      </c>
      <c r="P31" s="281"/>
      <c r="Q31" s="280">
        <v>0</v>
      </c>
      <c r="R31" s="278">
        <f t="shared" si="10"/>
        <v>0</v>
      </c>
      <c r="S31" s="281"/>
      <c r="T31" s="280">
        <v>0</v>
      </c>
      <c r="U31" s="278">
        <f t="shared" si="11"/>
        <v>0</v>
      </c>
      <c r="V31" s="281"/>
      <c r="W31" s="280">
        <v>29</v>
      </c>
      <c r="X31" s="278" t="e">
        <f>U31+R31+#REF!+O31+L31+I31+F31+C31</f>
        <v>#REF!</v>
      </c>
    </row>
    <row r="32" spans="1:24" x14ac:dyDescent="0.25">
      <c r="A32" s="263" t="s">
        <v>256</v>
      </c>
      <c r="B32" s="264">
        <v>1118</v>
      </c>
      <c r="C32" s="265">
        <f t="shared" si="5"/>
        <v>89.65517241379311</v>
      </c>
      <c r="D32" s="282"/>
      <c r="E32" s="283">
        <v>7</v>
      </c>
      <c r="F32" s="265">
        <f t="shared" si="6"/>
        <v>0.5613472333600642</v>
      </c>
      <c r="G32" s="284"/>
      <c r="H32" s="283">
        <v>29</v>
      </c>
      <c r="I32" s="265">
        <f t="shared" si="7"/>
        <v>2.3255813953488373</v>
      </c>
      <c r="J32" s="284"/>
      <c r="K32" s="283">
        <v>33</v>
      </c>
      <c r="L32" s="265">
        <f t="shared" si="8"/>
        <v>2.6463512429831595</v>
      </c>
      <c r="M32" s="284"/>
      <c r="N32" s="283">
        <v>54</v>
      </c>
      <c r="O32" s="265">
        <f t="shared" si="9"/>
        <v>4.3303929430633517</v>
      </c>
      <c r="P32" s="284"/>
      <c r="Q32" s="283">
        <v>2</v>
      </c>
      <c r="R32" s="265">
        <f t="shared" si="10"/>
        <v>0.16038492381716118</v>
      </c>
      <c r="S32" s="284"/>
      <c r="T32" s="283">
        <v>4</v>
      </c>
      <c r="U32" s="265">
        <f t="shared" si="11"/>
        <v>0.32076984763432237</v>
      </c>
      <c r="V32" s="284"/>
      <c r="W32" s="283">
        <v>1247</v>
      </c>
      <c r="X32" s="265" t="e">
        <f>U32+R32+#REF!+O32+L32+I32+F32+C32</f>
        <v>#REF!</v>
      </c>
    </row>
    <row r="33" spans="1:24" x14ac:dyDescent="0.25">
      <c r="A33" s="260" t="s">
        <v>257</v>
      </c>
      <c r="B33" s="261">
        <v>1284</v>
      </c>
      <c r="C33" s="278">
        <f t="shared" si="5"/>
        <v>96.686746987951807</v>
      </c>
      <c r="D33" s="279"/>
      <c r="E33" s="280">
        <v>11</v>
      </c>
      <c r="F33" s="278">
        <f t="shared" si="6"/>
        <v>0.82831325301204828</v>
      </c>
      <c r="G33" s="281"/>
      <c r="H33" s="280">
        <v>4</v>
      </c>
      <c r="I33" s="278">
        <f t="shared" si="7"/>
        <v>0.30120481927710846</v>
      </c>
      <c r="J33" s="281"/>
      <c r="K33" s="280">
        <v>16</v>
      </c>
      <c r="L33" s="278">
        <f t="shared" si="8"/>
        <v>1.2048192771084338</v>
      </c>
      <c r="M33" s="281"/>
      <c r="N33" s="280">
        <v>11</v>
      </c>
      <c r="O33" s="278">
        <f t="shared" si="9"/>
        <v>0.82831325301204828</v>
      </c>
      <c r="P33" s="281"/>
      <c r="Q33" s="280">
        <v>1</v>
      </c>
      <c r="R33" s="278">
        <f t="shared" si="10"/>
        <v>7.5301204819277115E-2</v>
      </c>
      <c r="S33" s="281"/>
      <c r="T33" s="280">
        <v>1</v>
      </c>
      <c r="U33" s="278">
        <f t="shared" si="11"/>
        <v>7.5301204819277115E-2</v>
      </c>
      <c r="V33" s="281"/>
      <c r="W33" s="280">
        <v>1328</v>
      </c>
      <c r="X33" s="278" t="e">
        <f>U33+R33+#REF!+O33+L33+I33+F33+C33</f>
        <v>#REF!</v>
      </c>
    </row>
    <row r="34" spans="1:24" x14ac:dyDescent="0.25">
      <c r="A34" s="263" t="s">
        <v>258</v>
      </c>
      <c r="B34" s="264">
        <v>268</v>
      </c>
      <c r="C34" s="265">
        <f t="shared" si="5"/>
        <v>77.906976744186053</v>
      </c>
      <c r="D34" s="282"/>
      <c r="E34" s="283">
        <v>0</v>
      </c>
      <c r="F34" s="265">
        <f t="shared" si="6"/>
        <v>0</v>
      </c>
      <c r="G34" s="284"/>
      <c r="H34" s="283">
        <v>0</v>
      </c>
      <c r="I34" s="265">
        <f t="shared" si="7"/>
        <v>0</v>
      </c>
      <c r="J34" s="284"/>
      <c r="K34" s="283">
        <v>14</v>
      </c>
      <c r="L34" s="265">
        <f t="shared" si="8"/>
        <v>4.0697674418604652</v>
      </c>
      <c r="M34" s="284"/>
      <c r="N34" s="283">
        <v>62</v>
      </c>
      <c r="O34" s="265">
        <f t="shared" si="9"/>
        <v>18.023255813953487</v>
      </c>
      <c r="P34" s="284"/>
      <c r="Q34" s="283">
        <v>0</v>
      </c>
      <c r="R34" s="265">
        <f t="shared" si="10"/>
        <v>0</v>
      </c>
      <c r="S34" s="284"/>
      <c r="T34" s="283">
        <v>0</v>
      </c>
      <c r="U34" s="265">
        <f t="shared" si="11"/>
        <v>0</v>
      </c>
      <c r="V34" s="284"/>
      <c r="W34" s="283">
        <v>344</v>
      </c>
      <c r="X34" s="265" t="e">
        <f>U34+R34+#REF!+O34+L34+I34+F34+C34</f>
        <v>#REF!</v>
      </c>
    </row>
    <row r="35" spans="1:24" x14ac:dyDescent="0.25">
      <c r="A35" s="260" t="s">
        <v>259</v>
      </c>
      <c r="B35" s="261">
        <v>76</v>
      </c>
      <c r="C35" s="278">
        <f t="shared" si="5"/>
        <v>72.38095238095238</v>
      </c>
      <c r="D35" s="279"/>
      <c r="E35" s="280">
        <v>0</v>
      </c>
      <c r="F35" s="278">
        <f t="shared" si="6"/>
        <v>0</v>
      </c>
      <c r="G35" s="281"/>
      <c r="H35" s="280">
        <v>0</v>
      </c>
      <c r="I35" s="278">
        <f t="shared" si="7"/>
        <v>0</v>
      </c>
      <c r="J35" s="281"/>
      <c r="K35" s="280">
        <v>17</v>
      </c>
      <c r="L35" s="278">
        <f t="shared" si="8"/>
        <v>16.19047619047619</v>
      </c>
      <c r="M35" s="281"/>
      <c r="N35" s="280">
        <v>9</v>
      </c>
      <c r="O35" s="278">
        <f t="shared" si="9"/>
        <v>8.5714285714285712</v>
      </c>
      <c r="P35" s="281"/>
      <c r="Q35" s="280">
        <v>3</v>
      </c>
      <c r="R35" s="278">
        <f t="shared" si="10"/>
        <v>2.8571428571428572</v>
      </c>
      <c r="S35" s="281"/>
      <c r="T35" s="280">
        <v>0</v>
      </c>
      <c r="U35" s="278">
        <f t="shared" si="11"/>
        <v>0</v>
      </c>
      <c r="V35" s="281"/>
      <c r="W35" s="280">
        <v>105</v>
      </c>
      <c r="X35" s="278" t="e">
        <f>U35+R35+#REF!+O35+L35+I35+F35+C35</f>
        <v>#REF!</v>
      </c>
    </row>
    <row r="36" spans="1:24" s="266" customFormat="1" x14ac:dyDescent="0.25">
      <c r="A36" s="263" t="s">
        <v>260</v>
      </c>
      <c r="B36" s="264">
        <v>1546</v>
      </c>
      <c r="C36" s="265">
        <f t="shared" si="5"/>
        <v>82.718031032637768</v>
      </c>
      <c r="D36" s="282"/>
      <c r="E36" s="283">
        <v>18</v>
      </c>
      <c r="F36" s="265">
        <f t="shared" si="6"/>
        <v>0.96308186195826639</v>
      </c>
      <c r="G36" s="284"/>
      <c r="H36" s="283">
        <v>84</v>
      </c>
      <c r="I36" s="265">
        <f t="shared" si="7"/>
        <v>4.4943820224719104</v>
      </c>
      <c r="J36" s="284"/>
      <c r="K36" s="283">
        <v>49</v>
      </c>
      <c r="L36" s="265">
        <f t="shared" si="8"/>
        <v>2.6217228464419478</v>
      </c>
      <c r="M36" s="284"/>
      <c r="N36" s="283">
        <v>162</v>
      </c>
      <c r="O36" s="265">
        <f t="shared" si="9"/>
        <v>8.6677367576243967</v>
      </c>
      <c r="P36" s="284"/>
      <c r="Q36" s="283">
        <v>9</v>
      </c>
      <c r="R36" s="265">
        <f t="shared" si="10"/>
        <v>0.4815409309791332</v>
      </c>
      <c r="S36" s="284"/>
      <c r="T36" s="283">
        <v>1</v>
      </c>
      <c r="U36" s="265">
        <f t="shared" si="11"/>
        <v>5.3504547886570351E-2</v>
      </c>
      <c r="V36" s="284"/>
      <c r="W36" s="283">
        <v>1869</v>
      </c>
      <c r="X36" s="265" t="e">
        <f>U36+R36+#REF!+O36+L36+I36+F36+C36</f>
        <v>#REF!</v>
      </c>
    </row>
    <row r="37" spans="1:24" x14ac:dyDescent="0.25">
      <c r="A37" s="260" t="s">
        <v>261</v>
      </c>
      <c r="B37" s="261">
        <v>463</v>
      </c>
      <c r="C37" s="278">
        <f t="shared" si="5"/>
        <v>79.416809605488851</v>
      </c>
      <c r="D37" s="279"/>
      <c r="E37" s="280">
        <v>7</v>
      </c>
      <c r="F37" s="278">
        <f t="shared" si="6"/>
        <v>1.2006861063464835</v>
      </c>
      <c r="G37" s="281"/>
      <c r="H37" s="280">
        <v>45</v>
      </c>
      <c r="I37" s="278">
        <f t="shared" si="7"/>
        <v>7.7186963979416809</v>
      </c>
      <c r="J37" s="281"/>
      <c r="K37" s="280">
        <v>21</v>
      </c>
      <c r="L37" s="278">
        <f t="shared" si="8"/>
        <v>3.6020583190394513</v>
      </c>
      <c r="M37" s="281"/>
      <c r="N37" s="280">
        <v>30</v>
      </c>
      <c r="O37" s="278">
        <f t="shared" si="9"/>
        <v>5.1457975986277873</v>
      </c>
      <c r="P37" s="281"/>
      <c r="Q37" s="280">
        <v>15</v>
      </c>
      <c r="R37" s="278">
        <f t="shared" si="10"/>
        <v>2.5728987993138936</v>
      </c>
      <c r="S37" s="281"/>
      <c r="T37" s="280">
        <v>2</v>
      </c>
      <c r="U37" s="278">
        <f t="shared" si="11"/>
        <v>0.34305317324185247</v>
      </c>
      <c r="V37" s="281"/>
      <c r="W37" s="280">
        <v>583</v>
      </c>
      <c r="X37" s="278" t="e">
        <f>U37+R37+#REF!+O37+L37+I37+F37+C37</f>
        <v>#REF!</v>
      </c>
    </row>
    <row r="38" spans="1:24" s="266" customFormat="1" x14ac:dyDescent="0.25">
      <c r="A38" s="263" t="s">
        <v>262</v>
      </c>
      <c r="B38" s="264">
        <v>1251</v>
      </c>
      <c r="C38" s="265">
        <f t="shared" si="5"/>
        <v>86.097728836889203</v>
      </c>
      <c r="D38" s="282"/>
      <c r="E38" s="283">
        <v>8</v>
      </c>
      <c r="F38" s="265">
        <f t="shared" si="6"/>
        <v>0.55058499655884374</v>
      </c>
      <c r="G38" s="284"/>
      <c r="H38" s="283">
        <v>13</v>
      </c>
      <c r="I38" s="265">
        <f t="shared" si="7"/>
        <v>0.89470061940812118</v>
      </c>
      <c r="J38" s="284"/>
      <c r="K38" s="283">
        <v>78</v>
      </c>
      <c r="L38" s="265">
        <f t="shared" si="8"/>
        <v>5.3682037164487264</v>
      </c>
      <c r="M38" s="284"/>
      <c r="N38" s="283">
        <v>94</v>
      </c>
      <c r="O38" s="265">
        <f t="shared" si="9"/>
        <v>6.4693737095664146</v>
      </c>
      <c r="P38" s="284"/>
      <c r="Q38" s="283">
        <v>7</v>
      </c>
      <c r="R38" s="265">
        <f t="shared" si="10"/>
        <v>0.48176187198898829</v>
      </c>
      <c r="S38" s="284"/>
      <c r="T38" s="283">
        <v>2</v>
      </c>
      <c r="U38" s="265">
        <f t="shared" si="11"/>
        <v>0.13764624913971094</v>
      </c>
      <c r="V38" s="284"/>
      <c r="W38" s="283">
        <v>1453</v>
      </c>
      <c r="X38" s="265" t="e">
        <f>U38+R38+#REF!+O38+L38+I38+F38+C38</f>
        <v>#REF!</v>
      </c>
    </row>
    <row r="39" spans="1:24" x14ac:dyDescent="0.25">
      <c r="A39" s="260" t="s">
        <v>263</v>
      </c>
      <c r="B39" s="261">
        <v>563</v>
      </c>
      <c r="C39" s="278">
        <f t="shared" si="5"/>
        <v>81.712626995645863</v>
      </c>
      <c r="D39" s="279"/>
      <c r="E39" s="280">
        <v>4</v>
      </c>
      <c r="F39" s="278">
        <f t="shared" si="6"/>
        <v>0.58055152394775034</v>
      </c>
      <c r="G39" s="281"/>
      <c r="H39" s="280">
        <v>35</v>
      </c>
      <c r="I39" s="278">
        <f t="shared" si="7"/>
        <v>5.0798258345428158</v>
      </c>
      <c r="J39" s="281"/>
      <c r="K39" s="280">
        <v>17</v>
      </c>
      <c r="L39" s="278">
        <f t="shared" si="8"/>
        <v>2.467343976777939</v>
      </c>
      <c r="M39" s="281"/>
      <c r="N39" s="280">
        <v>51</v>
      </c>
      <c r="O39" s="278">
        <f t="shared" si="9"/>
        <v>7.4020319303338171</v>
      </c>
      <c r="P39" s="281"/>
      <c r="Q39" s="280">
        <v>4</v>
      </c>
      <c r="R39" s="278">
        <f t="shared" si="10"/>
        <v>0.58055152394775034</v>
      </c>
      <c r="S39" s="281"/>
      <c r="T39" s="280">
        <v>15</v>
      </c>
      <c r="U39" s="278">
        <f t="shared" si="11"/>
        <v>2.1770682148040637</v>
      </c>
      <c r="V39" s="281"/>
      <c r="W39" s="280">
        <v>689</v>
      </c>
      <c r="X39" s="278" t="e">
        <f>U39+R39+#REF!+O39+L39+I39+F39+C39</f>
        <v>#REF!</v>
      </c>
    </row>
    <row r="40" spans="1:24" s="266" customFormat="1" x14ac:dyDescent="0.25">
      <c r="A40" s="263" t="s">
        <v>264</v>
      </c>
      <c r="B40" s="264">
        <v>968</v>
      </c>
      <c r="C40" s="265">
        <f t="shared" si="5"/>
        <v>74.404304381245197</v>
      </c>
      <c r="D40" s="282"/>
      <c r="E40" s="283">
        <v>15</v>
      </c>
      <c r="F40" s="265">
        <f t="shared" si="6"/>
        <v>1.1529592621060722</v>
      </c>
      <c r="G40" s="284"/>
      <c r="H40" s="283">
        <v>37</v>
      </c>
      <c r="I40" s="265">
        <f t="shared" si="7"/>
        <v>2.8439661798616447</v>
      </c>
      <c r="J40" s="284"/>
      <c r="K40" s="283">
        <v>232</v>
      </c>
      <c r="L40" s="265">
        <f t="shared" si="8"/>
        <v>17.832436587240586</v>
      </c>
      <c r="M40" s="284"/>
      <c r="N40" s="283">
        <v>36</v>
      </c>
      <c r="O40" s="265">
        <f t="shared" si="9"/>
        <v>2.7671022290545735</v>
      </c>
      <c r="P40" s="284"/>
      <c r="Q40" s="283">
        <v>8</v>
      </c>
      <c r="R40" s="265">
        <f t="shared" si="10"/>
        <v>0.61491160645657184</v>
      </c>
      <c r="S40" s="284"/>
      <c r="T40" s="283">
        <v>5</v>
      </c>
      <c r="U40" s="265">
        <f t="shared" si="11"/>
        <v>0.3843197540353574</v>
      </c>
      <c r="V40" s="284"/>
      <c r="W40" s="283">
        <v>1301</v>
      </c>
      <c r="X40" s="265" t="e">
        <f>U40+R40+#REF!+O40+L40+I40+F40+C40</f>
        <v>#REF!</v>
      </c>
    </row>
    <row r="41" spans="1:24" x14ac:dyDescent="0.25">
      <c r="A41" s="260" t="s">
        <v>265</v>
      </c>
      <c r="B41" s="261">
        <v>752</v>
      </c>
      <c r="C41" s="278">
        <f t="shared" si="5"/>
        <v>78.251821019771072</v>
      </c>
      <c r="D41" s="279"/>
      <c r="E41" s="280">
        <v>25</v>
      </c>
      <c r="F41" s="278">
        <f t="shared" si="6"/>
        <v>2.6014568158168574</v>
      </c>
      <c r="G41" s="281"/>
      <c r="H41" s="280">
        <v>30</v>
      </c>
      <c r="I41" s="278">
        <f t="shared" si="7"/>
        <v>3.1217481789802286</v>
      </c>
      <c r="J41" s="281"/>
      <c r="K41" s="280">
        <v>50</v>
      </c>
      <c r="L41" s="278">
        <f t="shared" si="8"/>
        <v>5.2029136316337148</v>
      </c>
      <c r="M41" s="281"/>
      <c r="N41" s="280">
        <v>48</v>
      </c>
      <c r="O41" s="278">
        <f t="shared" si="9"/>
        <v>4.9947970863683659</v>
      </c>
      <c r="P41" s="281"/>
      <c r="Q41" s="280">
        <v>17</v>
      </c>
      <c r="R41" s="278">
        <f t="shared" si="10"/>
        <v>1.7689906347554629</v>
      </c>
      <c r="S41" s="281"/>
      <c r="T41" s="280">
        <v>39</v>
      </c>
      <c r="U41" s="278">
        <f t="shared" si="11"/>
        <v>4.0582726326742975</v>
      </c>
      <c r="V41" s="281"/>
      <c r="W41" s="280">
        <v>961</v>
      </c>
      <c r="X41" s="278" t="e">
        <f>U41+R41+#REF!+O41+L41+I41+F41+C41</f>
        <v>#REF!</v>
      </c>
    </row>
    <row r="42" spans="1:24" s="266" customFormat="1" x14ac:dyDescent="0.25">
      <c r="A42" s="263" t="s">
        <v>266</v>
      </c>
      <c r="B42" s="264">
        <v>254</v>
      </c>
      <c r="C42" s="265">
        <f t="shared" si="5"/>
        <v>76.737160120845928</v>
      </c>
      <c r="D42" s="282"/>
      <c r="E42" s="283">
        <v>3</v>
      </c>
      <c r="F42" s="265">
        <f t="shared" si="6"/>
        <v>0.90634441087613304</v>
      </c>
      <c r="G42" s="284"/>
      <c r="H42" s="283">
        <v>21</v>
      </c>
      <c r="I42" s="265">
        <f t="shared" si="7"/>
        <v>6.3444108761329305</v>
      </c>
      <c r="J42" s="284"/>
      <c r="K42" s="283">
        <v>31</v>
      </c>
      <c r="L42" s="265">
        <f t="shared" si="8"/>
        <v>9.3655589123867067</v>
      </c>
      <c r="M42" s="284"/>
      <c r="N42" s="283">
        <v>20</v>
      </c>
      <c r="O42" s="265">
        <f t="shared" si="9"/>
        <v>6.0422960725075532</v>
      </c>
      <c r="P42" s="284"/>
      <c r="Q42" s="283">
        <v>2</v>
      </c>
      <c r="R42" s="265">
        <f t="shared" si="10"/>
        <v>0.60422960725075525</v>
      </c>
      <c r="S42" s="284"/>
      <c r="T42" s="283">
        <v>0</v>
      </c>
      <c r="U42" s="265">
        <f t="shared" si="11"/>
        <v>0</v>
      </c>
      <c r="V42" s="284"/>
      <c r="W42" s="283">
        <v>331</v>
      </c>
      <c r="X42" s="265" t="e">
        <f>U42+R42+#REF!+O42+L42+I42+F42+C42</f>
        <v>#REF!</v>
      </c>
    </row>
    <row r="43" spans="1:24" x14ac:dyDescent="0.25">
      <c r="A43" s="260" t="s">
        <v>267</v>
      </c>
      <c r="B43" s="261">
        <v>1315</v>
      </c>
      <c r="C43" s="278">
        <f t="shared" si="5"/>
        <v>86.970899470899468</v>
      </c>
      <c r="D43" s="279"/>
      <c r="E43" s="280">
        <v>21</v>
      </c>
      <c r="F43" s="278">
        <f t="shared" si="6"/>
        <v>1.3888888888888888</v>
      </c>
      <c r="G43" s="281"/>
      <c r="H43" s="280">
        <v>10</v>
      </c>
      <c r="I43" s="278">
        <f t="shared" si="7"/>
        <v>0.66137566137566139</v>
      </c>
      <c r="J43" s="281"/>
      <c r="K43" s="280">
        <v>37</v>
      </c>
      <c r="L43" s="278">
        <f t="shared" si="8"/>
        <v>2.447089947089947</v>
      </c>
      <c r="M43" s="281"/>
      <c r="N43" s="280">
        <v>32</v>
      </c>
      <c r="O43" s="278">
        <f t="shared" si="9"/>
        <v>2.1164021164021163</v>
      </c>
      <c r="P43" s="281"/>
      <c r="Q43" s="280">
        <v>16</v>
      </c>
      <c r="R43" s="278">
        <f t="shared" si="10"/>
        <v>1.0582010582010581</v>
      </c>
      <c r="S43" s="281"/>
      <c r="T43" s="280">
        <v>81</v>
      </c>
      <c r="U43" s="278">
        <f t="shared" si="11"/>
        <v>5.3571428571428568</v>
      </c>
      <c r="V43" s="281"/>
      <c r="W43" s="280">
        <v>1512</v>
      </c>
      <c r="X43" s="278" t="e">
        <f>U43+R43+#REF!+O43+L43+I43+F43+C43</f>
        <v>#REF!</v>
      </c>
    </row>
    <row r="44" spans="1:24" s="266" customFormat="1" x14ac:dyDescent="0.25">
      <c r="A44" s="263" t="s">
        <v>268</v>
      </c>
      <c r="B44" s="264">
        <v>882</v>
      </c>
      <c r="C44" s="265">
        <f t="shared" si="5"/>
        <v>77.030567685589517</v>
      </c>
      <c r="D44" s="282"/>
      <c r="E44" s="283">
        <v>16</v>
      </c>
      <c r="F44" s="265">
        <f t="shared" si="6"/>
        <v>1.3973799126637554</v>
      </c>
      <c r="G44" s="284"/>
      <c r="H44" s="283">
        <v>135</v>
      </c>
      <c r="I44" s="265">
        <f t="shared" si="7"/>
        <v>11.790393013100436</v>
      </c>
      <c r="J44" s="284"/>
      <c r="K44" s="283">
        <v>45</v>
      </c>
      <c r="L44" s="265">
        <f t="shared" si="8"/>
        <v>3.9301310043668125</v>
      </c>
      <c r="M44" s="284"/>
      <c r="N44" s="283">
        <v>26</v>
      </c>
      <c r="O44" s="265">
        <f t="shared" si="9"/>
        <v>2.2707423580786026</v>
      </c>
      <c r="P44" s="284"/>
      <c r="Q44" s="283">
        <v>28</v>
      </c>
      <c r="R44" s="265">
        <f t="shared" si="10"/>
        <v>2.445414847161572</v>
      </c>
      <c r="S44" s="284"/>
      <c r="T44" s="283">
        <v>13</v>
      </c>
      <c r="U44" s="265">
        <f t="shared" si="11"/>
        <v>1.1353711790393013</v>
      </c>
      <c r="V44" s="284"/>
      <c r="W44" s="283">
        <v>1145</v>
      </c>
      <c r="X44" s="265" t="e">
        <f>U44+R44+#REF!+O44+L44+I44+F44+C44</f>
        <v>#REF!</v>
      </c>
    </row>
    <row r="45" spans="1:24" x14ac:dyDescent="0.25">
      <c r="A45" s="260" t="s">
        <v>269</v>
      </c>
      <c r="B45" s="261">
        <v>14</v>
      </c>
      <c r="C45" s="278">
        <f t="shared" si="5"/>
        <v>58.333333333333336</v>
      </c>
      <c r="D45" s="279"/>
      <c r="E45" s="280">
        <v>0</v>
      </c>
      <c r="F45" s="278">
        <f t="shared" si="6"/>
        <v>0</v>
      </c>
      <c r="G45" s="281"/>
      <c r="H45" s="280">
        <v>0</v>
      </c>
      <c r="I45" s="278">
        <f t="shared" si="7"/>
        <v>0</v>
      </c>
      <c r="J45" s="281"/>
      <c r="K45" s="280">
        <v>0</v>
      </c>
      <c r="L45" s="278">
        <f t="shared" si="8"/>
        <v>0</v>
      </c>
      <c r="M45" s="281"/>
      <c r="N45" s="280">
        <v>9</v>
      </c>
      <c r="O45" s="278">
        <f t="shared" si="9"/>
        <v>37.5</v>
      </c>
      <c r="P45" s="281"/>
      <c r="Q45" s="280">
        <v>0</v>
      </c>
      <c r="R45" s="278">
        <f t="shared" si="10"/>
        <v>0</v>
      </c>
      <c r="S45" s="281"/>
      <c r="T45" s="280">
        <v>1</v>
      </c>
      <c r="U45" s="278">
        <f t="shared" si="11"/>
        <v>4.1666666666666661</v>
      </c>
      <c r="V45" s="281"/>
      <c r="W45" s="280">
        <v>24</v>
      </c>
      <c r="X45" s="278" t="e">
        <f>U45+R45+#REF!+O45+L45+I45+F45+C45</f>
        <v>#REF!</v>
      </c>
    </row>
    <row r="46" spans="1:24" s="266" customFormat="1" x14ac:dyDescent="0.25">
      <c r="A46" s="267" t="s">
        <v>270</v>
      </c>
      <c r="B46" s="268">
        <v>22</v>
      </c>
      <c r="C46" s="269">
        <f t="shared" si="5"/>
        <v>75.862068965517238</v>
      </c>
      <c r="D46" s="285"/>
      <c r="E46" s="286">
        <v>0</v>
      </c>
      <c r="F46" s="269">
        <f t="shared" si="6"/>
        <v>0</v>
      </c>
      <c r="G46" s="287"/>
      <c r="H46" s="286">
        <v>0</v>
      </c>
      <c r="I46" s="269">
        <f t="shared" si="7"/>
        <v>0</v>
      </c>
      <c r="J46" s="287"/>
      <c r="K46" s="286">
        <v>7</v>
      </c>
      <c r="L46" s="269">
        <f t="shared" si="8"/>
        <v>24.137931034482758</v>
      </c>
      <c r="M46" s="287"/>
      <c r="N46" s="286">
        <v>0</v>
      </c>
      <c r="O46" s="269">
        <f t="shared" si="9"/>
        <v>0</v>
      </c>
      <c r="P46" s="287"/>
      <c r="Q46" s="286">
        <v>0</v>
      </c>
      <c r="R46" s="269">
        <f t="shared" si="10"/>
        <v>0</v>
      </c>
      <c r="S46" s="287"/>
      <c r="T46" s="286">
        <v>0</v>
      </c>
      <c r="U46" s="269">
        <f t="shared" si="11"/>
        <v>0</v>
      </c>
      <c r="V46" s="287"/>
      <c r="W46" s="286">
        <v>29</v>
      </c>
      <c r="X46" s="269" t="e">
        <f>U46+R46+#REF!+O46+L46+I46+F46+C46</f>
        <v>#REF!</v>
      </c>
    </row>
    <row r="47" spans="1:24" x14ac:dyDescent="0.25">
      <c r="B47" s="270"/>
      <c r="C47" s="271"/>
      <c r="D47" s="270"/>
      <c r="E47" s="270"/>
      <c r="F47" s="293"/>
      <c r="G47" s="284"/>
      <c r="H47" s="284"/>
      <c r="I47" s="293"/>
      <c r="J47" s="284"/>
      <c r="K47" s="284"/>
      <c r="L47" s="293"/>
      <c r="M47" s="284"/>
      <c r="N47" s="284"/>
      <c r="O47" s="293"/>
      <c r="P47" s="284"/>
      <c r="Q47" s="284"/>
      <c r="R47" s="293"/>
      <c r="S47" s="284"/>
      <c r="T47" s="284"/>
      <c r="U47" s="293"/>
      <c r="V47" s="284"/>
      <c r="W47" s="284"/>
      <c r="X47" s="293"/>
    </row>
    <row r="48" spans="1:24" ht="16.5" x14ac:dyDescent="0.3">
      <c r="A48" s="272" t="s">
        <v>271</v>
      </c>
    </row>
  </sheetData>
  <mergeCells count="11">
    <mergeCell ref="W12:X12"/>
    <mergeCell ref="A6:X7"/>
    <mergeCell ref="A11:A13"/>
    <mergeCell ref="B11:X11"/>
    <mergeCell ref="B12:C12"/>
    <mergeCell ref="E12:F12"/>
    <mergeCell ref="H12:I12"/>
    <mergeCell ref="K12:L12"/>
    <mergeCell ref="N12:O12"/>
    <mergeCell ref="Q12:R12"/>
    <mergeCell ref="T12:U12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C920B-D568-4750-9156-17307DAEFBCD}">
  <sheetPr>
    <tabColor theme="1"/>
  </sheetPr>
  <dimension ref="A2:AA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1.42578125" style="250"/>
    <col min="9" max="9" width="14" style="250" customWidth="1"/>
    <col min="10" max="10" width="6.28515625" style="250" customWidth="1"/>
    <col min="11" max="12" width="11.42578125" style="250"/>
    <col min="13" max="13" width="6.28515625" style="250" customWidth="1"/>
    <col min="14" max="14" width="11.42578125" style="250"/>
    <col min="15" max="15" width="14" style="250" customWidth="1"/>
    <col min="16" max="16" width="6.28515625" style="250" customWidth="1"/>
    <col min="17" max="18" width="11.42578125" style="250"/>
    <col min="19" max="19" width="6.28515625" style="250" customWidth="1"/>
    <col min="20" max="20" width="10.140625" style="250" customWidth="1"/>
    <col min="21" max="21" width="9.5703125" style="250" customWidth="1"/>
    <col min="22" max="22" width="6.28515625" style="250" customWidth="1"/>
    <col min="23" max="23" width="11.42578125" style="250"/>
    <col min="24" max="24" width="14" style="250" customWidth="1"/>
    <col min="25" max="25" width="6.28515625" style="250" customWidth="1"/>
    <col min="26" max="16384" width="11.42578125" style="250"/>
  </cols>
  <sheetData>
    <row r="2" spans="1:27" x14ac:dyDescent="0.25">
      <c r="A2" s="249"/>
    </row>
    <row r="5" spans="1:27" ht="3.75" customHeight="1" x14ac:dyDescent="0.25"/>
    <row r="6" spans="1:27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</row>
    <row r="7" spans="1:27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</row>
    <row r="8" spans="1:27" ht="14.25" customHeight="1" x14ac:dyDescent="0.25">
      <c r="A8" s="251" t="s">
        <v>214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</row>
    <row r="9" spans="1:27" ht="14.25" customHeight="1" x14ac:dyDescent="0.25">
      <c r="A9" s="294" t="s">
        <v>397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</row>
    <row r="10" spans="1:27" ht="15.75" x14ac:dyDescent="0.3">
      <c r="A10" s="253" t="s">
        <v>235</v>
      </c>
      <c r="B10" s="254"/>
      <c r="C10" s="255"/>
      <c r="D10" s="288"/>
      <c r="E10" s="288"/>
      <c r="F10" s="288"/>
      <c r="S10" s="288"/>
      <c r="T10" s="288"/>
      <c r="U10" s="288"/>
    </row>
    <row r="11" spans="1:27" x14ac:dyDescent="0.25">
      <c r="A11" s="423" t="s">
        <v>236</v>
      </c>
      <c r="B11" s="429" t="s">
        <v>214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</row>
    <row r="12" spans="1:27" ht="39.75" customHeight="1" x14ac:dyDescent="0.25">
      <c r="A12" s="426"/>
      <c r="B12" s="425" t="s">
        <v>398</v>
      </c>
      <c r="C12" s="425"/>
      <c r="D12" s="273"/>
      <c r="E12" s="428" t="s">
        <v>399</v>
      </c>
      <c r="F12" s="428"/>
      <c r="G12" s="274"/>
      <c r="H12" s="428" t="s">
        <v>400</v>
      </c>
      <c r="I12" s="428"/>
      <c r="J12" s="274"/>
      <c r="K12" s="425" t="s">
        <v>401</v>
      </c>
      <c r="L12" s="425"/>
      <c r="M12" s="274"/>
      <c r="N12" s="428" t="s">
        <v>402</v>
      </c>
      <c r="O12" s="428"/>
      <c r="P12" s="274"/>
      <c r="Q12" s="425" t="s">
        <v>403</v>
      </c>
      <c r="R12" s="425"/>
      <c r="S12" s="273"/>
      <c r="T12" s="428" t="s">
        <v>404</v>
      </c>
      <c r="U12" s="428"/>
      <c r="V12" s="274"/>
      <c r="W12" s="428" t="s">
        <v>320</v>
      </c>
      <c r="X12" s="428"/>
      <c r="Y12" s="274"/>
      <c r="Z12" s="425" t="s">
        <v>405</v>
      </c>
      <c r="AA12" s="425"/>
    </row>
    <row r="13" spans="1:27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 t="s">
        <v>52</v>
      </c>
      <c r="I13" s="256" t="s">
        <v>1</v>
      </c>
      <c r="J13" s="275"/>
      <c r="K13" s="256" t="s">
        <v>52</v>
      </c>
      <c r="L13" s="256" t="s">
        <v>1</v>
      </c>
      <c r="M13" s="275"/>
      <c r="N13" s="256" t="s">
        <v>52</v>
      </c>
      <c r="O13" s="256" t="s">
        <v>1</v>
      </c>
      <c r="P13" s="275"/>
      <c r="Q13" s="256" t="s">
        <v>52</v>
      </c>
      <c r="R13" s="256" t="s">
        <v>1</v>
      </c>
      <c r="S13" s="267"/>
      <c r="T13" s="256" t="s">
        <v>52</v>
      </c>
      <c r="U13" s="256" t="s">
        <v>1</v>
      </c>
      <c r="V13" s="275"/>
      <c r="W13" s="256" t="s">
        <v>52</v>
      </c>
      <c r="X13" s="256" t="s">
        <v>1</v>
      </c>
      <c r="Y13" s="275"/>
      <c r="Z13" s="256" t="s">
        <v>52</v>
      </c>
      <c r="AA13" s="256" t="s">
        <v>1</v>
      </c>
    </row>
    <row r="14" spans="1:27" x14ac:dyDescent="0.25">
      <c r="A14" s="289" t="s">
        <v>238</v>
      </c>
      <c r="B14" s="258">
        <f>SUM(B15:B46)</f>
        <v>23616</v>
      </c>
      <c r="C14" s="276">
        <v>76.17</v>
      </c>
      <c r="D14" s="277"/>
      <c r="E14" s="258">
        <f>SUM(E15:E46)</f>
        <v>6762</v>
      </c>
      <c r="F14" s="276">
        <v>21.81</v>
      </c>
      <c r="G14" s="277"/>
      <c r="H14" s="258">
        <f>SUM(H15:H46)</f>
        <v>2528</v>
      </c>
      <c r="I14" s="276">
        <v>8.15</v>
      </c>
      <c r="J14" s="277"/>
      <c r="K14" s="258">
        <f>SUM(K15:K46)</f>
        <v>540</v>
      </c>
      <c r="L14" s="276">
        <v>1.74</v>
      </c>
      <c r="M14" s="277"/>
      <c r="N14" s="258">
        <f>SUM(N15:N46)</f>
        <v>957</v>
      </c>
      <c r="O14" s="276">
        <v>3.09</v>
      </c>
      <c r="P14" s="277"/>
      <c r="Q14" s="258">
        <f>SUM(Q15:Q46)</f>
        <v>2253</v>
      </c>
      <c r="R14" s="276">
        <v>7.27</v>
      </c>
      <c r="S14" s="277"/>
      <c r="T14" s="258">
        <f>SUM(T15:T46)</f>
        <v>167</v>
      </c>
      <c r="U14" s="276">
        <v>0.54</v>
      </c>
      <c r="V14" s="277"/>
      <c r="W14" s="258">
        <f>SUM(W15:W46)</f>
        <v>880</v>
      </c>
      <c r="X14" s="276">
        <v>2.84</v>
      </c>
      <c r="Y14" s="277"/>
      <c r="Z14" s="258">
        <f>SUM(Z15:Z46)</f>
        <v>1525</v>
      </c>
      <c r="AA14" s="276">
        <v>4.92</v>
      </c>
    </row>
    <row r="15" spans="1:27" x14ac:dyDescent="0.25">
      <c r="A15" s="260" t="s">
        <v>239</v>
      </c>
      <c r="B15" s="261">
        <v>705</v>
      </c>
      <c r="C15" s="278">
        <v>87.252475247524757</v>
      </c>
      <c r="D15" s="279"/>
      <c r="E15" s="280">
        <v>151</v>
      </c>
      <c r="F15" s="278">
        <v>18.688118811881189</v>
      </c>
      <c r="G15" s="281"/>
      <c r="H15" s="280">
        <v>125</v>
      </c>
      <c r="I15" s="278">
        <v>15.470297029702969</v>
      </c>
      <c r="J15" s="281"/>
      <c r="K15" s="280">
        <v>11</v>
      </c>
      <c r="L15" s="278">
        <v>1.3613861386138615</v>
      </c>
      <c r="M15" s="281"/>
      <c r="N15" s="280">
        <v>2</v>
      </c>
      <c r="O15" s="278">
        <v>0.24752475247524752</v>
      </c>
      <c r="P15" s="281"/>
      <c r="Q15" s="280">
        <v>60</v>
      </c>
      <c r="R15" s="278">
        <v>7.4257425742574252</v>
      </c>
      <c r="S15" s="279"/>
      <c r="T15" s="280">
        <v>3</v>
      </c>
      <c r="U15" s="278">
        <v>0.37128712871287128</v>
      </c>
      <c r="V15" s="281"/>
      <c r="W15" s="280">
        <v>18</v>
      </c>
      <c r="X15" s="278">
        <v>2.2277227722772275</v>
      </c>
      <c r="Y15" s="281"/>
      <c r="Z15" s="280">
        <v>13</v>
      </c>
      <c r="AA15" s="278">
        <v>1.608910891089109</v>
      </c>
    </row>
    <row r="16" spans="1:27" x14ac:dyDescent="0.25">
      <c r="A16" s="263" t="s">
        <v>240</v>
      </c>
      <c r="B16" s="264">
        <v>1077</v>
      </c>
      <c r="C16" s="265">
        <v>86.022364217252402</v>
      </c>
      <c r="D16" s="282"/>
      <c r="E16" s="283">
        <v>154</v>
      </c>
      <c r="F16" s="265">
        <v>12.300319488817891</v>
      </c>
      <c r="G16" s="284"/>
      <c r="H16" s="283">
        <v>58</v>
      </c>
      <c r="I16" s="265">
        <v>4.6325878594249197</v>
      </c>
      <c r="J16" s="284"/>
      <c r="K16" s="283">
        <v>23</v>
      </c>
      <c r="L16" s="265">
        <v>1.8370607028753994</v>
      </c>
      <c r="M16" s="284"/>
      <c r="N16" s="283">
        <v>53</v>
      </c>
      <c r="O16" s="265">
        <v>4.2332268370607027</v>
      </c>
      <c r="P16" s="284"/>
      <c r="Q16" s="283">
        <v>86</v>
      </c>
      <c r="R16" s="265">
        <v>6.8690095846645374</v>
      </c>
      <c r="S16" s="282"/>
      <c r="T16" s="283">
        <v>6</v>
      </c>
      <c r="U16" s="265">
        <v>0.47923322683706071</v>
      </c>
      <c r="V16" s="284"/>
      <c r="W16" s="283">
        <v>42</v>
      </c>
      <c r="X16" s="265">
        <v>3.3546325878594248</v>
      </c>
      <c r="Y16" s="284"/>
      <c r="Z16" s="283">
        <v>83</v>
      </c>
      <c r="AA16" s="265">
        <v>6.6293929712460065</v>
      </c>
    </row>
    <row r="17" spans="1:27" x14ac:dyDescent="0.25">
      <c r="A17" s="260" t="s">
        <v>241</v>
      </c>
      <c r="B17" s="261">
        <v>0</v>
      </c>
      <c r="C17" s="278">
        <v>0</v>
      </c>
      <c r="D17" s="279"/>
      <c r="E17" s="280">
        <v>0</v>
      </c>
      <c r="F17" s="278">
        <v>0</v>
      </c>
      <c r="G17" s="281"/>
      <c r="H17" s="280">
        <v>0</v>
      </c>
      <c r="I17" s="278">
        <v>0</v>
      </c>
      <c r="J17" s="281"/>
      <c r="K17" s="280">
        <v>0</v>
      </c>
      <c r="L17" s="278">
        <v>0</v>
      </c>
      <c r="M17" s="281"/>
      <c r="N17" s="280">
        <v>0</v>
      </c>
      <c r="O17" s="278">
        <v>0</v>
      </c>
      <c r="P17" s="281"/>
      <c r="Q17" s="280">
        <v>0</v>
      </c>
      <c r="R17" s="278">
        <v>0</v>
      </c>
      <c r="S17" s="279"/>
      <c r="T17" s="280">
        <v>0</v>
      </c>
      <c r="U17" s="278">
        <v>0</v>
      </c>
      <c r="V17" s="281"/>
      <c r="W17" s="280">
        <v>0</v>
      </c>
      <c r="X17" s="278">
        <v>0</v>
      </c>
      <c r="Y17" s="281"/>
      <c r="Z17" s="280">
        <v>0</v>
      </c>
      <c r="AA17" s="278">
        <v>0</v>
      </c>
    </row>
    <row r="18" spans="1:27" x14ac:dyDescent="0.25">
      <c r="A18" s="263" t="s">
        <v>242</v>
      </c>
      <c r="B18" s="264">
        <v>1681</v>
      </c>
      <c r="C18" s="265">
        <v>86.028659160696009</v>
      </c>
      <c r="D18" s="282"/>
      <c r="E18" s="283">
        <v>321</v>
      </c>
      <c r="F18" s="265">
        <v>16.427840327533268</v>
      </c>
      <c r="G18" s="284"/>
      <c r="H18" s="283">
        <v>101</v>
      </c>
      <c r="I18" s="265">
        <v>5.1688843398157625</v>
      </c>
      <c r="J18" s="284"/>
      <c r="K18" s="283">
        <v>37</v>
      </c>
      <c r="L18" s="265">
        <v>1.8935516888433983</v>
      </c>
      <c r="M18" s="284"/>
      <c r="N18" s="283">
        <v>34</v>
      </c>
      <c r="O18" s="265">
        <v>1.7400204708290685</v>
      </c>
      <c r="P18" s="284"/>
      <c r="Q18" s="283">
        <v>90</v>
      </c>
      <c r="R18" s="265">
        <v>4.6059365404298873</v>
      </c>
      <c r="S18" s="282"/>
      <c r="T18" s="283">
        <v>9</v>
      </c>
      <c r="U18" s="265">
        <v>0.46059365404298874</v>
      </c>
      <c r="V18" s="284"/>
      <c r="W18" s="283">
        <v>42</v>
      </c>
      <c r="X18" s="265">
        <v>2.1494370522006143</v>
      </c>
      <c r="Y18" s="284"/>
      <c r="Z18" s="283">
        <v>10</v>
      </c>
      <c r="AA18" s="265">
        <v>0.51177072671443202</v>
      </c>
    </row>
    <row r="19" spans="1:27" x14ac:dyDescent="0.25">
      <c r="A19" s="260" t="s">
        <v>243</v>
      </c>
      <c r="B19" s="261">
        <v>1937</v>
      </c>
      <c r="C19" s="278">
        <v>84.217391304347828</v>
      </c>
      <c r="D19" s="279"/>
      <c r="E19" s="280">
        <v>412</v>
      </c>
      <c r="F19" s="278">
        <v>17.913043478260871</v>
      </c>
      <c r="G19" s="281"/>
      <c r="H19" s="280">
        <v>84</v>
      </c>
      <c r="I19" s="278">
        <v>3.6521739130434785</v>
      </c>
      <c r="J19" s="281"/>
      <c r="K19" s="280">
        <v>63</v>
      </c>
      <c r="L19" s="278">
        <v>2.7391304347826084</v>
      </c>
      <c r="M19" s="281"/>
      <c r="N19" s="280">
        <v>226</v>
      </c>
      <c r="O19" s="278">
        <v>9.8260869565217384</v>
      </c>
      <c r="P19" s="281"/>
      <c r="Q19" s="280">
        <v>207</v>
      </c>
      <c r="R19" s="278">
        <v>9</v>
      </c>
      <c r="S19" s="279"/>
      <c r="T19" s="280">
        <v>24</v>
      </c>
      <c r="U19" s="278">
        <v>1.0434782608695654</v>
      </c>
      <c r="V19" s="281"/>
      <c r="W19" s="280">
        <v>154</v>
      </c>
      <c r="X19" s="278">
        <v>6.695652173913043</v>
      </c>
      <c r="Y19" s="281"/>
      <c r="Z19" s="280">
        <v>119</v>
      </c>
      <c r="AA19" s="278">
        <v>5.1739130434782608</v>
      </c>
    </row>
    <row r="20" spans="1:27" x14ac:dyDescent="0.25">
      <c r="A20" s="263" t="s">
        <v>244</v>
      </c>
      <c r="B20" s="264">
        <v>1367</v>
      </c>
      <c r="C20" s="265">
        <v>75.068643602416245</v>
      </c>
      <c r="D20" s="282"/>
      <c r="E20" s="283">
        <v>578</v>
      </c>
      <c r="F20" s="265">
        <v>31.74080175727622</v>
      </c>
      <c r="G20" s="284"/>
      <c r="H20" s="283">
        <v>141</v>
      </c>
      <c r="I20" s="265">
        <v>7.7429983525535411</v>
      </c>
      <c r="J20" s="284"/>
      <c r="K20" s="283">
        <v>33</v>
      </c>
      <c r="L20" s="265">
        <v>1.8121911037891267</v>
      </c>
      <c r="M20" s="284"/>
      <c r="N20" s="283">
        <v>16</v>
      </c>
      <c r="O20" s="265">
        <v>0.87863811092806154</v>
      </c>
      <c r="P20" s="284"/>
      <c r="Q20" s="283">
        <v>127</v>
      </c>
      <c r="R20" s="265">
        <v>6.9741900054914892</v>
      </c>
      <c r="S20" s="282"/>
      <c r="T20" s="283">
        <v>4</v>
      </c>
      <c r="U20" s="265">
        <v>0.21965952773201539</v>
      </c>
      <c r="V20" s="284"/>
      <c r="W20" s="283">
        <v>20</v>
      </c>
      <c r="X20" s="265">
        <v>1.0982976386600769</v>
      </c>
      <c r="Y20" s="284"/>
      <c r="Z20" s="283">
        <v>74</v>
      </c>
      <c r="AA20" s="265">
        <v>4.0637012630422849</v>
      </c>
    </row>
    <row r="21" spans="1:27" x14ac:dyDescent="0.25">
      <c r="A21" s="260" t="s">
        <v>245</v>
      </c>
      <c r="B21" s="261">
        <v>1205</v>
      </c>
      <c r="C21" s="278">
        <v>61.074505828687279</v>
      </c>
      <c r="D21" s="279"/>
      <c r="E21" s="280">
        <v>616</v>
      </c>
      <c r="F21" s="278">
        <v>31.221490116573747</v>
      </c>
      <c r="G21" s="281"/>
      <c r="H21" s="280">
        <v>363</v>
      </c>
      <c r="I21" s="278">
        <v>18.398378104409531</v>
      </c>
      <c r="J21" s="281"/>
      <c r="K21" s="280">
        <v>31</v>
      </c>
      <c r="L21" s="278">
        <v>1.5712113532691332</v>
      </c>
      <c r="M21" s="281"/>
      <c r="N21" s="280">
        <v>82</v>
      </c>
      <c r="O21" s="278">
        <v>4.1561074505828692</v>
      </c>
      <c r="P21" s="281"/>
      <c r="Q21" s="280">
        <v>216</v>
      </c>
      <c r="R21" s="278">
        <v>10.947795235681703</v>
      </c>
      <c r="S21" s="279"/>
      <c r="T21" s="280">
        <v>3</v>
      </c>
      <c r="U21" s="278">
        <v>0.15205271160669032</v>
      </c>
      <c r="V21" s="281"/>
      <c r="W21" s="280">
        <v>30</v>
      </c>
      <c r="X21" s="278">
        <v>1.5205271160669032</v>
      </c>
      <c r="Y21" s="281"/>
      <c r="Z21" s="280">
        <v>118</v>
      </c>
      <c r="AA21" s="278">
        <v>5.980739989863153</v>
      </c>
    </row>
    <row r="22" spans="1:27" x14ac:dyDescent="0.25">
      <c r="A22" s="263" t="s">
        <v>246</v>
      </c>
      <c r="B22" s="264">
        <v>1067</v>
      </c>
      <c r="C22" s="265">
        <v>73.840830449826996</v>
      </c>
      <c r="D22" s="282"/>
      <c r="E22" s="283">
        <v>253</v>
      </c>
      <c r="F22" s="265">
        <v>17.508650519031139</v>
      </c>
      <c r="G22" s="284"/>
      <c r="H22" s="283">
        <v>228</v>
      </c>
      <c r="I22" s="265">
        <v>15.778546712802768</v>
      </c>
      <c r="J22" s="284"/>
      <c r="K22" s="283">
        <v>30</v>
      </c>
      <c r="L22" s="265">
        <v>2.0761245674740483</v>
      </c>
      <c r="M22" s="284"/>
      <c r="N22" s="283">
        <v>85</v>
      </c>
      <c r="O22" s="265">
        <v>5.8823529411764701</v>
      </c>
      <c r="P22" s="284"/>
      <c r="Q22" s="283">
        <v>88</v>
      </c>
      <c r="R22" s="265">
        <v>6.0899653979238755</v>
      </c>
      <c r="S22" s="282"/>
      <c r="T22" s="283">
        <v>10</v>
      </c>
      <c r="U22" s="265">
        <v>0.69204152249134954</v>
      </c>
      <c r="V22" s="284"/>
      <c r="W22" s="283">
        <v>68</v>
      </c>
      <c r="X22" s="265">
        <v>4.7058823529411766</v>
      </c>
      <c r="Y22" s="284"/>
      <c r="Z22" s="283">
        <v>159</v>
      </c>
      <c r="AA22" s="265">
        <v>11.003460207612457</v>
      </c>
    </row>
    <row r="23" spans="1:27" x14ac:dyDescent="0.25">
      <c r="A23" s="260" t="s">
        <v>247</v>
      </c>
      <c r="B23" s="261">
        <v>147</v>
      </c>
      <c r="C23" s="278">
        <v>66.21621621621621</v>
      </c>
      <c r="D23" s="279"/>
      <c r="E23" s="280">
        <v>67</v>
      </c>
      <c r="F23" s="278">
        <v>30.180180180180184</v>
      </c>
      <c r="G23" s="281"/>
      <c r="H23" s="280">
        <v>38</v>
      </c>
      <c r="I23" s="278">
        <v>17.117117117117118</v>
      </c>
      <c r="J23" s="281"/>
      <c r="K23" s="280">
        <v>8</v>
      </c>
      <c r="L23" s="278">
        <v>3.6036036036036037</v>
      </c>
      <c r="M23" s="281"/>
      <c r="N23" s="280">
        <v>4</v>
      </c>
      <c r="O23" s="278">
        <v>1.8018018018018018</v>
      </c>
      <c r="P23" s="281"/>
      <c r="Q23" s="280">
        <v>6</v>
      </c>
      <c r="R23" s="278">
        <v>2.7027027027027026</v>
      </c>
      <c r="S23" s="279"/>
      <c r="T23" s="280">
        <v>1</v>
      </c>
      <c r="U23" s="278">
        <v>0.45045045045045046</v>
      </c>
      <c r="V23" s="281"/>
      <c r="W23" s="280">
        <v>7</v>
      </c>
      <c r="X23" s="278">
        <v>3.1531531531531529</v>
      </c>
      <c r="Y23" s="281"/>
      <c r="Z23" s="280">
        <v>8</v>
      </c>
      <c r="AA23" s="278">
        <v>3.6036036036036037</v>
      </c>
    </row>
    <row r="24" spans="1:27" x14ac:dyDescent="0.25">
      <c r="A24" s="263" t="s">
        <v>248</v>
      </c>
      <c r="B24" s="264">
        <v>2</v>
      </c>
      <c r="C24" s="265">
        <v>100</v>
      </c>
      <c r="D24" s="282"/>
      <c r="E24" s="283">
        <v>0</v>
      </c>
      <c r="F24" s="265">
        <v>0</v>
      </c>
      <c r="G24" s="284"/>
      <c r="H24" s="283">
        <v>1</v>
      </c>
      <c r="I24" s="265">
        <v>50</v>
      </c>
      <c r="J24" s="284"/>
      <c r="K24" s="283">
        <v>0</v>
      </c>
      <c r="L24" s="265">
        <v>0</v>
      </c>
      <c r="M24" s="284"/>
      <c r="N24" s="283">
        <v>0</v>
      </c>
      <c r="O24" s="265">
        <v>0</v>
      </c>
      <c r="P24" s="284"/>
      <c r="Q24" s="283">
        <v>0</v>
      </c>
      <c r="R24" s="265">
        <v>0</v>
      </c>
      <c r="S24" s="282"/>
      <c r="T24" s="283">
        <v>0</v>
      </c>
      <c r="U24" s="265">
        <v>0</v>
      </c>
      <c r="V24" s="284"/>
      <c r="W24" s="283">
        <v>0</v>
      </c>
      <c r="X24" s="265">
        <v>0</v>
      </c>
      <c r="Y24" s="284"/>
      <c r="Z24" s="283">
        <v>0</v>
      </c>
      <c r="AA24" s="265">
        <v>0</v>
      </c>
    </row>
    <row r="25" spans="1:27" x14ac:dyDescent="0.25">
      <c r="A25" s="260" t="s">
        <v>249</v>
      </c>
      <c r="B25" s="261">
        <v>994</v>
      </c>
      <c r="C25" s="278">
        <v>72.607742878013141</v>
      </c>
      <c r="D25" s="279"/>
      <c r="E25" s="280">
        <v>175</v>
      </c>
      <c r="F25" s="278">
        <v>12.783053323593865</v>
      </c>
      <c r="G25" s="281"/>
      <c r="H25" s="280">
        <v>116</v>
      </c>
      <c r="I25" s="278">
        <v>8.4733382030679323</v>
      </c>
      <c r="J25" s="281"/>
      <c r="K25" s="280">
        <v>18</v>
      </c>
      <c r="L25" s="278">
        <v>1.3148283418553688</v>
      </c>
      <c r="M25" s="281"/>
      <c r="N25" s="280">
        <v>31</v>
      </c>
      <c r="O25" s="278">
        <v>2.2644265887509132</v>
      </c>
      <c r="P25" s="281"/>
      <c r="Q25" s="280">
        <v>168</v>
      </c>
      <c r="R25" s="278">
        <v>12.27173119065011</v>
      </c>
      <c r="S25" s="279"/>
      <c r="T25" s="280">
        <v>6</v>
      </c>
      <c r="U25" s="278">
        <v>0.43827611395178961</v>
      </c>
      <c r="V25" s="281"/>
      <c r="W25" s="280">
        <v>27</v>
      </c>
      <c r="X25" s="278">
        <v>1.9722425127830532</v>
      </c>
      <c r="Y25" s="281"/>
      <c r="Z25" s="280">
        <v>107</v>
      </c>
      <c r="AA25" s="278">
        <v>7.8159240321402477</v>
      </c>
    </row>
    <row r="26" spans="1:27" x14ac:dyDescent="0.25">
      <c r="A26" s="263" t="s">
        <v>250</v>
      </c>
      <c r="B26" s="264">
        <v>133</v>
      </c>
      <c r="C26" s="265">
        <v>70.744680851063833</v>
      </c>
      <c r="D26" s="282"/>
      <c r="E26" s="283">
        <v>2</v>
      </c>
      <c r="F26" s="265">
        <v>1.0638297872340425</v>
      </c>
      <c r="G26" s="284"/>
      <c r="H26" s="283">
        <v>154</v>
      </c>
      <c r="I26" s="265">
        <v>81.914893617021278</v>
      </c>
      <c r="J26" s="284"/>
      <c r="K26" s="283">
        <v>2</v>
      </c>
      <c r="L26" s="265">
        <v>1.0638297872340425</v>
      </c>
      <c r="M26" s="284"/>
      <c r="N26" s="283">
        <v>0</v>
      </c>
      <c r="O26" s="265">
        <v>0</v>
      </c>
      <c r="P26" s="284"/>
      <c r="Q26" s="283">
        <v>1</v>
      </c>
      <c r="R26" s="265">
        <v>0.53191489361702127</v>
      </c>
      <c r="S26" s="282"/>
      <c r="T26" s="283">
        <v>1</v>
      </c>
      <c r="U26" s="265">
        <v>0.53191489361702127</v>
      </c>
      <c r="V26" s="284"/>
      <c r="W26" s="283">
        <v>0</v>
      </c>
      <c r="X26" s="265">
        <v>0</v>
      </c>
      <c r="Y26" s="284"/>
      <c r="Z26" s="283">
        <v>0</v>
      </c>
      <c r="AA26" s="265">
        <v>0</v>
      </c>
    </row>
    <row r="27" spans="1:27" x14ac:dyDescent="0.25">
      <c r="A27" s="260" t="s">
        <v>251</v>
      </c>
      <c r="B27" s="261">
        <v>1215</v>
      </c>
      <c r="C27" s="278">
        <v>77.437858508604208</v>
      </c>
      <c r="D27" s="279"/>
      <c r="E27" s="280">
        <v>288</v>
      </c>
      <c r="F27" s="278">
        <v>18.355640535372849</v>
      </c>
      <c r="G27" s="281"/>
      <c r="H27" s="280">
        <v>16</v>
      </c>
      <c r="I27" s="278">
        <v>1.0197578075207139</v>
      </c>
      <c r="J27" s="281"/>
      <c r="K27" s="280">
        <v>4</v>
      </c>
      <c r="L27" s="278">
        <v>0.25493945188017847</v>
      </c>
      <c r="M27" s="281"/>
      <c r="N27" s="280">
        <v>5</v>
      </c>
      <c r="O27" s="278">
        <v>0.31867431485022307</v>
      </c>
      <c r="P27" s="281"/>
      <c r="Q27" s="280">
        <v>17</v>
      </c>
      <c r="R27" s="278">
        <v>1.0834926704907584</v>
      </c>
      <c r="S27" s="279"/>
      <c r="T27" s="280">
        <v>5</v>
      </c>
      <c r="U27" s="278">
        <v>0.31867431485022307</v>
      </c>
      <c r="V27" s="281"/>
      <c r="W27" s="280">
        <v>36</v>
      </c>
      <c r="X27" s="278">
        <v>2.2944550669216062</v>
      </c>
      <c r="Y27" s="281"/>
      <c r="Z27" s="280">
        <v>30</v>
      </c>
      <c r="AA27" s="278">
        <v>1.9120458891013385</v>
      </c>
    </row>
    <row r="28" spans="1:27" x14ac:dyDescent="0.25">
      <c r="A28" s="263" t="s">
        <v>252</v>
      </c>
      <c r="B28" s="264">
        <v>939</v>
      </c>
      <c r="C28" s="265">
        <v>73.762765121759628</v>
      </c>
      <c r="D28" s="282"/>
      <c r="E28" s="283">
        <v>417</v>
      </c>
      <c r="F28" s="265">
        <v>32.757266300078555</v>
      </c>
      <c r="G28" s="284"/>
      <c r="H28" s="283">
        <v>49</v>
      </c>
      <c r="I28" s="265">
        <v>3.8491751767478397</v>
      </c>
      <c r="J28" s="284"/>
      <c r="K28" s="283">
        <v>16</v>
      </c>
      <c r="L28" s="265">
        <v>1.2568735271013356</v>
      </c>
      <c r="M28" s="284"/>
      <c r="N28" s="283">
        <v>10</v>
      </c>
      <c r="O28" s="265">
        <v>0.78554595443833464</v>
      </c>
      <c r="P28" s="284"/>
      <c r="Q28" s="283">
        <v>58</v>
      </c>
      <c r="R28" s="265">
        <v>4.5561665357423413</v>
      </c>
      <c r="S28" s="282"/>
      <c r="T28" s="283">
        <v>2</v>
      </c>
      <c r="U28" s="265">
        <v>0.15710919088766695</v>
      </c>
      <c r="V28" s="284"/>
      <c r="W28" s="283">
        <v>32</v>
      </c>
      <c r="X28" s="265">
        <v>2.5137470542026712</v>
      </c>
      <c r="Y28" s="284"/>
      <c r="Z28" s="283">
        <v>20</v>
      </c>
      <c r="AA28" s="265">
        <v>1.5710919088766693</v>
      </c>
    </row>
    <row r="29" spans="1:27" x14ac:dyDescent="0.25">
      <c r="A29" s="260" t="s">
        <v>253</v>
      </c>
      <c r="B29" s="261">
        <v>1049</v>
      </c>
      <c r="C29" s="278">
        <v>76.069615663524289</v>
      </c>
      <c r="D29" s="279"/>
      <c r="E29" s="280">
        <v>203</v>
      </c>
      <c r="F29" s="278">
        <v>14.720812182741117</v>
      </c>
      <c r="G29" s="281"/>
      <c r="H29" s="280">
        <v>158</v>
      </c>
      <c r="I29" s="278">
        <v>11.457577955039884</v>
      </c>
      <c r="J29" s="281"/>
      <c r="K29" s="280">
        <v>20</v>
      </c>
      <c r="L29" s="278">
        <v>1.4503263234227701</v>
      </c>
      <c r="M29" s="281"/>
      <c r="N29" s="280">
        <v>101</v>
      </c>
      <c r="O29" s="278">
        <v>7.3241479332849888</v>
      </c>
      <c r="P29" s="281"/>
      <c r="Q29" s="280">
        <v>142</v>
      </c>
      <c r="R29" s="278">
        <v>10.297316896301668</v>
      </c>
      <c r="S29" s="279"/>
      <c r="T29" s="280">
        <v>10</v>
      </c>
      <c r="U29" s="278">
        <v>0.72516316171138506</v>
      </c>
      <c r="V29" s="281"/>
      <c r="W29" s="280">
        <v>85</v>
      </c>
      <c r="X29" s="278">
        <v>6.1638868745467725</v>
      </c>
      <c r="Y29" s="281"/>
      <c r="Z29" s="280">
        <v>55</v>
      </c>
      <c r="AA29" s="278">
        <v>3.9883973894126177</v>
      </c>
    </row>
    <row r="30" spans="1:27" x14ac:dyDescent="0.25">
      <c r="A30" s="263" t="s">
        <v>254</v>
      </c>
      <c r="B30" s="264">
        <v>19</v>
      </c>
      <c r="C30" s="265">
        <v>100</v>
      </c>
      <c r="D30" s="282"/>
      <c r="E30" s="283">
        <v>0</v>
      </c>
      <c r="F30" s="265">
        <v>0</v>
      </c>
      <c r="G30" s="284"/>
      <c r="H30" s="283">
        <v>16</v>
      </c>
      <c r="I30" s="265">
        <v>84.210526315789465</v>
      </c>
      <c r="J30" s="284"/>
      <c r="K30" s="283">
        <v>0</v>
      </c>
      <c r="L30" s="265">
        <v>0</v>
      </c>
      <c r="M30" s="284"/>
      <c r="N30" s="283">
        <v>1</v>
      </c>
      <c r="O30" s="265">
        <v>5.2631578947368416</v>
      </c>
      <c r="P30" s="284"/>
      <c r="Q30" s="283">
        <v>0</v>
      </c>
      <c r="R30" s="265">
        <v>0</v>
      </c>
      <c r="S30" s="282"/>
      <c r="T30" s="283">
        <v>0</v>
      </c>
      <c r="U30" s="265">
        <v>0</v>
      </c>
      <c r="V30" s="284"/>
      <c r="W30" s="283">
        <v>0</v>
      </c>
      <c r="X30" s="265">
        <v>0</v>
      </c>
      <c r="Y30" s="284"/>
      <c r="Z30" s="283">
        <v>0</v>
      </c>
      <c r="AA30" s="265">
        <v>0</v>
      </c>
    </row>
    <row r="31" spans="1:27" x14ac:dyDescent="0.25">
      <c r="A31" s="260" t="s">
        <v>255</v>
      </c>
      <c r="B31" s="261">
        <v>26</v>
      </c>
      <c r="C31" s="278">
        <v>86.666666666666671</v>
      </c>
      <c r="D31" s="279"/>
      <c r="E31" s="280">
        <v>3</v>
      </c>
      <c r="F31" s="278">
        <v>10</v>
      </c>
      <c r="G31" s="281"/>
      <c r="H31" s="280">
        <v>0</v>
      </c>
      <c r="I31" s="278">
        <v>0</v>
      </c>
      <c r="J31" s="281"/>
      <c r="K31" s="280">
        <v>1</v>
      </c>
      <c r="L31" s="278">
        <v>3.3333333333333335</v>
      </c>
      <c r="M31" s="281"/>
      <c r="N31" s="280">
        <v>0</v>
      </c>
      <c r="O31" s="278">
        <v>0</v>
      </c>
      <c r="P31" s="281"/>
      <c r="Q31" s="280">
        <v>1</v>
      </c>
      <c r="R31" s="278">
        <v>3.3333333333333335</v>
      </c>
      <c r="S31" s="279"/>
      <c r="T31" s="280">
        <v>15</v>
      </c>
      <c r="U31" s="278">
        <v>50</v>
      </c>
      <c r="V31" s="281"/>
      <c r="W31" s="280">
        <v>6</v>
      </c>
      <c r="X31" s="278">
        <v>20</v>
      </c>
      <c r="Y31" s="281"/>
      <c r="Z31" s="280">
        <v>2</v>
      </c>
      <c r="AA31" s="278">
        <v>6.666666666666667</v>
      </c>
    </row>
    <row r="32" spans="1:27" x14ac:dyDescent="0.25">
      <c r="A32" s="263" t="s">
        <v>256</v>
      </c>
      <c r="B32" s="264">
        <v>1073</v>
      </c>
      <c r="C32" s="265">
        <v>82.285276073619627</v>
      </c>
      <c r="D32" s="282"/>
      <c r="E32" s="283">
        <v>287</v>
      </c>
      <c r="F32" s="265">
        <v>22.009202453987729</v>
      </c>
      <c r="G32" s="284"/>
      <c r="H32" s="283">
        <v>23</v>
      </c>
      <c r="I32" s="265">
        <v>1.7638036809815949</v>
      </c>
      <c r="J32" s="284"/>
      <c r="K32" s="283">
        <v>14</v>
      </c>
      <c r="L32" s="265">
        <v>1.0736196319018405</v>
      </c>
      <c r="M32" s="284"/>
      <c r="N32" s="283">
        <v>8</v>
      </c>
      <c r="O32" s="265">
        <v>0.61349693251533743</v>
      </c>
      <c r="P32" s="284"/>
      <c r="Q32" s="283">
        <v>96</v>
      </c>
      <c r="R32" s="265">
        <v>7.3619631901840492</v>
      </c>
      <c r="S32" s="282"/>
      <c r="T32" s="283">
        <v>3</v>
      </c>
      <c r="U32" s="265">
        <v>0.23006134969325154</v>
      </c>
      <c r="V32" s="284"/>
      <c r="W32" s="283">
        <v>23</v>
      </c>
      <c r="X32" s="265">
        <v>1.7638036809815949</v>
      </c>
      <c r="Y32" s="284"/>
      <c r="Z32" s="283">
        <v>95</v>
      </c>
      <c r="AA32" s="265">
        <v>7.2852760736196318</v>
      </c>
    </row>
    <row r="33" spans="1:27" x14ac:dyDescent="0.25">
      <c r="A33" s="260" t="s">
        <v>257</v>
      </c>
      <c r="B33" s="261">
        <v>1146</v>
      </c>
      <c r="C33" s="278">
        <v>84.951816160118611</v>
      </c>
      <c r="D33" s="279"/>
      <c r="E33" s="280">
        <v>210</v>
      </c>
      <c r="F33" s="278">
        <v>15.567086730911786</v>
      </c>
      <c r="G33" s="281"/>
      <c r="H33" s="280">
        <v>104</v>
      </c>
      <c r="I33" s="278">
        <v>7.70941438102298</v>
      </c>
      <c r="J33" s="281"/>
      <c r="K33" s="280">
        <v>4</v>
      </c>
      <c r="L33" s="278">
        <v>0.29651593773165308</v>
      </c>
      <c r="M33" s="281"/>
      <c r="N33" s="280">
        <v>4</v>
      </c>
      <c r="O33" s="278">
        <v>0.29651593773165308</v>
      </c>
      <c r="P33" s="281"/>
      <c r="Q33" s="280">
        <v>95</v>
      </c>
      <c r="R33" s="278">
        <v>7.042253521126761</v>
      </c>
      <c r="S33" s="279"/>
      <c r="T33" s="280">
        <v>4</v>
      </c>
      <c r="U33" s="278">
        <v>0.29651593773165308</v>
      </c>
      <c r="V33" s="281"/>
      <c r="W33" s="280">
        <v>5</v>
      </c>
      <c r="X33" s="278">
        <v>0.37064492216456635</v>
      </c>
      <c r="Y33" s="281"/>
      <c r="Z33" s="280">
        <v>5</v>
      </c>
      <c r="AA33" s="278">
        <v>0.37064492216456635</v>
      </c>
    </row>
    <row r="34" spans="1:27" x14ac:dyDescent="0.25">
      <c r="A34" s="263" t="s">
        <v>258</v>
      </c>
      <c r="B34" s="264">
        <v>262</v>
      </c>
      <c r="C34" s="265">
        <v>75.50432276657061</v>
      </c>
      <c r="D34" s="282"/>
      <c r="E34" s="283">
        <v>45</v>
      </c>
      <c r="F34" s="265">
        <v>12.968299711815561</v>
      </c>
      <c r="G34" s="284"/>
      <c r="H34" s="283">
        <v>79</v>
      </c>
      <c r="I34" s="265">
        <v>22.766570605187319</v>
      </c>
      <c r="J34" s="284"/>
      <c r="K34" s="283">
        <v>1</v>
      </c>
      <c r="L34" s="265">
        <v>0.28818443804034583</v>
      </c>
      <c r="M34" s="284"/>
      <c r="N34" s="283">
        <v>0</v>
      </c>
      <c r="O34" s="265">
        <v>0</v>
      </c>
      <c r="P34" s="284"/>
      <c r="Q34" s="283">
        <v>3</v>
      </c>
      <c r="R34" s="265">
        <v>0.86455331412103753</v>
      </c>
      <c r="S34" s="282"/>
      <c r="T34" s="283">
        <v>4</v>
      </c>
      <c r="U34" s="265">
        <v>1.1527377521613833</v>
      </c>
      <c r="V34" s="284"/>
      <c r="W34" s="283">
        <v>6</v>
      </c>
      <c r="X34" s="265">
        <v>1.7291066282420751</v>
      </c>
      <c r="Y34" s="284"/>
      <c r="Z34" s="283">
        <v>3</v>
      </c>
      <c r="AA34" s="265">
        <v>0.86455331412103753</v>
      </c>
    </row>
    <row r="35" spans="1:27" x14ac:dyDescent="0.25">
      <c r="A35" s="260" t="s">
        <v>259</v>
      </c>
      <c r="B35" s="261">
        <v>90</v>
      </c>
      <c r="C35" s="278">
        <v>85.714285714285708</v>
      </c>
      <c r="D35" s="279"/>
      <c r="E35" s="280">
        <v>7</v>
      </c>
      <c r="F35" s="278">
        <v>6.666666666666667</v>
      </c>
      <c r="G35" s="281"/>
      <c r="H35" s="280">
        <v>27</v>
      </c>
      <c r="I35" s="278">
        <v>25.714285714285712</v>
      </c>
      <c r="J35" s="281"/>
      <c r="K35" s="280">
        <v>3</v>
      </c>
      <c r="L35" s="278">
        <v>2.8571428571428572</v>
      </c>
      <c r="M35" s="281"/>
      <c r="N35" s="280">
        <v>2</v>
      </c>
      <c r="O35" s="278">
        <v>1.9047619047619049</v>
      </c>
      <c r="P35" s="281"/>
      <c r="Q35" s="280">
        <v>9</v>
      </c>
      <c r="R35" s="278">
        <v>8.5714285714285712</v>
      </c>
      <c r="S35" s="279"/>
      <c r="T35" s="280">
        <v>0</v>
      </c>
      <c r="U35" s="278">
        <v>0</v>
      </c>
      <c r="V35" s="281"/>
      <c r="W35" s="280">
        <v>1</v>
      </c>
      <c r="X35" s="278">
        <v>0.95238095238095244</v>
      </c>
      <c r="Y35" s="281"/>
      <c r="Z35" s="280">
        <v>4</v>
      </c>
      <c r="AA35" s="278">
        <v>3.8095238095238098</v>
      </c>
    </row>
    <row r="36" spans="1:27" s="266" customFormat="1" x14ac:dyDescent="0.25">
      <c r="A36" s="263" t="s">
        <v>260</v>
      </c>
      <c r="B36" s="264">
        <v>786</v>
      </c>
      <c r="C36" s="265">
        <v>41.741901221455123</v>
      </c>
      <c r="D36" s="282"/>
      <c r="E36" s="283">
        <v>827</v>
      </c>
      <c r="F36" s="265">
        <v>43.919277748274034</v>
      </c>
      <c r="G36" s="284"/>
      <c r="H36" s="283">
        <v>148</v>
      </c>
      <c r="I36" s="265">
        <v>7.8597981943706845</v>
      </c>
      <c r="J36" s="284"/>
      <c r="K36" s="283">
        <v>41</v>
      </c>
      <c r="L36" s="265">
        <v>2.177376526818906</v>
      </c>
      <c r="M36" s="284"/>
      <c r="N36" s="283">
        <v>45</v>
      </c>
      <c r="O36" s="265">
        <v>2.3898035050451409</v>
      </c>
      <c r="P36" s="284"/>
      <c r="Q36" s="283">
        <v>74</v>
      </c>
      <c r="R36" s="265">
        <v>3.9298990971853422</v>
      </c>
      <c r="S36" s="282"/>
      <c r="T36" s="283">
        <v>9</v>
      </c>
      <c r="U36" s="265">
        <v>0.47796070100902821</v>
      </c>
      <c r="V36" s="284"/>
      <c r="W36" s="283">
        <v>42</v>
      </c>
      <c r="X36" s="265">
        <v>2.2304832713754648</v>
      </c>
      <c r="Y36" s="284"/>
      <c r="Z36" s="283">
        <v>269</v>
      </c>
      <c r="AA36" s="265">
        <v>14.285714285714285</v>
      </c>
    </row>
    <row r="37" spans="1:27" x14ac:dyDescent="0.25">
      <c r="A37" s="260" t="s">
        <v>261</v>
      </c>
      <c r="B37" s="261">
        <v>579</v>
      </c>
      <c r="C37" s="278">
        <v>90.186915887850475</v>
      </c>
      <c r="D37" s="279"/>
      <c r="E37" s="280">
        <v>60</v>
      </c>
      <c r="F37" s="278">
        <v>9.3457943925233646</v>
      </c>
      <c r="G37" s="281"/>
      <c r="H37" s="280">
        <v>24</v>
      </c>
      <c r="I37" s="278">
        <v>3.7383177570093453</v>
      </c>
      <c r="J37" s="281"/>
      <c r="K37" s="280">
        <v>17</v>
      </c>
      <c r="L37" s="278">
        <v>2.64797507788162</v>
      </c>
      <c r="M37" s="281"/>
      <c r="N37" s="280">
        <v>25</v>
      </c>
      <c r="O37" s="278">
        <v>3.894080996884735</v>
      </c>
      <c r="P37" s="281"/>
      <c r="Q37" s="280">
        <v>123</v>
      </c>
      <c r="R37" s="278">
        <v>19.158878504672895</v>
      </c>
      <c r="S37" s="279"/>
      <c r="T37" s="280">
        <v>3</v>
      </c>
      <c r="U37" s="278">
        <v>0.46728971962616817</v>
      </c>
      <c r="V37" s="281"/>
      <c r="W37" s="280">
        <v>11</v>
      </c>
      <c r="X37" s="278">
        <v>1.7133956386292832</v>
      </c>
      <c r="Y37" s="281"/>
      <c r="Z37" s="280">
        <v>29</v>
      </c>
      <c r="AA37" s="278">
        <v>4.5171339563862922</v>
      </c>
    </row>
    <row r="38" spans="1:27" s="266" customFormat="1" x14ac:dyDescent="0.25">
      <c r="A38" s="263" t="s">
        <v>262</v>
      </c>
      <c r="B38" s="264">
        <v>1169</v>
      </c>
      <c r="C38" s="265">
        <v>79.146919431279613</v>
      </c>
      <c r="D38" s="282"/>
      <c r="E38" s="283">
        <v>369</v>
      </c>
      <c r="F38" s="265">
        <v>24.983073798239673</v>
      </c>
      <c r="G38" s="284"/>
      <c r="H38" s="283">
        <v>81</v>
      </c>
      <c r="I38" s="265">
        <v>5.484089370345294</v>
      </c>
      <c r="J38" s="284"/>
      <c r="K38" s="283">
        <v>14</v>
      </c>
      <c r="L38" s="265">
        <v>0.94786729857819907</v>
      </c>
      <c r="M38" s="284"/>
      <c r="N38" s="283">
        <v>30</v>
      </c>
      <c r="O38" s="265">
        <v>2.0311442112389977</v>
      </c>
      <c r="P38" s="284"/>
      <c r="Q38" s="283">
        <v>54</v>
      </c>
      <c r="R38" s="265">
        <v>3.6560595802301963</v>
      </c>
      <c r="S38" s="282"/>
      <c r="T38" s="283">
        <v>6</v>
      </c>
      <c r="U38" s="265">
        <v>0.40622884224779959</v>
      </c>
      <c r="V38" s="284"/>
      <c r="W38" s="283">
        <v>26</v>
      </c>
      <c r="X38" s="265">
        <v>1.7603249830737984</v>
      </c>
      <c r="Y38" s="284"/>
      <c r="Z38" s="283">
        <v>31</v>
      </c>
      <c r="AA38" s="265">
        <v>2.0988490182802981</v>
      </c>
    </row>
    <row r="39" spans="1:27" x14ac:dyDescent="0.25">
      <c r="A39" s="260" t="s">
        <v>263</v>
      </c>
      <c r="B39" s="261">
        <v>771</v>
      </c>
      <c r="C39" s="278">
        <v>88.927335640138409</v>
      </c>
      <c r="D39" s="279"/>
      <c r="E39" s="280">
        <v>129</v>
      </c>
      <c r="F39" s="278">
        <v>14.878892733564014</v>
      </c>
      <c r="G39" s="281"/>
      <c r="H39" s="280">
        <v>40</v>
      </c>
      <c r="I39" s="278">
        <v>4.6136101499423301</v>
      </c>
      <c r="J39" s="281"/>
      <c r="K39" s="280">
        <v>24</v>
      </c>
      <c r="L39" s="278">
        <v>2.7681660899653981</v>
      </c>
      <c r="M39" s="281"/>
      <c r="N39" s="280">
        <v>34</v>
      </c>
      <c r="O39" s="278">
        <v>3.9215686274509802</v>
      </c>
      <c r="P39" s="281"/>
      <c r="Q39" s="280">
        <v>86</v>
      </c>
      <c r="R39" s="278">
        <v>9.9192618223760096</v>
      </c>
      <c r="S39" s="279"/>
      <c r="T39" s="280">
        <v>5</v>
      </c>
      <c r="U39" s="278">
        <v>0.57670126874279126</v>
      </c>
      <c r="V39" s="281"/>
      <c r="W39" s="280">
        <v>22</v>
      </c>
      <c r="X39" s="278">
        <v>2.5374855824682814</v>
      </c>
      <c r="Y39" s="281"/>
      <c r="Z39" s="280">
        <v>10</v>
      </c>
      <c r="AA39" s="278">
        <v>1.1534025374855825</v>
      </c>
    </row>
    <row r="40" spans="1:27" s="266" customFormat="1" x14ac:dyDescent="0.25">
      <c r="A40" s="263" t="s">
        <v>264</v>
      </c>
      <c r="B40" s="264">
        <v>1129</v>
      </c>
      <c r="C40" s="265">
        <v>85.015060240963862</v>
      </c>
      <c r="D40" s="282"/>
      <c r="E40" s="283">
        <v>217</v>
      </c>
      <c r="F40" s="265">
        <v>16.340361445783135</v>
      </c>
      <c r="G40" s="284"/>
      <c r="H40" s="283">
        <v>57</v>
      </c>
      <c r="I40" s="265">
        <v>4.2921686746987948</v>
      </c>
      <c r="J40" s="284"/>
      <c r="K40" s="283">
        <v>28</v>
      </c>
      <c r="L40" s="265">
        <v>2.1084337349397591</v>
      </c>
      <c r="M40" s="284"/>
      <c r="N40" s="283">
        <v>55</v>
      </c>
      <c r="O40" s="265">
        <v>4.1415662650602414</v>
      </c>
      <c r="P40" s="284"/>
      <c r="Q40" s="283">
        <v>83</v>
      </c>
      <c r="R40" s="265">
        <v>6.25</v>
      </c>
      <c r="S40" s="282"/>
      <c r="T40" s="283">
        <v>3</v>
      </c>
      <c r="U40" s="265">
        <v>0.2259036144578313</v>
      </c>
      <c r="V40" s="284"/>
      <c r="W40" s="283">
        <v>35</v>
      </c>
      <c r="X40" s="265">
        <v>2.6355421686746991</v>
      </c>
      <c r="Y40" s="284"/>
      <c r="Z40" s="283">
        <v>26</v>
      </c>
      <c r="AA40" s="265">
        <v>1.957831325301205</v>
      </c>
    </row>
    <row r="41" spans="1:27" x14ac:dyDescent="0.25">
      <c r="A41" s="260" t="s">
        <v>265</v>
      </c>
      <c r="B41" s="261">
        <v>747</v>
      </c>
      <c r="C41" s="278">
        <v>77.409326424870457</v>
      </c>
      <c r="D41" s="279"/>
      <c r="E41" s="280">
        <v>339</v>
      </c>
      <c r="F41" s="278">
        <v>35.129533678756474</v>
      </c>
      <c r="G41" s="281"/>
      <c r="H41" s="280">
        <v>79</v>
      </c>
      <c r="I41" s="278">
        <v>8.1865284974093253</v>
      </c>
      <c r="J41" s="281"/>
      <c r="K41" s="280">
        <v>46</v>
      </c>
      <c r="L41" s="278">
        <v>4.766839378238342</v>
      </c>
      <c r="M41" s="281"/>
      <c r="N41" s="280">
        <v>58</v>
      </c>
      <c r="O41" s="278">
        <v>6.0103626943005182</v>
      </c>
      <c r="P41" s="281"/>
      <c r="Q41" s="280">
        <v>166</v>
      </c>
      <c r="R41" s="278">
        <v>17.202072538860101</v>
      </c>
      <c r="S41" s="279"/>
      <c r="T41" s="280">
        <v>4</v>
      </c>
      <c r="U41" s="278">
        <v>0.41450777202072536</v>
      </c>
      <c r="V41" s="281"/>
      <c r="W41" s="280">
        <v>38</v>
      </c>
      <c r="X41" s="278">
        <v>3.9378238341968914</v>
      </c>
      <c r="Y41" s="281"/>
      <c r="Z41" s="280">
        <v>23</v>
      </c>
      <c r="AA41" s="278">
        <v>2.383419689119171</v>
      </c>
    </row>
    <row r="42" spans="1:27" s="266" customFormat="1" x14ac:dyDescent="0.25">
      <c r="A42" s="263" t="s">
        <v>266</v>
      </c>
      <c r="B42" s="264">
        <v>154</v>
      </c>
      <c r="C42" s="265">
        <v>44.637681159420289</v>
      </c>
      <c r="D42" s="282"/>
      <c r="E42" s="283">
        <v>123</v>
      </c>
      <c r="F42" s="265">
        <v>35.652173913043477</v>
      </c>
      <c r="G42" s="284"/>
      <c r="H42" s="283">
        <v>67</v>
      </c>
      <c r="I42" s="265">
        <v>19.420289855072465</v>
      </c>
      <c r="J42" s="284"/>
      <c r="K42" s="283">
        <v>1</v>
      </c>
      <c r="L42" s="265">
        <v>0.28985507246376813</v>
      </c>
      <c r="M42" s="284"/>
      <c r="N42" s="283">
        <v>1</v>
      </c>
      <c r="O42" s="265">
        <v>0.28985507246376813</v>
      </c>
      <c r="P42" s="284"/>
      <c r="Q42" s="283">
        <v>4</v>
      </c>
      <c r="R42" s="265">
        <v>1.1594202898550725</v>
      </c>
      <c r="S42" s="282"/>
      <c r="T42" s="283">
        <v>6</v>
      </c>
      <c r="U42" s="265">
        <v>1.7391304347826086</v>
      </c>
      <c r="V42" s="284"/>
      <c r="W42" s="283">
        <v>0</v>
      </c>
      <c r="X42" s="265">
        <v>0</v>
      </c>
      <c r="Y42" s="284"/>
      <c r="Z42" s="283">
        <v>37</v>
      </c>
      <c r="AA42" s="265">
        <v>10.72463768115942</v>
      </c>
    </row>
    <row r="43" spans="1:27" x14ac:dyDescent="0.25">
      <c r="A43" s="260" t="s">
        <v>267</v>
      </c>
      <c r="B43" s="261">
        <v>1078</v>
      </c>
      <c r="C43" s="278">
        <v>68.314321926489228</v>
      </c>
      <c r="D43" s="279"/>
      <c r="E43" s="280">
        <v>351</v>
      </c>
      <c r="F43" s="278">
        <v>22.243346007604561</v>
      </c>
      <c r="G43" s="281"/>
      <c r="H43" s="280">
        <v>77</v>
      </c>
      <c r="I43" s="278">
        <v>4.8795944233206594</v>
      </c>
      <c r="J43" s="281"/>
      <c r="K43" s="280">
        <v>26</v>
      </c>
      <c r="L43" s="278">
        <v>1.6476552598225602</v>
      </c>
      <c r="M43" s="281"/>
      <c r="N43" s="280">
        <v>17</v>
      </c>
      <c r="O43" s="278">
        <v>1.0773130544993663</v>
      </c>
      <c r="P43" s="281"/>
      <c r="Q43" s="280">
        <v>117</v>
      </c>
      <c r="R43" s="278">
        <v>7.4144486692015201</v>
      </c>
      <c r="S43" s="279"/>
      <c r="T43" s="280">
        <v>11</v>
      </c>
      <c r="U43" s="278">
        <v>0.69708491761723701</v>
      </c>
      <c r="V43" s="281"/>
      <c r="W43" s="280">
        <v>64</v>
      </c>
      <c r="X43" s="278">
        <v>4.0557667934093784</v>
      </c>
      <c r="Y43" s="281"/>
      <c r="Z43" s="280">
        <v>190</v>
      </c>
      <c r="AA43" s="278">
        <v>12.040557667934094</v>
      </c>
    </row>
    <row r="44" spans="1:27" s="266" customFormat="1" x14ac:dyDescent="0.25">
      <c r="A44" s="263" t="s">
        <v>268</v>
      </c>
      <c r="B44" s="264">
        <v>1021</v>
      </c>
      <c r="C44" s="265">
        <v>88.398268398268399</v>
      </c>
      <c r="D44" s="282"/>
      <c r="E44" s="283">
        <v>158</v>
      </c>
      <c r="F44" s="265">
        <v>13.679653679653681</v>
      </c>
      <c r="G44" s="284"/>
      <c r="H44" s="283">
        <v>68</v>
      </c>
      <c r="I44" s="265">
        <v>5.8874458874458879</v>
      </c>
      <c r="J44" s="284"/>
      <c r="K44" s="283">
        <v>24</v>
      </c>
      <c r="L44" s="265">
        <v>2.0779220779220777</v>
      </c>
      <c r="M44" s="284"/>
      <c r="N44" s="283">
        <v>28</v>
      </c>
      <c r="O44" s="265">
        <v>2.4242424242424243</v>
      </c>
      <c r="P44" s="284"/>
      <c r="Q44" s="283">
        <v>76</v>
      </c>
      <c r="R44" s="265">
        <v>6.5800865800865802</v>
      </c>
      <c r="S44" s="282"/>
      <c r="T44" s="283">
        <v>8</v>
      </c>
      <c r="U44" s="265">
        <v>0.69264069264069261</v>
      </c>
      <c r="V44" s="284"/>
      <c r="W44" s="283">
        <v>35</v>
      </c>
      <c r="X44" s="265">
        <v>3.0303030303030303</v>
      </c>
      <c r="Y44" s="284"/>
      <c r="Z44" s="283">
        <v>5</v>
      </c>
      <c r="AA44" s="265">
        <v>0.4329004329004329</v>
      </c>
    </row>
    <row r="45" spans="1:27" x14ac:dyDescent="0.25">
      <c r="A45" s="260" t="s">
        <v>269</v>
      </c>
      <c r="B45" s="261">
        <v>24</v>
      </c>
      <c r="C45" s="278">
        <v>100</v>
      </c>
      <c r="D45" s="279"/>
      <c r="E45" s="280">
        <v>0</v>
      </c>
      <c r="F45" s="278">
        <v>0</v>
      </c>
      <c r="G45" s="281"/>
      <c r="H45" s="280">
        <v>0</v>
      </c>
      <c r="I45" s="278">
        <v>0</v>
      </c>
      <c r="J45" s="281"/>
      <c r="K45" s="280">
        <v>0</v>
      </c>
      <c r="L45" s="278">
        <v>0</v>
      </c>
      <c r="M45" s="281"/>
      <c r="N45" s="280">
        <v>0</v>
      </c>
      <c r="O45" s="278">
        <v>0</v>
      </c>
      <c r="P45" s="281"/>
      <c r="Q45" s="280">
        <v>0</v>
      </c>
      <c r="R45" s="278">
        <v>0</v>
      </c>
      <c r="S45" s="279"/>
      <c r="T45" s="280">
        <v>0</v>
      </c>
      <c r="U45" s="278">
        <v>0</v>
      </c>
      <c r="V45" s="281"/>
      <c r="W45" s="280">
        <v>0</v>
      </c>
      <c r="X45" s="278">
        <v>0</v>
      </c>
      <c r="Y45" s="281"/>
      <c r="Z45" s="280">
        <v>0</v>
      </c>
      <c r="AA45" s="278">
        <v>0</v>
      </c>
    </row>
    <row r="46" spans="1:27" s="266" customFormat="1" x14ac:dyDescent="0.25">
      <c r="A46" s="267" t="s">
        <v>270</v>
      </c>
      <c r="B46" s="268">
        <v>24</v>
      </c>
      <c r="C46" s="269">
        <v>82.758620689655174</v>
      </c>
      <c r="D46" s="285"/>
      <c r="E46" s="286">
        <v>0</v>
      </c>
      <c r="F46" s="269">
        <v>0</v>
      </c>
      <c r="G46" s="287"/>
      <c r="H46" s="286">
        <v>6</v>
      </c>
      <c r="I46" s="269">
        <v>20.689655172413794</v>
      </c>
      <c r="J46" s="287"/>
      <c r="K46" s="286">
        <v>0</v>
      </c>
      <c r="L46" s="269">
        <v>0</v>
      </c>
      <c r="M46" s="287"/>
      <c r="N46" s="286">
        <v>0</v>
      </c>
      <c r="O46" s="269">
        <v>0</v>
      </c>
      <c r="P46" s="287"/>
      <c r="Q46" s="286">
        <v>0</v>
      </c>
      <c r="R46" s="269">
        <v>0</v>
      </c>
      <c r="S46" s="285"/>
      <c r="T46" s="286">
        <v>2</v>
      </c>
      <c r="U46" s="269">
        <v>6.8965517241379306</v>
      </c>
      <c r="V46" s="287"/>
      <c r="W46" s="286">
        <v>5</v>
      </c>
      <c r="X46" s="269">
        <v>17.241379310344829</v>
      </c>
      <c r="Y46" s="287"/>
      <c r="Z46" s="286">
        <v>0</v>
      </c>
      <c r="AA46" s="269">
        <v>0</v>
      </c>
    </row>
    <row r="47" spans="1:27" x14ac:dyDescent="0.25">
      <c r="B47" s="270"/>
      <c r="C47" s="271"/>
      <c r="D47" s="270"/>
      <c r="E47" s="270"/>
      <c r="F47" s="293"/>
      <c r="G47" s="284"/>
      <c r="H47" s="284"/>
      <c r="I47" s="293"/>
      <c r="J47" s="284"/>
      <c r="K47" s="284"/>
      <c r="L47" s="293"/>
      <c r="M47" s="284"/>
      <c r="N47" s="284"/>
      <c r="O47" s="293"/>
      <c r="P47" s="284"/>
      <c r="Q47" s="284"/>
      <c r="R47" s="293"/>
      <c r="S47" s="270"/>
      <c r="T47" s="270"/>
      <c r="U47" s="293"/>
      <c r="V47" s="284"/>
      <c r="W47" s="284"/>
      <c r="X47" s="293"/>
      <c r="Y47" s="284"/>
      <c r="Z47" s="284"/>
      <c r="AA47" s="293"/>
    </row>
    <row r="48" spans="1:27" ht="16.5" x14ac:dyDescent="0.3">
      <c r="A48" s="272" t="s">
        <v>271</v>
      </c>
    </row>
  </sheetData>
  <mergeCells count="12">
    <mergeCell ref="W12:X12"/>
    <mergeCell ref="Z12:AA12"/>
    <mergeCell ref="A6:AA7"/>
    <mergeCell ref="A11:A13"/>
    <mergeCell ref="B11:AA11"/>
    <mergeCell ref="B12:C12"/>
    <mergeCell ref="E12:F12"/>
    <mergeCell ref="H12:I12"/>
    <mergeCell ref="K12:L12"/>
    <mergeCell ref="N12:O12"/>
    <mergeCell ref="Q12:R12"/>
    <mergeCell ref="T12:U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G1008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18.7109375" style="9" customWidth="1"/>
    <col min="2" max="2" width="50.7109375" style="9" customWidth="1"/>
    <col min="3" max="3" width="14.7109375" style="9" customWidth="1"/>
    <col min="4" max="6" width="11.7109375" style="9" customWidth="1"/>
    <col min="7" max="7" width="10.7109375" style="9" customWidth="1"/>
    <col min="8" max="8" width="4" style="9" customWidth="1"/>
    <col min="9" max="9" width="58.5703125" style="9" customWidth="1"/>
    <col min="10" max="26" width="10.7109375" style="9" customWidth="1"/>
    <col min="27" max="16384" width="14.42578125" style="9"/>
  </cols>
  <sheetData>
    <row r="1" spans="1:7" s="220" customFormat="1" ht="15" customHeight="1" x14ac:dyDescent="0.25"/>
    <row r="2" spans="1:7" s="220" customFormat="1" ht="15" customHeight="1" x14ac:dyDescent="0.25"/>
    <row r="3" spans="1:7" s="220" customFormat="1" ht="15" customHeight="1" x14ac:dyDescent="0.25"/>
    <row r="4" spans="1:7" s="220" customFormat="1" ht="3.75" customHeight="1" x14ac:dyDescent="0.25"/>
    <row r="5" spans="1:7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7" s="220" customFormat="1" ht="15" customHeight="1" x14ac:dyDescent="0.25">
      <c r="A6" s="335"/>
      <c r="B6" s="335"/>
      <c r="C6" s="335"/>
      <c r="D6" s="335"/>
      <c r="E6" s="335"/>
      <c r="F6" s="335"/>
    </row>
    <row r="7" spans="1:7" ht="15" customHeight="1" x14ac:dyDescent="0.25">
      <c r="A7" s="354" t="s">
        <v>162</v>
      </c>
      <c r="B7" s="354"/>
      <c r="C7" s="354"/>
      <c r="D7" s="354"/>
      <c r="E7" s="354"/>
      <c r="F7" s="354"/>
    </row>
    <row r="8" spans="1:7" x14ac:dyDescent="0.25">
      <c r="A8" s="8"/>
      <c r="B8" s="8"/>
    </row>
    <row r="9" spans="1:7" x14ac:dyDescent="0.25">
      <c r="A9" s="8"/>
      <c r="B9" s="3"/>
      <c r="C9" s="370" t="s">
        <v>55</v>
      </c>
      <c r="D9" s="370"/>
      <c r="E9" s="370"/>
      <c r="F9" s="370"/>
    </row>
    <row r="10" spans="1:7" x14ac:dyDescent="0.25">
      <c r="A10" s="8"/>
      <c r="B10" s="371" t="s">
        <v>165</v>
      </c>
      <c r="C10" s="379" t="s">
        <v>54</v>
      </c>
      <c r="D10" s="380"/>
      <c r="E10" s="370" t="s">
        <v>51</v>
      </c>
      <c r="F10" s="370"/>
    </row>
    <row r="11" spans="1:7" ht="14.25" customHeight="1" x14ac:dyDescent="0.25">
      <c r="A11" s="8"/>
      <c r="B11" s="372"/>
      <c r="C11" s="381"/>
      <c r="D11" s="382"/>
      <c r="E11" s="17" t="s">
        <v>0</v>
      </c>
      <c r="F11" s="17" t="s">
        <v>1</v>
      </c>
    </row>
    <row r="12" spans="1:7" x14ac:dyDescent="0.25">
      <c r="A12" s="8"/>
      <c r="B12" s="150" t="s">
        <v>3</v>
      </c>
      <c r="C12" s="33" t="s">
        <v>50</v>
      </c>
      <c r="D12" s="28">
        <v>75</v>
      </c>
      <c r="E12" s="141">
        <f>+D12</f>
        <v>75</v>
      </c>
      <c r="F12" s="142">
        <f>+E12/E17</f>
        <v>5.9148264984227129E-2</v>
      </c>
      <c r="G12" s="25"/>
    </row>
    <row r="13" spans="1:7" x14ac:dyDescent="0.25">
      <c r="A13" s="8"/>
      <c r="B13" s="376" t="s">
        <v>9</v>
      </c>
      <c r="C13" s="34" t="s">
        <v>5</v>
      </c>
      <c r="D13" s="29">
        <v>81</v>
      </c>
      <c r="E13" s="373">
        <f>SUM(D13:D16)</f>
        <v>1193</v>
      </c>
      <c r="F13" s="375">
        <f>+E13/E17</f>
        <v>0.94085173501577291</v>
      </c>
      <c r="G13" s="25"/>
    </row>
    <row r="14" spans="1:7" x14ac:dyDescent="0.25">
      <c r="A14" s="8"/>
      <c r="B14" s="377"/>
      <c r="C14" s="34" t="s">
        <v>10</v>
      </c>
      <c r="D14" s="29">
        <v>14</v>
      </c>
      <c r="E14" s="373"/>
      <c r="F14" s="375"/>
      <c r="G14" s="25"/>
    </row>
    <row r="15" spans="1:7" x14ac:dyDescent="0.25">
      <c r="A15" s="8"/>
      <c r="B15" s="377"/>
      <c r="C15" s="34" t="s">
        <v>6</v>
      </c>
      <c r="D15" s="29">
        <v>65</v>
      </c>
      <c r="E15" s="373"/>
      <c r="F15" s="375"/>
      <c r="G15" s="25"/>
    </row>
    <row r="16" spans="1:7" x14ac:dyDescent="0.25">
      <c r="A16" s="8"/>
      <c r="B16" s="378"/>
      <c r="C16" s="33" t="s">
        <v>11</v>
      </c>
      <c r="D16" s="28">
        <v>1033</v>
      </c>
      <c r="E16" s="374"/>
      <c r="F16" s="352"/>
      <c r="G16" s="25"/>
    </row>
    <row r="17" spans="1:7" x14ac:dyDescent="0.25">
      <c r="A17" s="8"/>
      <c r="C17" s="368" t="s">
        <v>53</v>
      </c>
      <c r="D17" s="369"/>
      <c r="E17" s="22">
        <f>SUM(E12:E16)</f>
        <v>1268</v>
      </c>
      <c r="F17" s="23">
        <f>SUM(F12:F16)</f>
        <v>1</v>
      </c>
      <c r="G17" s="25"/>
    </row>
    <row r="18" spans="1:7" x14ac:dyDescent="0.25">
      <c r="A18" s="8"/>
      <c r="B18" s="24"/>
      <c r="F18" s="35"/>
    </row>
    <row r="21" spans="1:7" ht="15" customHeight="1" x14ac:dyDescent="0.25">
      <c r="A21" s="331" t="s">
        <v>18</v>
      </c>
      <c r="B21" s="383" t="s">
        <v>493</v>
      </c>
      <c r="C21" s="383"/>
      <c r="D21" s="383"/>
      <c r="E21" s="383"/>
      <c r="F21" s="383"/>
    </row>
    <row r="22" spans="1:7" x14ac:dyDescent="0.25">
      <c r="A22" s="331" t="s">
        <v>19</v>
      </c>
      <c r="B22" s="384" t="s">
        <v>20</v>
      </c>
      <c r="C22" s="384"/>
      <c r="D22" s="384"/>
      <c r="E22" s="384"/>
      <c r="F22" s="384"/>
    </row>
    <row r="23" spans="1:7" ht="90.75" customHeight="1" x14ac:dyDescent="0.25">
      <c r="A23" s="331" t="s">
        <v>21</v>
      </c>
      <c r="B23" s="385" t="s">
        <v>22</v>
      </c>
      <c r="C23" s="385"/>
      <c r="D23" s="385"/>
      <c r="E23" s="385"/>
      <c r="F23" s="385"/>
    </row>
    <row r="29" spans="1:7" ht="15.75" customHeight="1" x14ac:dyDescent="0.25"/>
    <row r="30" spans="1:7" ht="15.75" customHeight="1" x14ac:dyDescent="0.25"/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mergeCells count="13">
    <mergeCell ref="B21:F21"/>
    <mergeCell ref="B22:F22"/>
    <mergeCell ref="B23:F23"/>
    <mergeCell ref="A5:F6"/>
    <mergeCell ref="A7:F7"/>
    <mergeCell ref="C17:D17"/>
    <mergeCell ref="C9:F9"/>
    <mergeCell ref="B10:B11"/>
    <mergeCell ref="E10:F10"/>
    <mergeCell ref="E13:E16"/>
    <mergeCell ref="F13:F16"/>
    <mergeCell ref="B13:B16"/>
    <mergeCell ref="C10:D11"/>
  </mergeCells>
  <pageMargins left="0.7" right="0.7" top="0.75" bottom="0.75" header="0" footer="0"/>
  <pageSetup orientation="portrait"/>
  <ignoredErrors>
    <ignoredError sqref="E13" formulaRange="1"/>
  </ignoredErrors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D676-E14C-4B4E-95D8-35319102837B}">
  <sheetPr>
    <tabColor theme="1"/>
  </sheetPr>
  <dimension ref="A2:I48"/>
  <sheetViews>
    <sheetView showGridLines="0" showRowColHeaders="0" zoomScale="80" zoomScaleNormal="80" workbookViewId="0">
      <selection activeCell="A9" sqref="A9:I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5.28515625" style="250" customWidth="1"/>
    <col min="9" max="9" width="9.5703125" style="250" hidden="1" customWidth="1"/>
    <col min="10" max="16384" width="11.42578125" style="250"/>
  </cols>
  <sheetData>
    <row r="2" spans="1:9" x14ac:dyDescent="0.25">
      <c r="A2" s="249"/>
    </row>
    <row r="5" spans="1:9" ht="3.75" customHeight="1" x14ac:dyDescent="0.25"/>
    <row r="6" spans="1:9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</row>
    <row r="7" spans="1:9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</row>
    <row r="8" spans="1:9" ht="14.25" customHeight="1" x14ac:dyDescent="0.25">
      <c r="A8" s="251" t="s">
        <v>215</v>
      </c>
      <c r="B8" s="252"/>
      <c r="C8" s="252"/>
      <c r="D8" s="252"/>
      <c r="E8" s="252"/>
      <c r="F8" s="252"/>
      <c r="G8" s="252"/>
      <c r="H8" s="252"/>
      <c r="I8" s="252"/>
    </row>
    <row r="9" spans="1:9" ht="14.25" customHeight="1" x14ac:dyDescent="0.25">
      <c r="A9" s="430" t="s">
        <v>406</v>
      </c>
      <c r="B9" s="430"/>
      <c r="C9" s="430"/>
      <c r="D9" s="430"/>
      <c r="E9" s="430"/>
      <c r="F9" s="430"/>
      <c r="G9" s="430"/>
      <c r="H9" s="430"/>
      <c r="I9" s="430"/>
    </row>
    <row r="10" spans="1:9" ht="15.75" x14ac:dyDescent="0.3">
      <c r="A10" s="253" t="s">
        <v>235</v>
      </c>
      <c r="B10" s="254"/>
      <c r="C10" s="255"/>
      <c r="D10" s="288"/>
      <c r="E10" s="288"/>
      <c r="F10" s="288"/>
    </row>
    <row r="11" spans="1:9" x14ac:dyDescent="0.25">
      <c r="A11" s="423" t="s">
        <v>236</v>
      </c>
      <c r="B11" s="429" t="s">
        <v>407</v>
      </c>
      <c r="C11" s="429"/>
      <c r="D11" s="429"/>
      <c r="E11" s="429"/>
      <c r="F11" s="429"/>
      <c r="G11" s="429"/>
      <c r="H11" s="429"/>
      <c r="I11" s="429"/>
    </row>
    <row r="12" spans="1:9" ht="27" customHeight="1" x14ac:dyDescent="0.25">
      <c r="A12" s="426"/>
      <c r="B12" s="425" t="s">
        <v>306</v>
      </c>
      <c r="C12" s="425"/>
      <c r="D12" s="273"/>
      <c r="E12" s="428" t="s">
        <v>307</v>
      </c>
      <c r="F12" s="428"/>
      <c r="G12" s="274"/>
      <c r="H12" s="428" t="s">
        <v>303</v>
      </c>
      <c r="I12" s="428"/>
    </row>
    <row r="13" spans="1:9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/>
      <c r="I13" s="256" t="s">
        <v>1</v>
      </c>
    </row>
    <row r="14" spans="1:9" x14ac:dyDescent="0.25">
      <c r="A14" s="289" t="s">
        <v>238</v>
      </c>
      <c r="B14" s="258">
        <f>SUM(B15:B46)</f>
        <v>8133</v>
      </c>
      <c r="C14" s="276">
        <f>(B14/$H$14)*100</f>
        <v>27.85750984757664</v>
      </c>
      <c r="D14" s="277"/>
      <c r="E14" s="258">
        <f t="shared" ref="E14" si="0">SUM(E15:E46)</f>
        <v>21062</v>
      </c>
      <c r="F14" s="276">
        <f>(E14/$H$14)*100</f>
        <v>72.142490152423349</v>
      </c>
      <c r="G14" s="277"/>
      <c r="H14" s="258">
        <f>B14+E14</f>
        <v>29195</v>
      </c>
      <c r="I14" s="277">
        <f>SUM(I15:I46)</f>
        <v>99.999999999999986</v>
      </c>
    </row>
    <row r="15" spans="1:9" x14ac:dyDescent="0.25">
      <c r="A15" s="260" t="s">
        <v>239</v>
      </c>
      <c r="B15" s="261">
        <v>86</v>
      </c>
      <c r="C15" s="262">
        <f>(B15/$H15)*100</f>
        <v>10.941475826972011</v>
      </c>
      <c r="D15" s="279"/>
      <c r="E15" s="280">
        <v>700</v>
      </c>
      <c r="F15" s="262">
        <f>(E15/$H15)*100</f>
        <v>89.05852417302799</v>
      </c>
      <c r="G15" s="281"/>
      <c r="H15" s="280">
        <f>B15+E15</f>
        <v>786</v>
      </c>
      <c r="I15" s="262">
        <f>(H15/$H$14)*100</f>
        <v>2.6922418222298341</v>
      </c>
    </row>
    <row r="16" spans="1:9" x14ac:dyDescent="0.25">
      <c r="A16" s="263" t="s">
        <v>240</v>
      </c>
      <c r="B16" s="264">
        <v>519</v>
      </c>
      <c r="C16" s="265">
        <f>(B16/$H16)*100</f>
        <v>44.974003466204508</v>
      </c>
      <c r="D16" s="282"/>
      <c r="E16" s="283">
        <v>635</v>
      </c>
      <c r="F16" s="265">
        <f>(E16/$H16)*100</f>
        <v>55.025996533795492</v>
      </c>
      <c r="G16" s="284"/>
      <c r="H16" s="283">
        <f>B16+E16</f>
        <v>1154</v>
      </c>
      <c r="I16" s="265">
        <f>(H16/$H$14)*100</f>
        <v>3.9527316321287893</v>
      </c>
    </row>
    <row r="17" spans="1:9" x14ac:dyDescent="0.25">
      <c r="A17" s="260" t="s">
        <v>241</v>
      </c>
      <c r="B17" s="261">
        <v>0</v>
      </c>
      <c r="C17" s="262">
        <v>0</v>
      </c>
      <c r="D17" s="279"/>
      <c r="E17" s="280">
        <v>0</v>
      </c>
      <c r="F17" s="262">
        <v>0</v>
      </c>
      <c r="G17" s="281"/>
      <c r="H17" s="280">
        <f t="shared" ref="H17:H46" si="1">B17+E17</f>
        <v>0</v>
      </c>
      <c r="I17" s="262">
        <f t="shared" ref="I17:I46" si="2">(H17/$H$14)*100</f>
        <v>0</v>
      </c>
    </row>
    <row r="18" spans="1:9" x14ac:dyDescent="0.25">
      <c r="A18" s="263" t="s">
        <v>242</v>
      </c>
      <c r="B18" s="264">
        <v>446</v>
      </c>
      <c r="C18" s="265">
        <f t="shared" ref="C18:C46" si="3">(B18/$H18)*100</f>
        <v>23.144784639335754</v>
      </c>
      <c r="D18" s="282"/>
      <c r="E18" s="283">
        <v>1481</v>
      </c>
      <c r="F18" s="265">
        <f t="shared" ref="F18:F46" si="4">(E18/$H18)*100</f>
        <v>76.855215360664246</v>
      </c>
      <c r="G18" s="284"/>
      <c r="H18" s="283">
        <f t="shared" si="1"/>
        <v>1927</v>
      </c>
      <c r="I18" s="265">
        <f t="shared" si="2"/>
        <v>6.6004452817263237</v>
      </c>
    </row>
    <row r="19" spans="1:9" x14ac:dyDescent="0.25">
      <c r="A19" s="260" t="s">
        <v>243</v>
      </c>
      <c r="B19" s="261">
        <v>1128</v>
      </c>
      <c r="C19" s="262">
        <f t="shared" si="3"/>
        <v>52.367688022284121</v>
      </c>
      <c r="D19" s="279"/>
      <c r="E19" s="280">
        <v>1026</v>
      </c>
      <c r="F19" s="262">
        <f t="shared" si="4"/>
        <v>47.632311977715879</v>
      </c>
      <c r="G19" s="281"/>
      <c r="H19" s="280">
        <f t="shared" si="1"/>
        <v>2154</v>
      </c>
      <c r="I19" s="262">
        <f t="shared" si="2"/>
        <v>7.3779756807672543</v>
      </c>
    </row>
    <row r="20" spans="1:9" x14ac:dyDescent="0.25">
      <c r="A20" s="263" t="s">
        <v>244</v>
      </c>
      <c r="B20" s="264">
        <v>239</v>
      </c>
      <c r="C20" s="265">
        <f t="shared" si="3"/>
        <v>13.791113675706868</v>
      </c>
      <c r="D20" s="282"/>
      <c r="E20" s="283">
        <v>1494</v>
      </c>
      <c r="F20" s="265">
        <f t="shared" si="4"/>
        <v>86.208886324293132</v>
      </c>
      <c r="G20" s="284"/>
      <c r="H20" s="283">
        <f t="shared" si="1"/>
        <v>1733</v>
      </c>
      <c r="I20" s="265">
        <f t="shared" si="2"/>
        <v>5.9359479362904608</v>
      </c>
    </row>
    <row r="21" spans="1:9" x14ac:dyDescent="0.25">
      <c r="A21" s="260" t="s">
        <v>245</v>
      </c>
      <c r="B21" s="261">
        <v>550</v>
      </c>
      <c r="C21" s="262">
        <f t="shared" si="3"/>
        <v>30.071077091306726</v>
      </c>
      <c r="D21" s="279"/>
      <c r="E21" s="280">
        <v>1279</v>
      </c>
      <c r="F21" s="262">
        <f t="shared" si="4"/>
        <v>69.928922908693266</v>
      </c>
      <c r="G21" s="281"/>
      <c r="H21" s="280">
        <f t="shared" si="1"/>
        <v>1829</v>
      </c>
      <c r="I21" s="262">
        <f t="shared" si="2"/>
        <v>6.2647713649597536</v>
      </c>
    </row>
    <row r="22" spans="1:9" x14ac:dyDescent="0.25">
      <c r="A22" s="263" t="s">
        <v>246</v>
      </c>
      <c r="B22" s="264">
        <v>369</v>
      </c>
      <c r="C22" s="265">
        <f t="shared" si="3"/>
        <v>29.100946372239751</v>
      </c>
      <c r="D22" s="282"/>
      <c r="E22" s="283">
        <v>899</v>
      </c>
      <c r="F22" s="265">
        <f t="shared" si="4"/>
        <v>70.899053627760253</v>
      </c>
      <c r="G22" s="284"/>
      <c r="H22" s="283">
        <f t="shared" si="1"/>
        <v>1268</v>
      </c>
      <c r="I22" s="265">
        <f t="shared" si="2"/>
        <v>4.3432094536735741</v>
      </c>
    </row>
    <row r="23" spans="1:9" x14ac:dyDescent="0.25">
      <c r="A23" s="260" t="s">
        <v>247</v>
      </c>
      <c r="B23" s="261">
        <v>49</v>
      </c>
      <c r="C23" s="262">
        <f t="shared" si="3"/>
        <v>23.004694835680752</v>
      </c>
      <c r="D23" s="279"/>
      <c r="E23" s="280">
        <v>164</v>
      </c>
      <c r="F23" s="262">
        <f t="shared" si="4"/>
        <v>76.995305164319248</v>
      </c>
      <c r="G23" s="281"/>
      <c r="H23" s="280">
        <f t="shared" si="1"/>
        <v>213</v>
      </c>
      <c r="I23" s="262">
        <f t="shared" si="2"/>
        <v>0.72957698235999313</v>
      </c>
    </row>
    <row r="24" spans="1:9" x14ac:dyDescent="0.25">
      <c r="A24" s="263" t="s">
        <v>248</v>
      </c>
      <c r="B24" s="264">
        <v>1</v>
      </c>
      <c r="C24" s="265">
        <f t="shared" si="3"/>
        <v>50</v>
      </c>
      <c r="D24" s="282"/>
      <c r="E24" s="283">
        <v>1</v>
      </c>
      <c r="F24" s="265">
        <f t="shared" si="4"/>
        <v>50</v>
      </c>
      <c r="G24" s="284"/>
      <c r="H24" s="283">
        <f t="shared" si="1"/>
        <v>2</v>
      </c>
      <c r="I24" s="265">
        <f t="shared" si="2"/>
        <v>6.8504880972769314E-3</v>
      </c>
    </row>
    <row r="25" spans="1:9" x14ac:dyDescent="0.25">
      <c r="A25" s="260" t="s">
        <v>249</v>
      </c>
      <c r="B25" s="261">
        <v>336</v>
      </c>
      <c r="C25" s="262">
        <f t="shared" si="3"/>
        <v>26.88</v>
      </c>
      <c r="D25" s="279"/>
      <c r="E25" s="280">
        <v>914</v>
      </c>
      <c r="F25" s="262">
        <f t="shared" si="4"/>
        <v>73.11999999999999</v>
      </c>
      <c r="G25" s="281"/>
      <c r="H25" s="280">
        <f t="shared" si="1"/>
        <v>1250</v>
      </c>
      <c r="I25" s="262">
        <f t="shared" si="2"/>
        <v>4.2815550607980821</v>
      </c>
    </row>
    <row r="26" spans="1:9" x14ac:dyDescent="0.25">
      <c r="A26" s="263" t="s">
        <v>250</v>
      </c>
      <c r="B26" s="264">
        <v>17</v>
      </c>
      <c r="C26" s="265">
        <f t="shared" si="3"/>
        <v>9.1891891891891895</v>
      </c>
      <c r="D26" s="282"/>
      <c r="E26" s="283">
        <v>168</v>
      </c>
      <c r="F26" s="265">
        <f t="shared" si="4"/>
        <v>90.810810810810821</v>
      </c>
      <c r="G26" s="284"/>
      <c r="H26" s="283">
        <f t="shared" si="1"/>
        <v>185</v>
      </c>
      <c r="I26" s="265">
        <f t="shared" si="2"/>
        <v>0.63367014899811613</v>
      </c>
    </row>
    <row r="27" spans="1:9" x14ac:dyDescent="0.25">
      <c r="A27" s="260" t="s">
        <v>251</v>
      </c>
      <c r="B27" s="261">
        <v>146</v>
      </c>
      <c r="C27" s="262">
        <f t="shared" si="3"/>
        <v>9.592641261498029</v>
      </c>
      <c r="D27" s="279"/>
      <c r="E27" s="280">
        <v>1376</v>
      </c>
      <c r="F27" s="262">
        <f t="shared" si="4"/>
        <v>90.407358738501969</v>
      </c>
      <c r="G27" s="281"/>
      <c r="H27" s="280">
        <f t="shared" si="1"/>
        <v>1522</v>
      </c>
      <c r="I27" s="262">
        <f t="shared" si="2"/>
        <v>5.213221442027745</v>
      </c>
    </row>
    <row r="28" spans="1:9" x14ac:dyDescent="0.25">
      <c r="A28" s="263" t="s">
        <v>252</v>
      </c>
      <c r="B28" s="264">
        <v>263</v>
      </c>
      <c r="C28" s="265">
        <f t="shared" si="3"/>
        <v>21.107544141252006</v>
      </c>
      <c r="D28" s="282"/>
      <c r="E28" s="283">
        <v>983</v>
      </c>
      <c r="F28" s="265">
        <f t="shared" si="4"/>
        <v>78.892455858747994</v>
      </c>
      <c r="G28" s="284"/>
      <c r="H28" s="283">
        <f t="shared" si="1"/>
        <v>1246</v>
      </c>
      <c r="I28" s="265">
        <f t="shared" si="2"/>
        <v>4.2678540846035276</v>
      </c>
    </row>
    <row r="29" spans="1:9" x14ac:dyDescent="0.25">
      <c r="A29" s="260" t="s">
        <v>253</v>
      </c>
      <c r="B29" s="261">
        <v>664</v>
      </c>
      <c r="C29" s="262">
        <f t="shared" si="3"/>
        <v>50.998463901689703</v>
      </c>
      <c r="D29" s="279"/>
      <c r="E29" s="280">
        <v>638</v>
      </c>
      <c r="F29" s="262">
        <f t="shared" si="4"/>
        <v>49.001536098310297</v>
      </c>
      <c r="G29" s="281"/>
      <c r="H29" s="280">
        <f t="shared" si="1"/>
        <v>1302</v>
      </c>
      <c r="I29" s="262">
        <f t="shared" si="2"/>
        <v>4.4596677513272818</v>
      </c>
    </row>
    <row r="30" spans="1:9" x14ac:dyDescent="0.25">
      <c r="A30" s="263" t="s">
        <v>254</v>
      </c>
      <c r="B30" s="264">
        <v>16</v>
      </c>
      <c r="C30" s="265">
        <f t="shared" si="3"/>
        <v>84.210526315789465</v>
      </c>
      <c r="D30" s="282"/>
      <c r="E30" s="283">
        <v>3</v>
      </c>
      <c r="F30" s="265">
        <f t="shared" si="4"/>
        <v>15.789473684210526</v>
      </c>
      <c r="G30" s="284"/>
      <c r="H30" s="283">
        <f t="shared" si="1"/>
        <v>19</v>
      </c>
      <c r="I30" s="265">
        <f t="shared" si="2"/>
        <v>6.5079636924130851E-2</v>
      </c>
    </row>
    <row r="31" spans="1:9" x14ac:dyDescent="0.25">
      <c r="A31" s="260" t="s">
        <v>255</v>
      </c>
      <c r="B31" s="261">
        <v>16</v>
      </c>
      <c r="C31" s="262">
        <f t="shared" si="3"/>
        <v>57.142857142857139</v>
      </c>
      <c r="D31" s="279"/>
      <c r="E31" s="280">
        <v>12</v>
      </c>
      <c r="F31" s="262">
        <f t="shared" si="4"/>
        <v>42.857142857142854</v>
      </c>
      <c r="G31" s="281"/>
      <c r="H31" s="280">
        <f t="shared" si="1"/>
        <v>28</v>
      </c>
      <c r="I31" s="262">
        <f t="shared" si="2"/>
        <v>9.5906833361877025E-2</v>
      </c>
    </row>
    <row r="32" spans="1:9" x14ac:dyDescent="0.25">
      <c r="A32" s="263" t="s">
        <v>256</v>
      </c>
      <c r="B32" s="264">
        <v>372</v>
      </c>
      <c r="C32" s="265">
        <f t="shared" si="3"/>
        <v>31.025854879065889</v>
      </c>
      <c r="D32" s="282"/>
      <c r="E32" s="283">
        <v>827</v>
      </c>
      <c r="F32" s="265">
        <f t="shared" si="4"/>
        <v>68.974145120934111</v>
      </c>
      <c r="G32" s="284"/>
      <c r="H32" s="283">
        <f t="shared" si="1"/>
        <v>1199</v>
      </c>
      <c r="I32" s="265">
        <f t="shared" si="2"/>
        <v>4.1068676143175198</v>
      </c>
    </row>
    <row r="33" spans="1:9" x14ac:dyDescent="0.25">
      <c r="A33" s="260" t="s">
        <v>257</v>
      </c>
      <c r="B33" s="261">
        <v>127</v>
      </c>
      <c r="C33" s="262">
        <f t="shared" si="3"/>
        <v>9.4705443698732292</v>
      </c>
      <c r="D33" s="279"/>
      <c r="E33" s="280">
        <v>1214</v>
      </c>
      <c r="F33" s="262">
        <f t="shared" si="4"/>
        <v>90.529455630126776</v>
      </c>
      <c r="G33" s="281"/>
      <c r="H33" s="280">
        <f t="shared" si="1"/>
        <v>1341</v>
      </c>
      <c r="I33" s="262">
        <f t="shared" si="2"/>
        <v>4.5932522692241822</v>
      </c>
    </row>
    <row r="34" spans="1:9" x14ac:dyDescent="0.25">
      <c r="A34" s="263" t="s">
        <v>258</v>
      </c>
      <c r="B34" s="264">
        <v>92</v>
      </c>
      <c r="C34" s="265">
        <f t="shared" si="3"/>
        <v>27.058823529411764</v>
      </c>
      <c r="D34" s="282"/>
      <c r="E34" s="283">
        <v>248</v>
      </c>
      <c r="F34" s="265">
        <f t="shared" si="4"/>
        <v>72.941176470588232</v>
      </c>
      <c r="G34" s="284"/>
      <c r="H34" s="283">
        <f t="shared" si="1"/>
        <v>340</v>
      </c>
      <c r="I34" s="265">
        <f t="shared" si="2"/>
        <v>1.1645829765370783</v>
      </c>
    </row>
    <row r="35" spans="1:9" x14ac:dyDescent="0.25">
      <c r="A35" s="260" t="s">
        <v>259</v>
      </c>
      <c r="B35" s="261">
        <v>74</v>
      </c>
      <c r="C35" s="262">
        <f t="shared" si="3"/>
        <v>73.267326732673268</v>
      </c>
      <c r="D35" s="279"/>
      <c r="E35" s="280">
        <v>27</v>
      </c>
      <c r="F35" s="262">
        <f t="shared" si="4"/>
        <v>26.732673267326735</v>
      </c>
      <c r="G35" s="281"/>
      <c r="H35" s="280">
        <f t="shared" si="1"/>
        <v>101</v>
      </c>
      <c r="I35" s="262">
        <f t="shared" si="2"/>
        <v>0.34594964891248503</v>
      </c>
    </row>
    <row r="36" spans="1:9" s="266" customFormat="1" x14ac:dyDescent="0.25">
      <c r="A36" s="263" t="s">
        <v>260</v>
      </c>
      <c r="B36" s="264">
        <v>421</v>
      </c>
      <c r="C36" s="265">
        <f t="shared" si="3"/>
        <v>26.328955597248282</v>
      </c>
      <c r="D36" s="282"/>
      <c r="E36" s="283">
        <v>1178</v>
      </c>
      <c r="F36" s="265">
        <f t="shared" si="4"/>
        <v>73.671044402751718</v>
      </c>
      <c r="G36" s="284"/>
      <c r="H36" s="283">
        <f t="shared" si="1"/>
        <v>1599</v>
      </c>
      <c r="I36" s="265">
        <f t="shared" si="2"/>
        <v>5.4769652337729058</v>
      </c>
    </row>
    <row r="37" spans="1:9" x14ac:dyDescent="0.25">
      <c r="A37" s="260" t="s">
        <v>261</v>
      </c>
      <c r="B37" s="261">
        <v>169</v>
      </c>
      <c r="C37" s="262">
        <f t="shared" si="3"/>
        <v>27.796052631578949</v>
      </c>
      <c r="D37" s="279"/>
      <c r="E37" s="280">
        <v>439</v>
      </c>
      <c r="F37" s="262">
        <f t="shared" si="4"/>
        <v>72.203947368421055</v>
      </c>
      <c r="G37" s="281"/>
      <c r="H37" s="280">
        <f t="shared" si="1"/>
        <v>608</v>
      </c>
      <c r="I37" s="262">
        <f t="shared" si="2"/>
        <v>2.0825483815721872</v>
      </c>
    </row>
    <row r="38" spans="1:9" s="266" customFormat="1" x14ac:dyDescent="0.25">
      <c r="A38" s="263" t="s">
        <v>262</v>
      </c>
      <c r="B38" s="264">
        <v>310</v>
      </c>
      <c r="C38" s="265">
        <f t="shared" si="3"/>
        <v>21.663172606568835</v>
      </c>
      <c r="D38" s="282"/>
      <c r="E38" s="283">
        <v>1121</v>
      </c>
      <c r="F38" s="265">
        <f t="shared" si="4"/>
        <v>78.336827393431165</v>
      </c>
      <c r="G38" s="284"/>
      <c r="H38" s="283">
        <f t="shared" si="1"/>
        <v>1431</v>
      </c>
      <c r="I38" s="265">
        <f t="shared" si="2"/>
        <v>4.901524233601644</v>
      </c>
    </row>
    <row r="39" spans="1:9" x14ac:dyDescent="0.25">
      <c r="A39" s="260" t="s">
        <v>263</v>
      </c>
      <c r="B39" s="261">
        <v>218</v>
      </c>
      <c r="C39" s="262">
        <f t="shared" si="3"/>
        <v>25.586854460093893</v>
      </c>
      <c r="D39" s="279"/>
      <c r="E39" s="280">
        <v>634</v>
      </c>
      <c r="F39" s="262">
        <f t="shared" si="4"/>
        <v>74.413145539906097</v>
      </c>
      <c r="G39" s="281"/>
      <c r="H39" s="280">
        <f t="shared" si="1"/>
        <v>852</v>
      </c>
      <c r="I39" s="262">
        <f t="shared" si="2"/>
        <v>2.9183079294399725</v>
      </c>
    </row>
    <row r="40" spans="1:9" s="266" customFormat="1" x14ac:dyDescent="0.25">
      <c r="A40" s="263" t="s">
        <v>264</v>
      </c>
      <c r="B40" s="264">
        <v>376</v>
      </c>
      <c r="C40" s="265">
        <f t="shared" si="3"/>
        <v>29.079659706109823</v>
      </c>
      <c r="D40" s="282"/>
      <c r="E40" s="283">
        <v>917</v>
      </c>
      <c r="F40" s="265">
        <f t="shared" si="4"/>
        <v>70.920340293890177</v>
      </c>
      <c r="G40" s="284"/>
      <c r="H40" s="283">
        <f t="shared" si="1"/>
        <v>1293</v>
      </c>
      <c r="I40" s="265">
        <f t="shared" si="2"/>
        <v>4.4288405548895353</v>
      </c>
    </row>
    <row r="41" spans="1:9" x14ac:dyDescent="0.25">
      <c r="A41" s="260" t="s">
        <v>265</v>
      </c>
      <c r="B41" s="261">
        <v>244</v>
      </c>
      <c r="C41" s="262">
        <f t="shared" si="3"/>
        <v>26.040554962646745</v>
      </c>
      <c r="D41" s="279"/>
      <c r="E41" s="280">
        <v>693</v>
      </c>
      <c r="F41" s="262">
        <f t="shared" si="4"/>
        <v>73.959445037353248</v>
      </c>
      <c r="G41" s="281"/>
      <c r="H41" s="280">
        <f t="shared" si="1"/>
        <v>937</v>
      </c>
      <c r="I41" s="262">
        <f t="shared" si="2"/>
        <v>3.2094536735742416</v>
      </c>
    </row>
    <row r="42" spans="1:9" s="266" customFormat="1" x14ac:dyDescent="0.25">
      <c r="A42" s="263" t="s">
        <v>266</v>
      </c>
      <c r="B42" s="264">
        <v>49</v>
      </c>
      <c r="C42" s="265">
        <f t="shared" si="3"/>
        <v>16.013071895424837</v>
      </c>
      <c r="D42" s="282"/>
      <c r="E42" s="283">
        <v>257</v>
      </c>
      <c r="F42" s="265">
        <f t="shared" si="4"/>
        <v>83.986928104575171</v>
      </c>
      <c r="G42" s="284"/>
      <c r="H42" s="283">
        <f t="shared" si="1"/>
        <v>306</v>
      </c>
      <c r="I42" s="265">
        <f t="shared" si="2"/>
        <v>1.0481246788833705</v>
      </c>
    </row>
    <row r="43" spans="1:9" x14ac:dyDescent="0.25">
      <c r="A43" s="260" t="s">
        <v>267</v>
      </c>
      <c r="B43" s="261">
        <v>374</v>
      </c>
      <c r="C43" s="262">
        <f t="shared" si="3"/>
        <v>27.27935813274982</v>
      </c>
      <c r="D43" s="279"/>
      <c r="E43" s="280">
        <v>997</v>
      </c>
      <c r="F43" s="262">
        <f t="shared" si="4"/>
        <v>72.72064186725018</v>
      </c>
      <c r="G43" s="281"/>
      <c r="H43" s="280">
        <f t="shared" si="1"/>
        <v>1371</v>
      </c>
      <c r="I43" s="262">
        <f t="shared" si="2"/>
        <v>4.6960095906833361</v>
      </c>
    </row>
    <row r="44" spans="1:9" s="266" customFormat="1" x14ac:dyDescent="0.25">
      <c r="A44" s="263" t="s">
        <v>268</v>
      </c>
      <c r="B44" s="264">
        <v>417</v>
      </c>
      <c r="C44" s="265">
        <f t="shared" si="3"/>
        <v>36.387434554973822</v>
      </c>
      <c r="D44" s="282"/>
      <c r="E44" s="283">
        <v>729</v>
      </c>
      <c r="F44" s="265">
        <f t="shared" si="4"/>
        <v>63.612565445026178</v>
      </c>
      <c r="G44" s="284"/>
      <c r="H44" s="283">
        <f t="shared" si="1"/>
        <v>1146</v>
      </c>
      <c r="I44" s="265">
        <f t="shared" si="2"/>
        <v>3.9253296797396815</v>
      </c>
    </row>
    <row r="45" spans="1:9" x14ac:dyDescent="0.25">
      <c r="A45" s="260" t="s">
        <v>269</v>
      </c>
      <c r="B45" s="261">
        <v>24</v>
      </c>
      <c r="C45" s="262">
        <f t="shared" si="3"/>
        <v>100</v>
      </c>
      <c r="D45" s="279"/>
      <c r="E45" s="280">
        <v>0</v>
      </c>
      <c r="F45" s="262">
        <f t="shared" si="4"/>
        <v>0</v>
      </c>
      <c r="G45" s="281"/>
      <c r="H45" s="280">
        <f t="shared" si="1"/>
        <v>24</v>
      </c>
      <c r="I45" s="262">
        <f t="shared" si="2"/>
        <v>8.2205857167323176E-2</v>
      </c>
    </row>
    <row r="46" spans="1:9" s="266" customFormat="1" x14ac:dyDescent="0.25">
      <c r="A46" s="267" t="s">
        <v>270</v>
      </c>
      <c r="B46" s="268">
        <v>21</v>
      </c>
      <c r="C46" s="269">
        <f t="shared" si="3"/>
        <v>72.41379310344827</v>
      </c>
      <c r="D46" s="285"/>
      <c r="E46" s="286">
        <v>8</v>
      </c>
      <c r="F46" s="269">
        <f t="shared" si="4"/>
        <v>27.586206896551722</v>
      </c>
      <c r="G46" s="287"/>
      <c r="H46" s="283">
        <f t="shared" si="1"/>
        <v>29</v>
      </c>
      <c r="I46" s="269">
        <f t="shared" si="2"/>
        <v>9.9332077410515501E-2</v>
      </c>
    </row>
    <row r="47" spans="1:9" x14ac:dyDescent="0.25">
      <c r="B47" s="270"/>
      <c r="C47" s="271"/>
      <c r="D47" s="270"/>
      <c r="E47" s="270"/>
      <c r="F47" s="293"/>
      <c r="G47" s="284"/>
      <c r="H47" s="284"/>
      <c r="I47" s="293"/>
    </row>
    <row r="48" spans="1:9" ht="16.5" x14ac:dyDescent="0.3">
      <c r="A48" s="272" t="s">
        <v>271</v>
      </c>
    </row>
  </sheetData>
  <mergeCells count="7">
    <mergeCell ref="A6:I7"/>
    <mergeCell ref="A9:I9"/>
    <mergeCell ref="A11:A13"/>
    <mergeCell ref="B11:I11"/>
    <mergeCell ref="B12:C12"/>
    <mergeCell ref="E12:F12"/>
    <mergeCell ref="H12:I12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A6D74-A41F-412E-8923-798554505EF5}">
  <sheetPr>
    <tabColor theme="1"/>
  </sheetPr>
  <dimension ref="A2:X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1.42578125" style="250"/>
    <col min="9" max="9" width="14" style="250" customWidth="1"/>
    <col min="10" max="10" width="6.28515625" style="250" customWidth="1"/>
    <col min="11" max="11" width="11.42578125" style="250"/>
    <col min="12" max="12" width="14" style="250" customWidth="1"/>
    <col min="13" max="13" width="6.28515625" style="250" customWidth="1"/>
    <col min="14" max="15" width="11.42578125" style="250"/>
    <col min="16" max="16" width="6.28515625" style="250" customWidth="1"/>
    <col min="17" max="17" width="10.140625" style="250" customWidth="1"/>
    <col min="18" max="18" width="9.5703125" style="250" customWidth="1"/>
    <col min="19" max="19" width="6.28515625" style="250" customWidth="1"/>
    <col min="20" max="20" width="11.42578125" style="250"/>
    <col min="21" max="21" width="14" style="250" customWidth="1"/>
    <col min="22" max="22" width="6.28515625" style="250" customWidth="1"/>
    <col min="23" max="16384" width="11.42578125" style="250"/>
  </cols>
  <sheetData>
    <row r="2" spans="1:24" x14ac:dyDescent="0.25">
      <c r="A2" s="249"/>
    </row>
    <row r="5" spans="1:24" ht="3.75" customHeight="1" x14ac:dyDescent="0.25"/>
    <row r="6" spans="1:24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</row>
    <row r="7" spans="1:24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</row>
    <row r="8" spans="1:24" ht="14.25" customHeight="1" x14ac:dyDescent="0.25">
      <c r="A8" s="251" t="s">
        <v>216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</row>
    <row r="9" spans="1:24" ht="14.25" customHeight="1" x14ac:dyDescent="0.25">
      <c r="A9" s="294" t="s">
        <v>408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</row>
    <row r="10" spans="1:24" ht="15.75" x14ac:dyDescent="0.3">
      <c r="A10" s="253" t="s">
        <v>235</v>
      </c>
      <c r="B10" s="254"/>
      <c r="C10" s="255"/>
      <c r="D10" s="288"/>
      <c r="E10" s="288"/>
      <c r="F10" s="288"/>
      <c r="P10" s="288"/>
      <c r="Q10" s="288"/>
      <c r="R10" s="288"/>
    </row>
    <row r="11" spans="1:24" x14ac:dyDescent="0.25">
      <c r="A11" s="423" t="s">
        <v>236</v>
      </c>
      <c r="B11" s="429" t="s">
        <v>216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</row>
    <row r="12" spans="1:24" ht="39.75" customHeight="1" x14ac:dyDescent="0.25">
      <c r="A12" s="426"/>
      <c r="B12" s="425" t="s">
        <v>409</v>
      </c>
      <c r="C12" s="425"/>
      <c r="D12" s="273"/>
      <c r="E12" s="428" t="s">
        <v>410</v>
      </c>
      <c r="F12" s="428"/>
      <c r="G12" s="274"/>
      <c r="H12" s="432" t="s">
        <v>411</v>
      </c>
      <c r="I12" s="432"/>
      <c r="J12" s="274"/>
      <c r="K12" s="428" t="s">
        <v>412</v>
      </c>
      <c r="L12" s="428"/>
      <c r="M12" s="274"/>
      <c r="N12" s="425" t="s">
        <v>413</v>
      </c>
      <c r="O12" s="425"/>
      <c r="P12" s="273"/>
      <c r="Q12" s="428" t="s">
        <v>414</v>
      </c>
      <c r="R12" s="428"/>
      <c r="S12" s="274"/>
      <c r="T12" s="428" t="s">
        <v>320</v>
      </c>
      <c r="U12" s="428"/>
      <c r="V12" s="274"/>
      <c r="W12" s="425" t="s">
        <v>302</v>
      </c>
      <c r="X12" s="425"/>
    </row>
    <row r="13" spans="1:24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 t="s">
        <v>52</v>
      </c>
      <c r="I13" s="256" t="s">
        <v>1</v>
      </c>
      <c r="J13" s="275"/>
      <c r="K13" s="256" t="s">
        <v>52</v>
      </c>
      <c r="L13" s="256" t="s">
        <v>1</v>
      </c>
      <c r="M13" s="275"/>
      <c r="N13" s="256" t="s">
        <v>52</v>
      </c>
      <c r="O13" s="256" t="s">
        <v>1</v>
      </c>
      <c r="P13" s="267"/>
      <c r="Q13" s="256" t="s">
        <v>52</v>
      </c>
      <c r="R13" s="256" t="s">
        <v>1</v>
      </c>
      <c r="S13" s="275"/>
      <c r="T13" s="256" t="s">
        <v>52</v>
      </c>
      <c r="U13" s="256" t="s">
        <v>1</v>
      </c>
      <c r="V13" s="275"/>
      <c r="W13" s="256" t="s">
        <v>52</v>
      </c>
      <c r="X13" s="256" t="s">
        <v>1</v>
      </c>
    </row>
    <row r="14" spans="1:24" x14ac:dyDescent="0.25">
      <c r="A14" s="289" t="s">
        <v>238</v>
      </c>
      <c r="B14" s="258">
        <f>SUM(B15:B46)</f>
        <v>5725</v>
      </c>
      <c r="C14" s="276">
        <v>18.47</v>
      </c>
      <c r="D14" s="277"/>
      <c r="E14" s="258">
        <f>SUM(E15:E46)</f>
        <v>4567</v>
      </c>
      <c r="F14" s="276">
        <v>14.73</v>
      </c>
      <c r="G14" s="277"/>
      <c r="H14" s="258">
        <f>SUM(H15:H46)</f>
        <v>10788</v>
      </c>
      <c r="I14" s="276">
        <v>34.79</v>
      </c>
      <c r="J14" s="277"/>
      <c r="K14" s="258">
        <f>SUM(K15:K46)</f>
        <v>9247</v>
      </c>
      <c r="L14" s="276">
        <v>29.83</v>
      </c>
      <c r="M14" s="277"/>
      <c r="N14" s="258">
        <f>SUM(N15:N46)</f>
        <v>4718</v>
      </c>
      <c r="O14" s="276">
        <v>15.22</v>
      </c>
      <c r="P14" s="277"/>
      <c r="Q14" s="258">
        <f>SUM(Q15:Q46)</f>
        <v>5991</v>
      </c>
      <c r="R14" s="276">
        <v>19.32</v>
      </c>
      <c r="S14" s="277"/>
      <c r="T14" s="258">
        <f>SUM(T15:T46)</f>
        <v>1011</v>
      </c>
      <c r="U14" s="276">
        <v>3.26</v>
      </c>
      <c r="V14" s="277"/>
      <c r="W14" s="258">
        <f>SUM(W15:W46)</f>
        <v>6270</v>
      </c>
      <c r="X14" s="276">
        <v>20.22</v>
      </c>
    </row>
    <row r="15" spans="1:24" x14ac:dyDescent="0.25">
      <c r="A15" s="260" t="s">
        <v>239</v>
      </c>
      <c r="B15" s="261">
        <v>271</v>
      </c>
      <c r="C15" s="278">
        <v>33.539603960396043</v>
      </c>
      <c r="D15" s="279"/>
      <c r="E15" s="280">
        <v>107</v>
      </c>
      <c r="F15" s="278">
        <v>13.239999999999998</v>
      </c>
      <c r="G15" s="281"/>
      <c r="H15" s="280">
        <v>212</v>
      </c>
      <c r="I15" s="278">
        <v>26.237623800000001</v>
      </c>
      <c r="J15" s="281"/>
      <c r="K15" s="280">
        <v>189</v>
      </c>
      <c r="L15" s="278">
        <v>23.391089108910894</v>
      </c>
      <c r="M15" s="281"/>
      <c r="N15" s="280">
        <v>255</v>
      </c>
      <c r="O15" s="278">
        <v>31.559405940594061</v>
      </c>
      <c r="P15" s="279"/>
      <c r="Q15" s="280">
        <v>85</v>
      </c>
      <c r="R15" s="278">
        <v>10.51980198019802</v>
      </c>
      <c r="S15" s="281"/>
      <c r="T15" s="280">
        <v>1</v>
      </c>
      <c r="U15" s="278">
        <v>0.12376237623762376</v>
      </c>
      <c r="V15" s="281"/>
      <c r="W15" s="280">
        <v>154</v>
      </c>
      <c r="X15" s="278">
        <v>19.059405940594061</v>
      </c>
    </row>
    <row r="16" spans="1:24" x14ac:dyDescent="0.25">
      <c r="A16" s="263" t="s">
        <v>240</v>
      </c>
      <c r="B16" s="264">
        <v>204</v>
      </c>
      <c r="C16" s="265">
        <v>16.293929712460063</v>
      </c>
      <c r="D16" s="282"/>
      <c r="E16" s="283">
        <v>271</v>
      </c>
      <c r="F16" s="265">
        <v>21.65</v>
      </c>
      <c r="G16" s="284"/>
      <c r="H16" s="283">
        <v>387</v>
      </c>
      <c r="I16" s="265">
        <v>30.910543100000002</v>
      </c>
      <c r="J16" s="284"/>
      <c r="K16" s="283">
        <v>292</v>
      </c>
      <c r="L16" s="265">
        <v>23.322683706070286</v>
      </c>
      <c r="M16" s="284"/>
      <c r="N16" s="283">
        <v>150</v>
      </c>
      <c r="O16" s="265">
        <v>11.980830670926517</v>
      </c>
      <c r="P16" s="282"/>
      <c r="Q16" s="283">
        <v>202</v>
      </c>
      <c r="R16" s="265">
        <v>16.134185303514375</v>
      </c>
      <c r="S16" s="284"/>
      <c r="T16" s="283">
        <v>71</v>
      </c>
      <c r="U16" s="265">
        <v>5.6709265175718855</v>
      </c>
      <c r="V16" s="284"/>
      <c r="W16" s="283">
        <v>284</v>
      </c>
      <c r="X16" s="265">
        <v>22.683706070287542</v>
      </c>
    </row>
    <row r="17" spans="1:24" x14ac:dyDescent="0.25">
      <c r="A17" s="260" t="s">
        <v>241</v>
      </c>
      <c r="B17" s="261">
        <v>0</v>
      </c>
      <c r="C17" s="278">
        <v>0</v>
      </c>
      <c r="D17" s="279"/>
      <c r="E17" s="280">
        <v>0</v>
      </c>
      <c r="F17" s="278">
        <v>0</v>
      </c>
      <c r="G17" s="281"/>
      <c r="H17" s="280">
        <v>0</v>
      </c>
      <c r="I17" s="278">
        <v>0</v>
      </c>
      <c r="J17" s="281"/>
      <c r="K17" s="280">
        <v>0</v>
      </c>
      <c r="L17" s="278">
        <v>0</v>
      </c>
      <c r="M17" s="281"/>
      <c r="N17" s="280">
        <v>0</v>
      </c>
      <c r="O17" s="278">
        <v>0</v>
      </c>
      <c r="P17" s="279"/>
      <c r="Q17" s="280">
        <v>0</v>
      </c>
      <c r="R17" s="278">
        <v>0</v>
      </c>
      <c r="S17" s="281"/>
      <c r="T17" s="280">
        <v>0</v>
      </c>
      <c r="U17" s="278">
        <v>0</v>
      </c>
      <c r="V17" s="281"/>
      <c r="W17" s="280">
        <v>0</v>
      </c>
      <c r="X17" s="278">
        <v>0</v>
      </c>
    </row>
    <row r="18" spans="1:24" x14ac:dyDescent="0.25">
      <c r="A18" s="263" t="s">
        <v>242</v>
      </c>
      <c r="B18" s="264">
        <v>237</v>
      </c>
      <c r="C18" s="265">
        <v>12.128966223132037</v>
      </c>
      <c r="D18" s="282"/>
      <c r="E18" s="283">
        <v>257</v>
      </c>
      <c r="F18" s="265">
        <v>13.15</v>
      </c>
      <c r="G18" s="284"/>
      <c r="H18" s="283">
        <v>547</v>
      </c>
      <c r="I18" s="265">
        <v>27.993858800000002</v>
      </c>
      <c r="J18" s="284"/>
      <c r="K18" s="283">
        <v>598</v>
      </c>
      <c r="L18" s="265">
        <v>30.603889457523032</v>
      </c>
      <c r="M18" s="284"/>
      <c r="N18" s="283">
        <v>91</v>
      </c>
      <c r="O18" s="265">
        <v>4.6571136131013304</v>
      </c>
      <c r="P18" s="282"/>
      <c r="Q18" s="283">
        <v>427</v>
      </c>
      <c r="R18" s="265">
        <v>21.852610030706245</v>
      </c>
      <c r="S18" s="284"/>
      <c r="T18" s="283">
        <v>35</v>
      </c>
      <c r="U18" s="265">
        <v>1.7911975435005119</v>
      </c>
      <c r="V18" s="284"/>
      <c r="W18" s="283">
        <v>495</v>
      </c>
      <c r="X18" s="265">
        <v>25.33265097236438</v>
      </c>
    </row>
    <row r="19" spans="1:24" x14ac:dyDescent="0.25">
      <c r="A19" s="260" t="s">
        <v>243</v>
      </c>
      <c r="B19" s="261">
        <v>264</v>
      </c>
      <c r="C19" s="278">
        <v>11.478260869565217</v>
      </c>
      <c r="D19" s="279"/>
      <c r="E19" s="280">
        <v>458</v>
      </c>
      <c r="F19" s="278">
        <v>19.91</v>
      </c>
      <c r="G19" s="281"/>
      <c r="H19" s="280">
        <v>1184</v>
      </c>
      <c r="I19" s="278">
        <v>51.478260900000002</v>
      </c>
      <c r="J19" s="281"/>
      <c r="K19" s="280">
        <v>603</v>
      </c>
      <c r="L19" s="278">
        <v>26.217391304347824</v>
      </c>
      <c r="M19" s="281"/>
      <c r="N19" s="280">
        <v>144</v>
      </c>
      <c r="O19" s="278">
        <v>6.2608695652173916</v>
      </c>
      <c r="P19" s="279"/>
      <c r="Q19" s="280">
        <v>486</v>
      </c>
      <c r="R19" s="278">
        <v>21.130434782608695</v>
      </c>
      <c r="S19" s="281"/>
      <c r="T19" s="280">
        <v>154</v>
      </c>
      <c r="U19" s="278">
        <v>6.695652173913043</v>
      </c>
      <c r="V19" s="281"/>
      <c r="W19" s="280">
        <v>281</v>
      </c>
      <c r="X19" s="278">
        <v>12.217391304347826</v>
      </c>
    </row>
    <row r="20" spans="1:24" x14ac:dyDescent="0.25">
      <c r="A20" s="263" t="s">
        <v>244</v>
      </c>
      <c r="B20" s="264">
        <v>211</v>
      </c>
      <c r="C20" s="265">
        <v>11.58704008786381</v>
      </c>
      <c r="D20" s="282"/>
      <c r="E20" s="283">
        <v>211</v>
      </c>
      <c r="F20" s="265">
        <v>11.59</v>
      </c>
      <c r="G20" s="284"/>
      <c r="H20" s="283">
        <v>340</v>
      </c>
      <c r="I20" s="265">
        <v>18.671059899999999</v>
      </c>
      <c r="J20" s="284"/>
      <c r="K20" s="283">
        <v>627</v>
      </c>
      <c r="L20" s="265">
        <v>34.431630971993407</v>
      </c>
      <c r="M20" s="284"/>
      <c r="N20" s="283">
        <v>118</v>
      </c>
      <c r="O20" s="265">
        <v>6.4799560680944532</v>
      </c>
      <c r="P20" s="282"/>
      <c r="Q20" s="283">
        <v>539</v>
      </c>
      <c r="R20" s="265">
        <v>29.599121361889068</v>
      </c>
      <c r="S20" s="284"/>
      <c r="T20" s="283">
        <v>28</v>
      </c>
      <c r="U20" s="265">
        <v>1.5376166941241076</v>
      </c>
      <c r="V20" s="284"/>
      <c r="W20" s="283">
        <v>501</v>
      </c>
      <c r="X20" s="265">
        <v>27.512355848434929</v>
      </c>
    </row>
    <row r="21" spans="1:24" x14ac:dyDescent="0.25">
      <c r="A21" s="260" t="s">
        <v>245</v>
      </c>
      <c r="B21" s="261">
        <v>337</v>
      </c>
      <c r="C21" s="278">
        <v>17.080587937151545</v>
      </c>
      <c r="D21" s="279"/>
      <c r="E21" s="280">
        <v>307</v>
      </c>
      <c r="F21" s="278">
        <v>15.559999999999999</v>
      </c>
      <c r="G21" s="281"/>
      <c r="H21" s="280">
        <v>946</v>
      </c>
      <c r="I21" s="278">
        <v>47.947288399999998</v>
      </c>
      <c r="J21" s="281"/>
      <c r="K21" s="280">
        <v>649</v>
      </c>
      <c r="L21" s="278">
        <v>32.894069944247342</v>
      </c>
      <c r="M21" s="281"/>
      <c r="N21" s="280">
        <v>320</v>
      </c>
      <c r="O21" s="278">
        <v>16.218955904713635</v>
      </c>
      <c r="P21" s="279"/>
      <c r="Q21" s="280">
        <v>477</v>
      </c>
      <c r="R21" s="278">
        <v>24.176381145463761</v>
      </c>
      <c r="S21" s="281"/>
      <c r="T21" s="280">
        <v>74</v>
      </c>
      <c r="U21" s="278">
        <v>3.7506335529650277</v>
      </c>
      <c r="V21" s="281"/>
      <c r="W21" s="280">
        <v>297</v>
      </c>
      <c r="X21" s="278">
        <v>15.053218449062342</v>
      </c>
    </row>
    <row r="22" spans="1:24" x14ac:dyDescent="0.25">
      <c r="A22" s="263" t="s">
        <v>246</v>
      </c>
      <c r="B22" s="264">
        <v>179</v>
      </c>
      <c r="C22" s="265">
        <v>12.387543252595155</v>
      </c>
      <c r="D22" s="282"/>
      <c r="E22" s="283">
        <v>232</v>
      </c>
      <c r="F22" s="265">
        <v>16.059999999999999</v>
      </c>
      <c r="G22" s="284"/>
      <c r="H22" s="283">
        <v>432</v>
      </c>
      <c r="I22" s="265">
        <v>29.896193799999999</v>
      </c>
      <c r="J22" s="284"/>
      <c r="K22" s="283">
        <v>276</v>
      </c>
      <c r="L22" s="265">
        <v>19.100346020761247</v>
      </c>
      <c r="M22" s="284"/>
      <c r="N22" s="283">
        <v>138</v>
      </c>
      <c r="O22" s="265">
        <v>9.5501730103806235</v>
      </c>
      <c r="P22" s="282"/>
      <c r="Q22" s="283">
        <v>229</v>
      </c>
      <c r="R22" s="265">
        <v>15.847750865051905</v>
      </c>
      <c r="S22" s="284"/>
      <c r="T22" s="283">
        <v>58</v>
      </c>
      <c r="U22" s="265">
        <v>4.0138408304498263</v>
      </c>
      <c r="V22" s="284"/>
      <c r="W22" s="283">
        <v>457</v>
      </c>
      <c r="X22" s="265">
        <v>31.626297577854672</v>
      </c>
    </row>
    <row r="23" spans="1:24" x14ac:dyDescent="0.25">
      <c r="A23" s="260" t="s">
        <v>247</v>
      </c>
      <c r="B23" s="261">
        <v>45</v>
      </c>
      <c r="C23" s="278">
        <v>20.27027027027027</v>
      </c>
      <c r="D23" s="279"/>
      <c r="E23" s="280">
        <v>50</v>
      </c>
      <c r="F23" s="278">
        <v>22.52</v>
      </c>
      <c r="G23" s="281"/>
      <c r="H23" s="280">
        <v>57</v>
      </c>
      <c r="I23" s="278">
        <v>25.675675699999999</v>
      </c>
      <c r="J23" s="281"/>
      <c r="K23" s="280">
        <v>89</v>
      </c>
      <c r="L23" s="278">
        <v>40.090090090090094</v>
      </c>
      <c r="M23" s="281"/>
      <c r="N23" s="280">
        <v>56</v>
      </c>
      <c r="O23" s="278">
        <v>25.225225225225223</v>
      </c>
      <c r="P23" s="279"/>
      <c r="Q23" s="280">
        <v>45</v>
      </c>
      <c r="R23" s="278">
        <v>20.27027027027027</v>
      </c>
      <c r="S23" s="281"/>
      <c r="T23" s="280">
        <v>28</v>
      </c>
      <c r="U23" s="278">
        <v>12.612612612612612</v>
      </c>
      <c r="V23" s="281"/>
      <c r="W23" s="280">
        <v>29</v>
      </c>
      <c r="X23" s="278">
        <v>13.063063063063062</v>
      </c>
    </row>
    <row r="24" spans="1:24" x14ac:dyDescent="0.25">
      <c r="A24" s="263" t="s">
        <v>248</v>
      </c>
      <c r="B24" s="264">
        <v>0</v>
      </c>
      <c r="C24" s="265">
        <v>0</v>
      </c>
      <c r="D24" s="282"/>
      <c r="E24" s="283">
        <v>0</v>
      </c>
      <c r="F24" s="265">
        <v>0</v>
      </c>
      <c r="G24" s="284"/>
      <c r="H24" s="283">
        <v>0</v>
      </c>
      <c r="I24" s="265">
        <v>0</v>
      </c>
      <c r="J24" s="284"/>
      <c r="K24" s="283">
        <v>0</v>
      </c>
      <c r="L24" s="265">
        <v>0</v>
      </c>
      <c r="M24" s="284"/>
      <c r="N24" s="283">
        <v>1</v>
      </c>
      <c r="O24" s="265">
        <v>50</v>
      </c>
      <c r="P24" s="282"/>
      <c r="Q24" s="283">
        <v>0</v>
      </c>
      <c r="R24" s="265">
        <v>0</v>
      </c>
      <c r="S24" s="284"/>
      <c r="T24" s="283">
        <v>0</v>
      </c>
      <c r="U24" s="265">
        <v>0</v>
      </c>
      <c r="V24" s="284"/>
      <c r="W24" s="283">
        <v>1</v>
      </c>
      <c r="X24" s="265">
        <v>50</v>
      </c>
    </row>
    <row r="25" spans="1:24" x14ac:dyDescent="0.25">
      <c r="A25" s="260" t="s">
        <v>249</v>
      </c>
      <c r="B25" s="261">
        <v>348</v>
      </c>
      <c r="C25" s="278">
        <v>25.4200146092038</v>
      </c>
      <c r="D25" s="279"/>
      <c r="E25" s="280">
        <v>254</v>
      </c>
      <c r="F25" s="278">
        <v>18.55</v>
      </c>
      <c r="G25" s="281"/>
      <c r="H25" s="280">
        <v>750</v>
      </c>
      <c r="I25" s="278">
        <v>54.784514199999997</v>
      </c>
      <c r="J25" s="281"/>
      <c r="K25" s="280">
        <v>392</v>
      </c>
      <c r="L25" s="278">
        <v>28.634039444850256</v>
      </c>
      <c r="M25" s="281"/>
      <c r="N25" s="280">
        <v>350</v>
      </c>
      <c r="O25" s="278">
        <v>25.566106647187731</v>
      </c>
      <c r="P25" s="279"/>
      <c r="Q25" s="280">
        <v>304</v>
      </c>
      <c r="R25" s="278">
        <v>22.205989773557341</v>
      </c>
      <c r="S25" s="281"/>
      <c r="T25" s="280">
        <v>44</v>
      </c>
      <c r="U25" s="278">
        <v>3.2140248356464571</v>
      </c>
      <c r="V25" s="281"/>
      <c r="W25" s="280">
        <v>99</v>
      </c>
      <c r="X25" s="278">
        <v>7.231555880204529</v>
      </c>
    </row>
    <row r="26" spans="1:24" x14ac:dyDescent="0.25">
      <c r="A26" s="263" t="s">
        <v>250</v>
      </c>
      <c r="B26" s="264">
        <v>44</v>
      </c>
      <c r="C26" s="265">
        <v>23.404255319148938</v>
      </c>
      <c r="D26" s="282"/>
      <c r="E26" s="283">
        <v>0</v>
      </c>
      <c r="F26" s="265">
        <v>0</v>
      </c>
      <c r="G26" s="284"/>
      <c r="H26" s="283">
        <v>7</v>
      </c>
      <c r="I26" s="265">
        <v>3.7234042600000001</v>
      </c>
      <c r="J26" s="284"/>
      <c r="K26" s="283">
        <v>117</v>
      </c>
      <c r="L26" s="265">
        <v>62.234042553191493</v>
      </c>
      <c r="M26" s="284"/>
      <c r="N26" s="283">
        <v>1</v>
      </c>
      <c r="O26" s="265">
        <v>0.53191489361702127</v>
      </c>
      <c r="P26" s="282"/>
      <c r="Q26" s="283">
        <v>0</v>
      </c>
      <c r="R26" s="265">
        <v>0</v>
      </c>
      <c r="S26" s="284"/>
      <c r="T26" s="283">
        <v>1</v>
      </c>
      <c r="U26" s="265">
        <v>0.53191489361702127</v>
      </c>
      <c r="V26" s="284"/>
      <c r="W26" s="283">
        <v>38</v>
      </c>
      <c r="X26" s="265">
        <v>20.212765957446805</v>
      </c>
    </row>
    <row r="27" spans="1:24" x14ac:dyDescent="0.25">
      <c r="A27" s="260" t="s">
        <v>251</v>
      </c>
      <c r="B27" s="261">
        <v>718</v>
      </c>
      <c r="C27" s="278">
        <v>45.761631612492032</v>
      </c>
      <c r="D27" s="279"/>
      <c r="E27" s="280">
        <v>147</v>
      </c>
      <c r="F27" s="278">
        <v>9.370000000000001</v>
      </c>
      <c r="G27" s="281"/>
      <c r="H27" s="280">
        <v>256</v>
      </c>
      <c r="I27" s="278">
        <v>16.316124899999998</v>
      </c>
      <c r="J27" s="281"/>
      <c r="K27" s="280">
        <v>357</v>
      </c>
      <c r="L27" s="278">
        <v>22.753346080305928</v>
      </c>
      <c r="M27" s="281"/>
      <c r="N27" s="280">
        <v>709</v>
      </c>
      <c r="O27" s="278">
        <v>45.188017845761628</v>
      </c>
      <c r="P27" s="279"/>
      <c r="Q27" s="280">
        <v>162</v>
      </c>
      <c r="R27" s="278">
        <v>10.325047801147228</v>
      </c>
      <c r="S27" s="281"/>
      <c r="T27" s="280">
        <v>2</v>
      </c>
      <c r="U27" s="278">
        <v>0.12746972594008923</v>
      </c>
      <c r="V27" s="281"/>
      <c r="W27" s="280">
        <v>346</v>
      </c>
      <c r="X27" s="278">
        <v>22.052262587635436</v>
      </c>
    </row>
    <row r="28" spans="1:24" x14ac:dyDescent="0.25">
      <c r="A28" s="263" t="s">
        <v>252</v>
      </c>
      <c r="B28" s="264">
        <v>160</v>
      </c>
      <c r="C28" s="265">
        <v>12.568735271013354</v>
      </c>
      <c r="D28" s="282"/>
      <c r="E28" s="283">
        <v>77</v>
      </c>
      <c r="F28" s="265">
        <v>6.05</v>
      </c>
      <c r="G28" s="284"/>
      <c r="H28" s="283">
        <v>350</v>
      </c>
      <c r="I28" s="265">
        <v>27.494108399999998</v>
      </c>
      <c r="J28" s="284"/>
      <c r="K28" s="283">
        <v>450</v>
      </c>
      <c r="L28" s="265">
        <v>35.349567949725056</v>
      </c>
      <c r="M28" s="284"/>
      <c r="N28" s="283">
        <v>245</v>
      </c>
      <c r="O28" s="265">
        <v>19.245875883739199</v>
      </c>
      <c r="P28" s="282"/>
      <c r="Q28" s="283">
        <v>350</v>
      </c>
      <c r="R28" s="265">
        <v>27.494108405341709</v>
      </c>
      <c r="S28" s="284"/>
      <c r="T28" s="283">
        <v>44</v>
      </c>
      <c r="U28" s="265">
        <v>3.456402199528672</v>
      </c>
      <c r="V28" s="284"/>
      <c r="W28" s="283">
        <v>261</v>
      </c>
      <c r="X28" s="265">
        <v>20.502749410840533</v>
      </c>
    </row>
    <row r="29" spans="1:24" x14ac:dyDescent="0.25">
      <c r="A29" s="260" t="s">
        <v>253</v>
      </c>
      <c r="B29" s="261">
        <v>239</v>
      </c>
      <c r="C29" s="278">
        <v>17.331399564902103</v>
      </c>
      <c r="D29" s="279"/>
      <c r="E29" s="280">
        <v>283</v>
      </c>
      <c r="F29" s="278">
        <v>20.52</v>
      </c>
      <c r="G29" s="281"/>
      <c r="H29" s="280">
        <v>727</v>
      </c>
      <c r="I29" s="278">
        <v>52.719361900000003</v>
      </c>
      <c r="J29" s="281"/>
      <c r="K29" s="280">
        <v>407</v>
      </c>
      <c r="L29" s="278">
        <v>29.514140681653373</v>
      </c>
      <c r="M29" s="281"/>
      <c r="N29" s="280">
        <v>193</v>
      </c>
      <c r="O29" s="278">
        <v>13.995649021029733</v>
      </c>
      <c r="P29" s="279"/>
      <c r="Q29" s="280">
        <v>304</v>
      </c>
      <c r="R29" s="278">
        <v>22.044960116026104</v>
      </c>
      <c r="S29" s="281"/>
      <c r="T29" s="280">
        <v>90</v>
      </c>
      <c r="U29" s="278">
        <v>6.5264684554024646</v>
      </c>
      <c r="V29" s="281"/>
      <c r="W29" s="280">
        <v>132</v>
      </c>
      <c r="X29" s="278">
        <v>9.5721537345902838</v>
      </c>
    </row>
    <row r="30" spans="1:24" x14ac:dyDescent="0.25">
      <c r="A30" s="263" t="s">
        <v>254</v>
      </c>
      <c r="B30" s="264">
        <v>13</v>
      </c>
      <c r="C30" s="265">
        <v>68.421052631578945</v>
      </c>
      <c r="D30" s="282"/>
      <c r="E30" s="283">
        <v>0</v>
      </c>
      <c r="F30" s="265">
        <v>0</v>
      </c>
      <c r="G30" s="284"/>
      <c r="H30" s="283">
        <v>4</v>
      </c>
      <c r="I30" s="265">
        <v>21.052631600000002</v>
      </c>
      <c r="J30" s="284"/>
      <c r="K30" s="283">
        <v>9</v>
      </c>
      <c r="L30" s="265">
        <v>47.368421052631575</v>
      </c>
      <c r="M30" s="284"/>
      <c r="N30" s="283">
        <v>10</v>
      </c>
      <c r="O30" s="265">
        <v>52.631578947368418</v>
      </c>
      <c r="P30" s="282"/>
      <c r="Q30" s="283">
        <v>1</v>
      </c>
      <c r="R30" s="265">
        <v>5.2631578947368416</v>
      </c>
      <c r="S30" s="284"/>
      <c r="T30" s="283">
        <v>0</v>
      </c>
      <c r="U30" s="265">
        <v>0</v>
      </c>
      <c r="V30" s="284"/>
      <c r="W30" s="283">
        <v>1</v>
      </c>
      <c r="X30" s="265">
        <v>5.2631578947368416</v>
      </c>
    </row>
    <row r="31" spans="1:24" x14ac:dyDescent="0.25">
      <c r="A31" s="260" t="s">
        <v>255</v>
      </c>
      <c r="B31" s="261">
        <v>27</v>
      </c>
      <c r="C31" s="278">
        <v>90</v>
      </c>
      <c r="D31" s="279"/>
      <c r="E31" s="280">
        <v>26</v>
      </c>
      <c r="F31" s="278">
        <v>86.67</v>
      </c>
      <c r="G31" s="281"/>
      <c r="H31" s="280">
        <v>46</v>
      </c>
      <c r="I31" s="278">
        <v>153.33333300000001</v>
      </c>
      <c r="J31" s="281"/>
      <c r="K31" s="280">
        <v>26</v>
      </c>
      <c r="L31" s="278">
        <v>86.666666666666671</v>
      </c>
      <c r="M31" s="281"/>
      <c r="N31" s="280">
        <v>26</v>
      </c>
      <c r="O31" s="278">
        <v>86.666666666666671</v>
      </c>
      <c r="P31" s="279"/>
      <c r="Q31" s="280">
        <v>22</v>
      </c>
      <c r="R31" s="278">
        <v>73.333333333333329</v>
      </c>
      <c r="S31" s="281"/>
      <c r="T31" s="280">
        <v>1</v>
      </c>
      <c r="U31" s="278">
        <v>3.3333333333333335</v>
      </c>
      <c r="V31" s="281"/>
      <c r="W31" s="280">
        <v>0</v>
      </c>
      <c r="X31" s="278">
        <v>0</v>
      </c>
    </row>
    <row r="32" spans="1:24" x14ac:dyDescent="0.25">
      <c r="A32" s="263" t="s">
        <v>256</v>
      </c>
      <c r="B32" s="264">
        <v>305</v>
      </c>
      <c r="C32" s="265">
        <v>23.389570552147241</v>
      </c>
      <c r="D32" s="282"/>
      <c r="E32" s="283">
        <v>124</v>
      </c>
      <c r="F32" s="265">
        <v>9.51</v>
      </c>
      <c r="G32" s="284"/>
      <c r="H32" s="283">
        <v>635</v>
      </c>
      <c r="I32" s="265">
        <v>48.696319000000003</v>
      </c>
      <c r="J32" s="284"/>
      <c r="K32" s="283">
        <v>299</v>
      </c>
      <c r="L32" s="265">
        <v>22.929447852760738</v>
      </c>
      <c r="M32" s="284"/>
      <c r="N32" s="283">
        <v>228</v>
      </c>
      <c r="O32" s="265">
        <v>17.484662576687114</v>
      </c>
      <c r="P32" s="282"/>
      <c r="Q32" s="283">
        <v>203</v>
      </c>
      <c r="R32" s="265">
        <v>15.567484662576685</v>
      </c>
      <c r="S32" s="284"/>
      <c r="T32" s="283">
        <v>54</v>
      </c>
      <c r="U32" s="265">
        <v>4.1411042944785272</v>
      </c>
      <c r="V32" s="284"/>
      <c r="W32" s="283">
        <v>306</v>
      </c>
      <c r="X32" s="265">
        <v>23.466257668711656</v>
      </c>
    </row>
    <row r="33" spans="1:24" x14ac:dyDescent="0.25">
      <c r="A33" s="260" t="s">
        <v>257</v>
      </c>
      <c r="B33" s="261">
        <v>213</v>
      </c>
      <c r="C33" s="278">
        <v>15.789473684210526</v>
      </c>
      <c r="D33" s="279"/>
      <c r="E33" s="280">
        <v>78</v>
      </c>
      <c r="F33" s="278">
        <v>5.7799999999999994</v>
      </c>
      <c r="G33" s="281"/>
      <c r="H33" s="280">
        <v>125</v>
      </c>
      <c r="I33" s="278">
        <v>9.2661230499999991</v>
      </c>
      <c r="J33" s="281"/>
      <c r="K33" s="280">
        <v>823</v>
      </c>
      <c r="L33" s="278">
        <v>61.008154188287619</v>
      </c>
      <c r="M33" s="281"/>
      <c r="N33" s="280">
        <v>197</v>
      </c>
      <c r="O33" s="278">
        <v>14.603409933283915</v>
      </c>
      <c r="P33" s="279"/>
      <c r="Q33" s="280">
        <v>156</v>
      </c>
      <c r="R33" s="278">
        <v>11.564121571534471</v>
      </c>
      <c r="S33" s="281"/>
      <c r="T33" s="280">
        <v>15</v>
      </c>
      <c r="U33" s="278">
        <v>1.1119347664936992</v>
      </c>
      <c r="V33" s="281"/>
      <c r="W33" s="280">
        <v>267</v>
      </c>
      <c r="X33" s="278">
        <v>19.792438843587842</v>
      </c>
    </row>
    <row r="34" spans="1:24" x14ac:dyDescent="0.25">
      <c r="A34" s="263" t="s">
        <v>258</v>
      </c>
      <c r="B34" s="264">
        <v>98</v>
      </c>
      <c r="C34" s="265">
        <v>28.24207492795389</v>
      </c>
      <c r="D34" s="282"/>
      <c r="E34" s="283">
        <v>29</v>
      </c>
      <c r="F34" s="265">
        <v>8.36</v>
      </c>
      <c r="G34" s="284"/>
      <c r="H34" s="283">
        <v>46</v>
      </c>
      <c r="I34" s="265">
        <v>13.2564841</v>
      </c>
      <c r="J34" s="284"/>
      <c r="K34" s="283">
        <v>73</v>
      </c>
      <c r="L34" s="265">
        <v>21.037463976945244</v>
      </c>
      <c r="M34" s="284"/>
      <c r="N34" s="283">
        <v>25</v>
      </c>
      <c r="O34" s="265">
        <v>7.2046109510086458</v>
      </c>
      <c r="P34" s="282"/>
      <c r="Q34" s="283">
        <v>21</v>
      </c>
      <c r="R34" s="265">
        <v>6.0518731988472618</v>
      </c>
      <c r="S34" s="284"/>
      <c r="T34" s="283">
        <v>4</v>
      </c>
      <c r="U34" s="265">
        <v>1.1527377521613833</v>
      </c>
      <c r="V34" s="284"/>
      <c r="W34" s="283">
        <v>88</v>
      </c>
      <c r="X34" s="265">
        <v>25.360230547550433</v>
      </c>
    </row>
    <row r="35" spans="1:24" x14ac:dyDescent="0.25">
      <c r="A35" s="260" t="s">
        <v>259</v>
      </c>
      <c r="B35" s="261">
        <v>13</v>
      </c>
      <c r="C35" s="278">
        <v>12.380952380952381</v>
      </c>
      <c r="D35" s="279"/>
      <c r="E35" s="280">
        <v>32</v>
      </c>
      <c r="F35" s="278">
        <v>30.48</v>
      </c>
      <c r="G35" s="281"/>
      <c r="H35" s="280">
        <v>47</v>
      </c>
      <c r="I35" s="278">
        <v>44.761904800000003</v>
      </c>
      <c r="J35" s="281"/>
      <c r="K35" s="280">
        <v>10</v>
      </c>
      <c r="L35" s="278">
        <v>9.5238095238095237</v>
      </c>
      <c r="M35" s="281"/>
      <c r="N35" s="280">
        <v>4</v>
      </c>
      <c r="O35" s="278">
        <v>3.8095238095238098</v>
      </c>
      <c r="P35" s="279"/>
      <c r="Q35" s="280">
        <v>8</v>
      </c>
      <c r="R35" s="278">
        <v>7.6190476190476195</v>
      </c>
      <c r="S35" s="281"/>
      <c r="T35" s="280">
        <v>6</v>
      </c>
      <c r="U35" s="278">
        <v>5.7142857142857144</v>
      </c>
      <c r="V35" s="281"/>
      <c r="W35" s="280">
        <v>17</v>
      </c>
      <c r="X35" s="278">
        <v>16.19047619047619</v>
      </c>
    </row>
    <row r="36" spans="1:24" s="266" customFormat="1" x14ac:dyDescent="0.25">
      <c r="A36" s="263" t="s">
        <v>260</v>
      </c>
      <c r="B36" s="264">
        <v>260</v>
      </c>
      <c r="C36" s="265">
        <v>13.807753584705257</v>
      </c>
      <c r="D36" s="282"/>
      <c r="E36" s="283">
        <v>272</v>
      </c>
      <c r="F36" s="265">
        <v>14.45</v>
      </c>
      <c r="G36" s="284"/>
      <c r="H36" s="283">
        <v>714</v>
      </c>
      <c r="I36" s="265">
        <v>37.918215600000003</v>
      </c>
      <c r="J36" s="284"/>
      <c r="K36" s="283">
        <v>666</v>
      </c>
      <c r="L36" s="265">
        <v>35.369091874668086</v>
      </c>
      <c r="M36" s="284"/>
      <c r="N36" s="283">
        <v>281</v>
      </c>
      <c r="O36" s="265">
        <v>14.922995220392989</v>
      </c>
      <c r="P36" s="282"/>
      <c r="Q36" s="283">
        <v>435</v>
      </c>
      <c r="R36" s="265">
        <v>23.101433882103027</v>
      </c>
      <c r="S36" s="284"/>
      <c r="T36" s="283">
        <v>39</v>
      </c>
      <c r="U36" s="265">
        <v>2.0711630377057886</v>
      </c>
      <c r="V36" s="284"/>
      <c r="W36" s="283">
        <v>356</v>
      </c>
      <c r="X36" s="265">
        <v>18.906001062134891</v>
      </c>
    </row>
    <row r="37" spans="1:24" x14ac:dyDescent="0.25">
      <c r="A37" s="260" t="s">
        <v>261</v>
      </c>
      <c r="B37" s="261">
        <v>78</v>
      </c>
      <c r="C37" s="278">
        <v>12.149532710280374</v>
      </c>
      <c r="D37" s="279"/>
      <c r="E37" s="280">
        <v>90</v>
      </c>
      <c r="F37" s="278">
        <v>14.02</v>
      </c>
      <c r="G37" s="281"/>
      <c r="H37" s="280">
        <v>182</v>
      </c>
      <c r="I37" s="278">
        <v>28.3489097</v>
      </c>
      <c r="J37" s="281"/>
      <c r="K37" s="280">
        <v>131</v>
      </c>
      <c r="L37" s="278">
        <v>20.404984423676012</v>
      </c>
      <c r="M37" s="281"/>
      <c r="N37" s="280">
        <v>50</v>
      </c>
      <c r="O37" s="278">
        <v>7.7881619937694699</v>
      </c>
      <c r="P37" s="279"/>
      <c r="Q37" s="280">
        <v>116</v>
      </c>
      <c r="R37" s="278">
        <v>18.068535825545169</v>
      </c>
      <c r="S37" s="281"/>
      <c r="T37" s="280">
        <v>24</v>
      </c>
      <c r="U37" s="278">
        <v>3.7383177570093453</v>
      </c>
      <c r="V37" s="281"/>
      <c r="W37" s="280">
        <v>238</v>
      </c>
      <c r="X37" s="278">
        <v>37.071651090342677</v>
      </c>
    </row>
    <row r="38" spans="1:24" s="266" customFormat="1" x14ac:dyDescent="0.25">
      <c r="A38" s="263" t="s">
        <v>262</v>
      </c>
      <c r="B38" s="264">
        <v>208</v>
      </c>
      <c r="C38" s="265">
        <v>14.082599864590387</v>
      </c>
      <c r="D38" s="282"/>
      <c r="E38" s="283">
        <v>169</v>
      </c>
      <c r="F38" s="265">
        <v>11.44</v>
      </c>
      <c r="G38" s="284"/>
      <c r="H38" s="283">
        <v>583</v>
      </c>
      <c r="I38" s="265">
        <v>39.471902499999999</v>
      </c>
      <c r="J38" s="284"/>
      <c r="K38" s="283">
        <v>437</v>
      </c>
      <c r="L38" s="265">
        <v>29.587000677048071</v>
      </c>
      <c r="M38" s="284"/>
      <c r="N38" s="283">
        <v>291</v>
      </c>
      <c r="O38" s="265">
        <v>19.702098849018277</v>
      </c>
      <c r="P38" s="282"/>
      <c r="Q38" s="283">
        <v>215</v>
      </c>
      <c r="R38" s="265">
        <v>14.556533513879485</v>
      </c>
      <c r="S38" s="284"/>
      <c r="T38" s="283">
        <v>16</v>
      </c>
      <c r="U38" s="265">
        <v>1.0832769126607988</v>
      </c>
      <c r="V38" s="284"/>
      <c r="W38" s="283">
        <v>324</v>
      </c>
      <c r="X38" s="265">
        <v>21.936357481381176</v>
      </c>
    </row>
    <row r="39" spans="1:24" x14ac:dyDescent="0.25">
      <c r="A39" s="260" t="s">
        <v>263</v>
      </c>
      <c r="B39" s="261">
        <v>175</v>
      </c>
      <c r="C39" s="278">
        <v>20.184544405997691</v>
      </c>
      <c r="D39" s="279"/>
      <c r="E39" s="280">
        <v>136</v>
      </c>
      <c r="F39" s="278">
        <v>15.690000000000001</v>
      </c>
      <c r="G39" s="281"/>
      <c r="H39" s="280">
        <v>278</v>
      </c>
      <c r="I39" s="278">
        <v>32.064590500000001</v>
      </c>
      <c r="J39" s="281"/>
      <c r="K39" s="280">
        <v>288</v>
      </c>
      <c r="L39" s="278">
        <v>33.217993079584772</v>
      </c>
      <c r="M39" s="281"/>
      <c r="N39" s="280">
        <v>95</v>
      </c>
      <c r="O39" s="278">
        <v>10.957324106113035</v>
      </c>
      <c r="P39" s="279"/>
      <c r="Q39" s="280">
        <v>166</v>
      </c>
      <c r="R39" s="278">
        <v>19.146482122260668</v>
      </c>
      <c r="S39" s="281"/>
      <c r="T39" s="280">
        <v>55</v>
      </c>
      <c r="U39" s="278">
        <v>6.3437139561707028</v>
      </c>
      <c r="V39" s="281"/>
      <c r="W39" s="280">
        <v>240</v>
      </c>
      <c r="X39" s="278">
        <v>27.681660899653981</v>
      </c>
    </row>
    <row r="40" spans="1:24" s="266" customFormat="1" x14ac:dyDescent="0.25">
      <c r="A40" s="263" t="s">
        <v>264</v>
      </c>
      <c r="B40" s="264">
        <v>404</v>
      </c>
      <c r="C40" s="265">
        <v>30.421686746987952</v>
      </c>
      <c r="D40" s="282"/>
      <c r="E40" s="283">
        <v>242</v>
      </c>
      <c r="F40" s="265">
        <v>18.22</v>
      </c>
      <c r="G40" s="284"/>
      <c r="H40" s="283">
        <v>340</v>
      </c>
      <c r="I40" s="265">
        <v>25.602409600000001</v>
      </c>
      <c r="J40" s="284"/>
      <c r="K40" s="283">
        <v>330</v>
      </c>
      <c r="L40" s="265">
        <v>24.849397590361448</v>
      </c>
      <c r="M40" s="284"/>
      <c r="N40" s="283">
        <v>247</v>
      </c>
      <c r="O40" s="265">
        <v>18.599397590361448</v>
      </c>
      <c r="P40" s="282"/>
      <c r="Q40" s="283">
        <v>188</v>
      </c>
      <c r="R40" s="265">
        <v>14.156626506024098</v>
      </c>
      <c r="S40" s="284"/>
      <c r="T40" s="283">
        <v>39</v>
      </c>
      <c r="U40" s="265">
        <v>2.9367469879518073</v>
      </c>
      <c r="V40" s="284"/>
      <c r="W40" s="283">
        <v>303</v>
      </c>
      <c r="X40" s="265">
        <v>22.816265060240966</v>
      </c>
    </row>
    <row r="41" spans="1:24" x14ac:dyDescent="0.25">
      <c r="A41" s="260" t="s">
        <v>265</v>
      </c>
      <c r="B41" s="261">
        <v>213</v>
      </c>
      <c r="C41" s="278">
        <v>22.072538860103627</v>
      </c>
      <c r="D41" s="279"/>
      <c r="E41" s="280">
        <v>116</v>
      </c>
      <c r="F41" s="278">
        <v>12.02</v>
      </c>
      <c r="G41" s="281"/>
      <c r="H41" s="280">
        <v>543</v>
      </c>
      <c r="I41" s="278">
        <v>56.269430100000001</v>
      </c>
      <c r="J41" s="281"/>
      <c r="K41" s="280">
        <v>269</v>
      </c>
      <c r="L41" s="278">
        <v>27.875647668393782</v>
      </c>
      <c r="M41" s="281"/>
      <c r="N41" s="280">
        <v>133</v>
      </c>
      <c r="O41" s="278">
        <v>13.78238341968912</v>
      </c>
      <c r="P41" s="279"/>
      <c r="Q41" s="280">
        <v>235</v>
      </c>
      <c r="R41" s="278">
        <v>24.352331606217618</v>
      </c>
      <c r="S41" s="281"/>
      <c r="T41" s="280">
        <v>26</v>
      </c>
      <c r="U41" s="278">
        <v>2.6943005181347153</v>
      </c>
      <c r="V41" s="281"/>
      <c r="W41" s="280">
        <v>153</v>
      </c>
      <c r="X41" s="278">
        <v>15.854922279792746</v>
      </c>
    </row>
    <row r="42" spans="1:24" s="266" customFormat="1" x14ac:dyDescent="0.25">
      <c r="A42" s="263" t="s">
        <v>266</v>
      </c>
      <c r="B42" s="264">
        <v>31</v>
      </c>
      <c r="C42" s="265">
        <v>8.9855072463768124</v>
      </c>
      <c r="D42" s="282"/>
      <c r="E42" s="283">
        <v>66</v>
      </c>
      <c r="F42" s="265">
        <v>19.13</v>
      </c>
      <c r="G42" s="284"/>
      <c r="H42" s="283">
        <v>103</v>
      </c>
      <c r="I42" s="265">
        <v>29.855072499999999</v>
      </c>
      <c r="J42" s="284"/>
      <c r="K42" s="283">
        <v>165</v>
      </c>
      <c r="L42" s="265">
        <v>47.826086956521742</v>
      </c>
      <c r="M42" s="284"/>
      <c r="N42" s="283">
        <v>24</v>
      </c>
      <c r="O42" s="265">
        <v>6.9565217391304346</v>
      </c>
      <c r="P42" s="282"/>
      <c r="Q42" s="283">
        <v>137</v>
      </c>
      <c r="R42" s="265">
        <v>39.710144927536234</v>
      </c>
      <c r="S42" s="284"/>
      <c r="T42" s="283">
        <v>4</v>
      </c>
      <c r="U42" s="265">
        <v>1.1594202898550725</v>
      </c>
      <c r="V42" s="284"/>
      <c r="W42" s="283">
        <v>60</v>
      </c>
      <c r="X42" s="265">
        <v>17.391304347826086</v>
      </c>
    </row>
    <row r="43" spans="1:24" x14ac:dyDescent="0.25">
      <c r="A43" s="260" t="s">
        <v>267</v>
      </c>
      <c r="B43" s="261">
        <v>191</v>
      </c>
      <c r="C43" s="278">
        <v>12.103929024081115</v>
      </c>
      <c r="D43" s="279"/>
      <c r="E43" s="280">
        <v>311</v>
      </c>
      <c r="F43" s="278">
        <v>19.71</v>
      </c>
      <c r="G43" s="281"/>
      <c r="H43" s="280">
        <v>620</v>
      </c>
      <c r="I43" s="278">
        <v>39.290240799999999</v>
      </c>
      <c r="J43" s="281"/>
      <c r="K43" s="280">
        <v>340</v>
      </c>
      <c r="L43" s="278">
        <v>21.546261089987325</v>
      </c>
      <c r="M43" s="281"/>
      <c r="N43" s="280">
        <v>187</v>
      </c>
      <c r="O43" s="278">
        <v>11.85044359949303</v>
      </c>
      <c r="P43" s="279"/>
      <c r="Q43" s="280">
        <v>267</v>
      </c>
      <c r="R43" s="278">
        <v>16.920152091254753</v>
      </c>
      <c r="S43" s="281"/>
      <c r="T43" s="280">
        <v>73</v>
      </c>
      <c r="U43" s="278">
        <v>4.6261089987325725</v>
      </c>
      <c r="V43" s="281"/>
      <c r="W43" s="280">
        <v>253</v>
      </c>
      <c r="X43" s="278">
        <v>16.032953105196452</v>
      </c>
    </row>
    <row r="44" spans="1:24" s="266" customFormat="1" x14ac:dyDescent="0.25">
      <c r="A44" s="263" t="s">
        <v>268</v>
      </c>
      <c r="B44" s="264">
        <v>199</v>
      </c>
      <c r="C44" s="265">
        <v>17.229437229437231</v>
      </c>
      <c r="D44" s="282"/>
      <c r="E44" s="283">
        <v>221</v>
      </c>
      <c r="F44" s="265">
        <v>19.13</v>
      </c>
      <c r="G44" s="284"/>
      <c r="H44" s="283">
        <v>326</v>
      </c>
      <c r="I44" s="265">
        <v>28.225108200000001</v>
      </c>
      <c r="J44" s="284"/>
      <c r="K44" s="283">
        <v>316</v>
      </c>
      <c r="L44" s="265">
        <v>27.359307359307362</v>
      </c>
      <c r="M44" s="284"/>
      <c r="N44" s="283">
        <v>119</v>
      </c>
      <c r="O44" s="265">
        <v>10.303030303030303</v>
      </c>
      <c r="P44" s="282"/>
      <c r="Q44" s="283">
        <v>205</v>
      </c>
      <c r="R44" s="265">
        <v>17.748917748917751</v>
      </c>
      <c r="S44" s="284"/>
      <c r="T44" s="283">
        <v>25</v>
      </c>
      <c r="U44" s="265">
        <v>2.1645021645021645</v>
      </c>
      <c r="V44" s="284"/>
      <c r="W44" s="283">
        <v>288</v>
      </c>
      <c r="X44" s="265">
        <v>24.935064935064936</v>
      </c>
    </row>
    <row r="45" spans="1:24" x14ac:dyDescent="0.25">
      <c r="A45" s="260" t="s">
        <v>269</v>
      </c>
      <c r="B45" s="261">
        <v>15</v>
      </c>
      <c r="C45" s="278">
        <v>62.5</v>
      </c>
      <c r="D45" s="279"/>
      <c r="E45" s="280">
        <v>0</v>
      </c>
      <c r="F45" s="278">
        <v>0</v>
      </c>
      <c r="G45" s="281"/>
      <c r="H45" s="280">
        <v>1</v>
      </c>
      <c r="I45" s="278">
        <v>4.1666666699999997</v>
      </c>
      <c r="J45" s="281"/>
      <c r="K45" s="280">
        <v>6</v>
      </c>
      <c r="L45" s="278">
        <v>25</v>
      </c>
      <c r="M45" s="281"/>
      <c r="N45" s="280">
        <v>5</v>
      </c>
      <c r="O45" s="278">
        <v>20.833333333333336</v>
      </c>
      <c r="P45" s="279"/>
      <c r="Q45" s="280">
        <v>1</v>
      </c>
      <c r="R45" s="278">
        <v>4.1666666666666661</v>
      </c>
      <c r="S45" s="281"/>
      <c r="T45" s="280">
        <v>0</v>
      </c>
      <c r="U45" s="278">
        <v>0</v>
      </c>
      <c r="V45" s="281"/>
      <c r="W45" s="280">
        <v>1</v>
      </c>
      <c r="X45" s="278">
        <v>4.1666666666666661</v>
      </c>
    </row>
    <row r="46" spans="1:24" s="266" customFormat="1" x14ac:dyDescent="0.25">
      <c r="A46" s="267" t="s">
        <v>270</v>
      </c>
      <c r="B46" s="268">
        <v>25</v>
      </c>
      <c r="C46" s="269">
        <v>86.206896551724128</v>
      </c>
      <c r="D46" s="285"/>
      <c r="E46" s="286">
        <v>1</v>
      </c>
      <c r="F46" s="269">
        <v>3.45</v>
      </c>
      <c r="G46" s="287"/>
      <c r="H46" s="286">
        <v>0</v>
      </c>
      <c r="I46" s="269">
        <v>0</v>
      </c>
      <c r="J46" s="287"/>
      <c r="K46" s="286">
        <v>13</v>
      </c>
      <c r="L46" s="269">
        <v>44.827586206896555</v>
      </c>
      <c r="M46" s="287"/>
      <c r="N46" s="286">
        <v>25</v>
      </c>
      <c r="O46" s="269">
        <v>86.206896551724128</v>
      </c>
      <c r="P46" s="285"/>
      <c r="Q46" s="286">
        <v>5</v>
      </c>
      <c r="R46" s="269">
        <v>17.241379310344829</v>
      </c>
      <c r="S46" s="287"/>
      <c r="T46" s="286">
        <v>0</v>
      </c>
      <c r="U46" s="269">
        <v>0</v>
      </c>
      <c r="V46" s="287"/>
      <c r="W46" s="286">
        <v>0</v>
      </c>
      <c r="X46" s="269">
        <v>0</v>
      </c>
    </row>
    <row r="47" spans="1:24" x14ac:dyDescent="0.25">
      <c r="B47" s="270"/>
      <c r="C47" s="271"/>
      <c r="D47" s="270"/>
      <c r="E47" s="270"/>
      <c r="F47" s="293"/>
      <c r="G47" s="284"/>
      <c r="H47" s="284"/>
      <c r="I47" s="293"/>
      <c r="J47" s="284"/>
      <c r="K47" s="284"/>
      <c r="L47" s="293"/>
      <c r="M47" s="284"/>
      <c r="N47" s="284"/>
      <c r="O47" s="293"/>
      <c r="P47" s="270"/>
      <c r="Q47" s="270"/>
      <c r="R47" s="293"/>
      <c r="S47" s="284"/>
      <c r="T47" s="284"/>
      <c r="U47" s="293"/>
      <c r="V47" s="284"/>
      <c r="W47" s="284"/>
      <c r="X47" s="293"/>
    </row>
    <row r="48" spans="1:24" ht="16.5" x14ac:dyDescent="0.3">
      <c r="A48" s="272" t="s">
        <v>271</v>
      </c>
    </row>
  </sheetData>
  <mergeCells count="11">
    <mergeCell ref="W12:X12"/>
    <mergeCell ref="A6:X7"/>
    <mergeCell ref="A11:A13"/>
    <mergeCell ref="B11:X11"/>
    <mergeCell ref="B12:C12"/>
    <mergeCell ref="E12:F12"/>
    <mergeCell ref="H12:I12"/>
    <mergeCell ref="K12:L12"/>
    <mergeCell ref="N12:O12"/>
    <mergeCell ref="Q12:R12"/>
    <mergeCell ref="T12:U12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EA902-8698-40D2-9C30-3B45543F92BB}">
  <sheetPr>
    <tabColor theme="1"/>
  </sheetPr>
  <dimension ref="A2:I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6.140625" style="250" customWidth="1"/>
    <col min="9" max="9" width="9.5703125" style="250" hidden="1" customWidth="1"/>
    <col min="10" max="16384" width="11.42578125" style="250"/>
  </cols>
  <sheetData>
    <row r="2" spans="1:9" x14ac:dyDescent="0.25">
      <c r="A2" s="249"/>
    </row>
    <row r="5" spans="1:9" ht="3.75" customHeight="1" x14ac:dyDescent="0.25"/>
    <row r="6" spans="1:9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</row>
    <row r="7" spans="1:9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</row>
    <row r="8" spans="1:9" ht="14.25" customHeight="1" x14ac:dyDescent="0.25">
      <c r="A8" s="251" t="s">
        <v>415</v>
      </c>
      <c r="B8" s="252"/>
      <c r="C8" s="252"/>
      <c r="D8" s="252"/>
      <c r="E8" s="252"/>
      <c r="F8" s="252"/>
      <c r="G8" s="252"/>
      <c r="H8" s="252"/>
      <c r="I8" s="252"/>
    </row>
    <row r="9" spans="1:9" ht="14.25" customHeight="1" x14ac:dyDescent="0.25">
      <c r="A9" s="430" t="s">
        <v>416</v>
      </c>
      <c r="B9" s="430"/>
      <c r="C9" s="430"/>
      <c r="D9" s="430"/>
      <c r="E9" s="430"/>
      <c r="F9" s="430"/>
      <c r="G9" s="430"/>
      <c r="H9" s="430"/>
      <c r="I9" s="430"/>
    </row>
    <row r="10" spans="1:9" ht="15.75" x14ac:dyDescent="0.3">
      <c r="A10" s="253" t="s">
        <v>235</v>
      </c>
      <c r="B10" s="254"/>
      <c r="C10" s="255"/>
      <c r="D10" s="288"/>
      <c r="E10" s="288"/>
      <c r="F10" s="288"/>
    </row>
    <row r="11" spans="1:9" x14ac:dyDescent="0.25">
      <c r="A11" s="423" t="s">
        <v>236</v>
      </c>
      <c r="B11" s="429" t="s">
        <v>417</v>
      </c>
      <c r="C11" s="429"/>
      <c r="D11" s="429"/>
      <c r="E11" s="429"/>
      <c r="F11" s="429"/>
      <c r="G11" s="429"/>
      <c r="H11" s="429"/>
      <c r="I11" s="429"/>
    </row>
    <row r="12" spans="1:9" ht="27" customHeight="1" x14ac:dyDescent="0.25">
      <c r="A12" s="426"/>
      <c r="B12" s="425" t="s">
        <v>306</v>
      </c>
      <c r="C12" s="425"/>
      <c r="D12" s="273"/>
      <c r="E12" s="428" t="s">
        <v>307</v>
      </c>
      <c r="F12" s="428"/>
      <c r="G12" s="274"/>
      <c r="H12" s="428" t="s">
        <v>303</v>
      </c>
      <c r="I12" s="428"/>
    </row>
    <row r="13" spans="1:9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/>
      <c r="I13" s="256" t="s">
        <v>1</v>
      </c>
    </row>
    <row r="14" spans="1:9" x14ac:dyDescent="0.25">
      <c r="A14" s="289" t="s">
        <v>238</v>
      </c>
      <c r="B14" s="258">
        <f>SUM(B15:B46)</f>
        <v>4151</v>
      </c>
      <c r="C14" s="276">
        <f>(B14/$H$14)*100</f>
        <v>13.500065044880968</v>
      </c>
      <c r="D14" s="277"/>
      <c r="E14" s="258">
        <f t="shared" ref="E14" si="0">SUM(E15:E46)</f>
        <v>26597</v>
      </c>
      <c r="F14" s="276">
        <f>(E14/$H$14)*100</f>
        <v>86.499934955119031</v>
      </c>
      <c r="G14" s="277"/>
      <c r="H14" s="258">
        <f>B14+E14</f>
        <v>30748</v>
      </c>
      <c r="I14" s="277">
        <f>SUM(I15:I46)</f>
        <v>100</v>
      </c>
    </row>
    <row r="15" spans="1:9" x14ac:dyDescent="0.25">
      <c r="A15" s="260" t="s">
        <v>239</v>
      </c>
      <c r="B15" s="261">
        <v>92</v>
      </c>
      <c r="C15" s="262">
        <f>(B15/$H15)*100</f>
        <v>11.528822055137844</v>
      </c>
      <c r="D15" s="279"/>
      <c r="E15" s="280">
        <v>706</v>
      </c>
      <c r="F15" s="262">
        <f>(E15/$H15)*100</f>
        <v>88.471177944862163</v>
      </c>
      <c r="G15" s="281"/>
      <c r="H15" s="280">
        <v>798</v>
      </c>
      <c r="I15" s="262">
        <f>(H15/$H$14)*100</f>
        <v>2.5952907506179264</v>
      </c>
    </row>
    <row r="16" spans="1:9" x14ac:dyDescent="0.25">
      <c r="A16" s="263" t="s">
        <v>240</v>
      </c>
      <c r="B16" s="264">
        <v>268</v>
      </c>
      <c r="C16" s="265">
        <f>(B16/$H16)*100</f>
        <v>21.665319320937755</v>
      </c>
      <c r="D16" s="282"/>
      <c r="E16" s="283">
        <v>969</v>
      </c>
      <c r="F16" s="265">
        <f>(E16/$H16)*100</f>
        <v>78.334680679062245</v>
      </c>
      <c r="G16" s="284"/>
      <c r="H16" s="283">
        <v>1237</v>
      </c>
      <c r="I16" s="265">
        <f>(H16/$H$14)*100</f>
        <v>4.0230258878626257</v>
      </c>
    </row>
    <row r="17" spans="1:9" x14ac:dyDescent="0.25">
      <c r="A17" s="260" t="s">
        <v>241</v>
      </c>
      <c r="B17" s="261">
        <v>0</v>
      </c>
      <c r="C17" s="262">
        <v>0</v>
      </c>
      <c r="D17" s="279"/>
      <c r="E17" s="280">
        <v>0</v>
      </c>
      <c r="F17" s="262">
        <v>0</v>
      </c>
      <c r="G17" s="281"/>
      <c r="H17" s="280">
        <v>0</v>
      </c>
      <c r="I17" s="262">
        <f t="shared" ref="I17:I46" si="1">(H17/$H$14)*100</f>
        <v>0</v>
      </c>
    </row>
    <row r="18" spans="1:9" x14ac:dyDescent="0.25">
      <c r="A18" s="263" t="s">
        <v>242</v>
      </c>
      <c r="B18" s="264">
        <v>168</v>
      </c>
      <c r="C18" s="265">
        <f t="shared" ref="C18:C46" si="2">(B18/$H18)*100</f>
        <v>8.6687306501547994</v>
      </c>
      <c r="D18" s="282"/>
      <c r="E18" s="283">
        <v>1770</v>
      </c>
      <c r="F18" s="265">
        <f t="shared" ref="F18:F46" si="3">(E18/$H18)*100</f>
        <v>91.331269349845201</v>
      </c>
      <c r="G18" s="284"/>
      <c r="H18" s="283">
        <v>1938</v>
      </c>
      <c r="I18" s="265">
        <f t="shared" si="1"/>
        <v>6.3028489657863922</v>
      </c>
    </row>
    <row r="19" spans="1:9" x14ac:dyDescent="0.25">
      <c r="A19" s="260" t="s">
        <v>243</v>
      </c>
      <c r="B19" s="261">
        <v>392</v>
      </c>
      <c r="C19" s="262">
        <f t="shared" si="2"/>
        <v>17.245930488341401</v>
      </c>
      <c r="D19" s="279"/>
      <c r="E19" s="280">
        <v>1881</v>
      </c>
      <c r="F19" s="262">
        <f t="shared" si="3"/>
        <v>82.754069511658599</v>
      </c>
      <c r="G19" s="281"/>
      <c r="H19" s="280">
        <v>2273</v>
      </c>
      <c r="I19" s="262">
        <f t="shared" si="1"/>
        <v>7.3923507219981781</v>
      </c>
    </row>
    <row r="20" spans="1:9" x14ac:dyDescent="0.25">
      <c r="A20" s="263" t="s">
        <v>244</v>
      </c>
      <c r="B20" s="264">
        <v>141</v>
      </c>
      <c r="C20" s="265">
        <f t="shared" si="2"/>
        <v>7.7771649200220629</v>
      </c>
      <c r="D20" s="282"/>
      <c r="E20" s="283">
        <v>1672</v>
      </c>
      <c r="F20" s="265">
        <f t="shared" si="3"/>
        <v>92.222835079977941</v>
      </c>
      <c r="G20" s="284"/>
      <c r="H20" s="283">
        <v>1813</v>
      </c>
      <c r="I20" s="265">
        <f t="shared" si="1"/>
        <v>5.8963184597372189</v>
      </c>
    </row>
    <row r="21" spans="1:9" x14ac:dyDescent="0.25">
      <c r="A21" s="260" t="s">
        <v>245</v>
      </c>
      <c r="B21" s="261">
        <v>418</v>
      </c>
      <c r="C21" s="262">
        <f t="shared" si="2"/>
        <v>21.402969790066564</v>
      </c>
      <c r="D21" s="279"/>
      <c r="E21" s="280">
        <v>1535</v>
      </c>
      <c r="F21" s="262">
        <f t="shared" si="3"/>
        <v>78.597030209933436</v>
      </c>
      <c r="G21" s="281"/>
      <c r="H21" s="280">
        <v>1953</v>
      </c>
      <c r="I21" s="262">
        <f t="shared" si="1"/>
        <v>6.3516326265122931</v>
      </c>
    </row>
    <row r="22" spans="1:9" x14ac:dyDescent="0.25">
      <c r="A22" s="263" t="s">
        <v>246</v>
      </c>
      <c r="B22" s="264">
        <v>225</v>
      </c>
      <c r="C22" s="265">
        <f t="shared" si="2"/>
        <v>15.745276417074876</v>
      </c>
      <c r="D22" s="282"/>
      <c r="E22" s="283">
        <v>1204</v>
      </c>
      <c r="F22" s="265">
        <f t="shared" si="3"/>
        <v>84.254723582925124</v>
      </c>
      <c r="G22" s="284"/>
      <c r="H22" s="283">
        <v>1429</v>
      </c>
      <c r="I22" s="265">
        <f t="shared" si="1"/>
        <v>4.6474567451541562</v>
      </c>
    </row>
    <row r="23" spans="1:9" x14ac:dyDescent="0.25">
      <c r="A23" s="260" t="s">
        <v>247</v>
      </c>
      <c r="B23" s="261">
        <v>28</v>
      </c>
      <c r="C23" s="262">
        <f t="shared" si="2"/>
        <v>12.727272727272727</v>
      </c>
      <c r="D23" s="279"/>
      <c r="E23" s="280">
        <v>192</v>
      </c>
      <c r="F23" s="262">
        <f t="shared" si="3"/>
        <v>87.272727272727266</v>
      </c>
      <c r="G23" s="281"/>
      <c r="H23" s="280">
        <v>220</v>
      </c>
      <c r="I23" s="262">
        <f t="shared" si="1"/>
        <v>0.71549369064654611</v>
      </c>
    </row>
    <row r="24" spans="1:9" x14ac:dyDescent="0.25">
      <c r="A24" s="263" t="s">
        <v>248</v>
      </c>
      <c r="B24" s="264">
        <v>0</v>
      </c>
      <c r="C24" s="265">
        <f t="shared" si="2"/>
        <v>0</v>
      </c>
      <c r="D24" s="282"/>
      <c r="E24" s="283">
        <v>2</v>
      </c>
      <c r="F24" s="265">
        <f t="shared" si="3"/>
        <v>100</v>
      </c>
      <c r="G24" s="284"/>
      <c r="H24" s="283">
        <v>2</v>
      </c>
      <c r="I24" s="265">
        <f t="shared" si="1"/>
        <v>6.5044880967867827E-3</v>
      </c>
    </row>
    <row r="25" spans="1:9" x14ac:dyDescent="0.25">
      <c r="A25" s="260" t="s">
        <v>249</v>
      </c>
      <c r="B25" s="261">
        <v>149</v>
      </c>
      <c r="C25" s="262">
        <f t="shared" si="2"/>
        <v>10.972017673048601</v>
      </c>
      <c r="D25" s="279"/>
      <c r="E25" s="280">
        <v>1209</v>
      </c>
      <c r="F25" s="262">
        <f t="shared" si="3"/>
        <v>89.027982326951388</v>
      </c>
      <c r="G25" s="281"/>
      <c r="H25" s="280">
        <v>1358</v>
      </c>
      <c r="I25" s="262">
        <f t="shared" si="1"/>
        <v>4.4165474177182258</v>
      </c>
    </row>
    <row r="26" spans="1:9" x14ac:dyDescent="0.25">
      <c r="A26" s="263" t="s">
        <v>250</v>
      </c>
      <c r="B26" s="264">
        <v>4</v>
      </c>
      <c r="C26" s="265">
        <f t="shared" si="2"/>
        <v>2.1621621621621623</v>
      </c>
      <c r="D26" s="282"/>
      <c r="E26" s="283">
        <v>181</v>
      </c>
      <c r="F26" s="265">
        <f t="shared" si="3"/>
        <v>97.837837837837839</v>
      </c>
      <c r="G26" s="284"/>
      <c r="H26" s="283">
        <v>185</v>
      </c>
      <c r="I26" s="265">
        <f t="shared" si="1"/>
        <v>0.60166514895277734</v>
      </c>
    </row>
    <row r="27" spans="1:9" x14ac:dyDescent="0.25">
      <c r="A27" s="260" t="s">
        <v>251</v>
      </c>
      <c r="B27" s="261">
        <v>37</v>
      </c>
      <c r="C27" s="262">
        <f t="shared" si="2"/>
        <v>2.384020618556701</v>
      </c>
      <c r="D27" s="279"/>
      <c r="E27" s="280">
        <v>1515</v>
      </c>
      <c r="F27" s="262">
        <f t="shared" si="3"/>
        <v>97.615979381443296</v>
      </c>
      <c r="G27" s="281"/>
      <c r="H27" s="280">
        <v>1552</v>
      </c>
      <c r="I27" s="262">
        <f t="shared" si="1"/>
        <v>5.0474827631065438</v>
      </c>
    </row>
    <row r="28" spans="1:9" x14ac:dyDescent="0.25">
      <c r="A28" s="263" t="s">
        <v>252</v>
      </c>
      <c r="B28" s="264">
        <v>96</v>
      </c>
      <c r="C28" s="265">
        <f t="shared" si="2"/>
        <v>7.5829383886255926</v>
      </c>
      <c r="D28" s="282"/>
      <c r="E28" s="283">
        <v>1170</v>
      </c>
      <c r="F28" s="265">
        <f t="shared" si="3"/>
        <v>92.417061611374407</v>
      </c>
      <c r="G28" s="284"/>
      <c r="H28" s="283">
        <v>1266</v>
      </c>
      <c r="I28" s="265">
        <f t="shared" si="1"/>
        <v>4.1173409652660338</v>
      </c>
    </row>
    <row r="29" spans="1:9" x14ac:dyDescent="0.25">
      <c r="A29" s="260" t="s">
        <v>253</v>
      </c>
      <c r="B29" s="261">
        <v>331</v>
      </c>
      <c r="C29" s="262">
        <f t="shared" si="2"/>
        <v>24.266862170087975</v>
      </c>
      <c r="D29" s="279"/>
      <c r="E29" s="280">
        <v>1033</v>
      </c>
      <c r="F29" s="262">
        <f t="shared" si="3"/>
        <v>75.733137829912025</v>
      </c>
      <c r="G29" s="281"/>
      <c r="H29" s="280">
        <v>1364</v>
      </c>
      <c r="I29" s="262">
        <f t="shared" si="1"/>
        <v>4.4360608820085856</v>
      </c>
    </row>
    <row r="30" spans="1:9" x14ac:dyDescent="0.25">
      <c r="A30" s="263" t="s">
        <v>254</v>
      </c>
      <c r="B30" s="264">
        <v>1</v>
      </c>
      <c r="C30" s="265">
        <f t="shared" si="2"/>
        <v>5.2631578947368416</v>
      </c>
      <c r="D30" s="282"/>
      <c r="E30" s="283">
        <v>18</v>
      </c>
      <c r="F30" s="265">
        <f t="shared" si="3"/>
        <v>94.73684210526315</v>
      </c>
      <c r="G30" s="284"/>
      <c r="H30" s="283">
        <v>19</v>
      </c>
      <c r="I30" s="265">
        <f t="shared" si="1"/>
        <v>6.1792636919474439E-2</v>
      </c>
    </row>
    <row r="31" spans="1:9" x14ac:dyDescent="0.25">
      <c r="A31" s="260" t="s">
        <v>255</v>
      </c>
      <c r="B31" s="261">
        <v>2</v>
      </c>
      <c r="C31" s="262">
        <f t="shared" si="2"/>
        <v>6.666666666666667</v>
      </c>
      <c r="D31" s="279"/>
      <c r="E31" s="280">
        <v>28</v>
      </c>
      <c r="F31" s="262">
        <f t="shared" si="3"/>
        <v>93.333333333333329</v>
      </c>
      <c r="G31" s="281"/>
      <c r="H31" s="280">
        <v>30</v>
      </c>
      <c r="I31" s="262">
        <f t="shared" si="1"/>
        <v>9.7567321451801747E-2</v>
      </c>
    </row>
    <row r="32" spans="1:9" x14ac:dyDescent="0.25">
      <c r="A32" s="263" t="s">
        <v>256</v>
      </c>
      <c r="B32" s="264">
        <v>196</v>
      </c>
      <c r="C32" s="265">
        <f t="shared" si="2"/>
        <v>15.123456790123457</v>
      </c>
      <c r="D32" s="282"/>
      <c r="E32" s="283">
        <v>1100</v>
      </c>
      <c r="F32" s="265">
        <f t="shared" si="3"/>
        <v>84.876543209876544</v>
      </c>
      <c r="G32" s="284"/>
      <c r="H32" s="283">
        <v>1296</v>
      </c>
      <c r="I32" s="265">
        <f t="shared" si="1"/>
        <v>4.2149082867178356</v>
      </c>
    </row>
    <row r="33" spans="1:9" x14ac:dyDescent="0.25">
      <c r="A33" s="260" t="s">
        <v>257</v>
      </c>
      <c r="B33" s="261">
        <v>63</v>
      </c>
      <c r="C33" s="262">
        <f t="shared" si="2"/>
        <v>4.6840148698884763</v>
      </c>
      <c r="D33" s="279"/>
      <c r="E33" s="280">
        <v>1282</v>
      </c>
      <c r="F33" s="262">
        <f t="shared" si="3"/>
        <v>95.315985130111528</v>
      </c>
      <c r="G33" s="281"/>
      <c r="H33" s="280">
        <v>1345</v>
      </c>
      <c r="I33" s="262">
        <f t="shared" si="1"/>
        <v>4.3742682450891115</v>
      </c>
    </row>
    <row r="34" spans="1:9" x14ac:dyDescent="0.25">
      <c r="A34" s="263" t="s">
        <v>258</v>
      </c>
      <c r="B34" s="264">
        <v>8</v>
      </c>
      <c r="C34" s="265">
        <f t="shared" si="2"/>
        <v>2.3323615160349855</v>
      </c>
      <c r="D34" s="282"/>
      <c r="E34" s="283">
        <v>335</v>
      </c>
      <c r="F34" s="265">
        <f t="shared" si="3"/>
        <v>97.667638483965007</v>
      </c>
      <c r="G34" s="284"/>
      <c r="H34" s="283">
        <v>343</v>
      </c>
      <c r="I34" s="265">
        <f t="shared" si="1"/>
        <v>1.1155197085989332</v>
      </c>
    </row>
    <row r="35" spans="1:9" x14ac:dyDescent="0.25">
      <c r="A35" s="260" t="s">
        <v>259</v>
      </c>
      <c r="B35" s="261">
        <v>30</v>
      </c>
      <c r="C35" s="262">
        <f t="shared" si="2"/>
        <v>28.571428571428569</v>
      </c>
      <c r="D35" s="279"/>
      <c r="E35" s="280">
        <v>75</v>
      </c>
      <c r="F35" s="262">
        <f t="shared" si="3"/>
        <v>71.428571428571431</v>
      </c>
      <c r="G35" s="281"/>
      <c r="H35" s="280">
        <v>105</v>
      </c>
      <c r="I35" s="262">
        <f t="shared" si="1"/>
        <v>0.34148562508130609</v>
      </c>
    </row>
    <row r="36" spans="1:9" s="266" customFormat="1" x14ac:dyDescent="0.25">
      <c r="A36" s="263" t="s">
        <v>260</v>
      </c>
      <c r="B36" s="264">
        <v>133</v>
      </c>
      <c r="C36" s="265">
        <f t="shared" si="2"/>
        <v>7.1161048689138573</v>
      </c>
      <c r="D36" s="282"/>
      <c r="E36" s="283">
        <v>1736</v>
      </c>
      <c r="F36" s="265">
        <f t="shared" si="3"/>
        <v>92.883895131086149</v>
      </c>
      <c r="G36" s="284"/>
      <c r="H36" s="283">
        <v>1869</v>
      </c>
      <c r="I36" s="265">
        <f t="shared" si="1"/>
        <v>6.0784441264472484</v>
      </c>
    </row>
    <row r="37" spans="1:9" x14ac:dyDescent="0.25">
      <c r="A37" s="260" t="s">
        <v>261</v>
      </c>
      <c r="B37" s="261">
        <v>107</v>
      </c>
      <c r="C37" s="262">
        <f t="shared" si="2"/>
        <v>16.771159874608148</v>
      </c>
      <c r="D37" s="279"/>
      <c r="E37" s="280">
        <v>531</v>
      </c>
      <c r="F37" s="262">
        <f t="shared" si="3"/>
        <v>83.228840125391841</v>
      </c>
      <c r="G37" s="281"/>
      <c r="H37" s="280">
        <v>638</v>
      </c>
      <c r="I37" s="262">
        <f t="shared" si="1"/>
        <v>2.0749317028749839</v>
      </c>
    </row>
    <row r="38" spans="1:9" s="266" customFormat="1" x14ac:dyDescent="0.25">
      <c r="A38" s="263" t="s">
        <v>262</v>
      </c>
      <c r="B38" s="264">
        <v>141</v>
      </c>
      <c r="C38" s="265">
        <f t="shared" si="2"/>
        <v>9.6443228454172374</v>
      </c>
      <c r="D38" s="282"/>
      <c r="E38" s="283">
        <v>1321</v>
      </c>
      <c r="F38" s="265">
        <f t="shared" si="3"/>
        <v>90.355677154582764</v>
      </c>
      <c r="G38" s="284"/>
      <c r="H38" s="283">
        <v>1462</v>
      </c>
      <c r="I38" s="265">
        <f t="shared" si="1"/>
        <v>4.7547807987511383</v>
      </c>
    </row>
    <row r="39" spans="1:9" x14ac:dyDescent="0.25">
      <c r="A39" s="260" t="s">
        <v>263</v>
      </c>
      <c r="B39" s="261">
        <v>214</v>
      </c>
      <c r="C39" s="262">
        <f t="shared" si="2"/>
        <v>24.825986078886313</v>
      </c>
      <c r="D39" s="279"/>
      <c r="E39" s="280">
        <v>648</v>
      </c>
      <c r="F39" s="262">
        <f t="shared" si="3"/>
        <v>75.174013921113698</v>
      </c>
      <c r="G39" s="281"/>
      <c r="H39" s="280">
        <v>862</v>
      </c>
      <c r="I39" s="262">
        <f t="shared" si="1"/>
        <v>2.8034343697151036</v>
      </c>
    </row>
    <row r="40" spans="1:9" s="266" customFormat="1" x14ac:dyDescent="0.25">
      <c r="A40" s="263" t="s">
        <v>264</v>
      </c>
      <c r="B40" s="264">
        <v>167</v>
      </c>
      <c r="C40" s="265">
        <f t="shared" si="2"/>
        <v>12.661106899166036</v>
      </c>
      <c r="D40" s="282"/>
      <c r="E40" s="283">
        <v>1152</v>
      </c>
      <c r="F40" s="265">
        <f t="shared" si="3"/>
        <v>87.338893100833971</v>
      </c>
      <c r="G40" s="284"/>
      <c r="H40" s="283">
        <v>1319</v>
      </c>
      <c r="I40" s="265">
        <f t="shared" si="1"/>
        <v>4.2897098998308829</v>
      </c>
    </row>
    <row r="41" spans="1:9" x14ac:dyDescent="0.25">
      <c r="A41" s="260" t="s">
        <v>265</v>
      </c>
      <c r="B41" s="261">
        <v>173</v>
      </c>
      <c r="C41" s="262">
        <f t="shared" si="2"/>
        <v>17.946058091286307</v>
      </c>
      <c r="D41" s="279"/>
      <c r="E41" s="280">
        <v>791</v>
      </c>
      <c r="F41" s="262">
        <f t="shared" si="3"/>
        <v>82.053941908713696</v>
      </c>
      <c r="G41" s="281"/>
      <c r="H41" s="280">
        <v>964</v>
      </c>
      <c r="I41" s="262">
        <f t="shared" si="1"/>
        <v>3.1351632626512291</v>
      </c>
    </row>
    <row r="42" spans="1:9" s="266" customFormat="1" x14ac:dyDescent="0.25">
      <c r="A42" s="263" t="s">
        <v>266</v>
      </c>
      <c r="B42" s="264">
        <v>24</v>
      </c>
      <c r="C42" s="265">
        <f t="shared" si="2"/>
        <v>7.0381231671554261</v>
      </c>
      <c r="D42" s="282"/>
      <c r="E42" s="283">
        <v>317</v>
      </c>
      <c r="F42" s="265">
        <f t="shared" si="3"/>
        <v>92.961876832844567</v>
      </c>
      <c r="G42" s="284"/>
      <c r="H42" s="283">
        <v>341</v>
      </c>
      <c r="I42" s="265">
        <f t="shared" si="1"/>
        <v>1.1090152205021464</v>
      </c>
    </row>
    <row r="43" spans="1:9" x14ac:dyDescent="0.25">
      <c r="A43" s="260" t="s">
        <v>267</v>
      </c>
      <c r="B43" s="261">
        <v>245</v>
      </c>
      <c r="C43" s="262">
        <f t="shared" si="2"/>
        <v>15.674984005118361</v>
      </c>
      <c r="D43" s="279"/>
      <c r="E43" s="280">
        <v>1318</v>
      </c>
      <c r="F43" s="262">
        <f t="shared" si="3"/>
        <v>84.325015994881639</v>
      </c>
      <c r="G43" s="281"/>
      <c r="H43" s="280">
        <v>1563</v>
      </c>
      <c r="I43" s="262">
        <f t="shared" si="1"/>
        <v>5.0832574476388714</v>
      </c>
    </row>
    <row r="44" spans="1:9" s="266" customFormat="1" x14ac:dyDescent="0.25">
      <c r="A44" s="263" t="s">
        <v>268</v>
      </c>
      <c r="B44" s="264">
        <v>291</v>
      </c>
      <c r="C44" s="265">
        <f t="shared" si="2"/>
        <v>25.282363162467419</v>
      </c>
      <c r="D44" s="282"/>
      <c r="E44" s="283">
        <v>860</v>
      </c>
      <c r="F44" s="265">
        <f t="shared" si="3"/>
        <v>74.717636837532581</v>
      </c>
      <c r="G44" s="284"/>
      <c r="H44" s="283">
        <v>1151</v>
      </c>
      <c r="I44" s="265">
        <f t="shared" si="1"/>
        <v>3.7433328997007935</v>
      </c>
    </row>
    <row r="45" spans="1:9" x14ac:dyDescent="0.25">
      <c r="A45" s="260" t="s">
        <v>269</v>
      </c>
      <c r="B45" s="261">
        <v>1</v>
      </c>
      <c r="C45" s="262">
        <f t="shared" si="2"/>
        <v>4.1666666666666661</v>
      </c>
      <c r="D45" s="279"/>
      <c r="E45" s="280">
        <v>23</v>
      </c>
      <c r="F45" s="262">
        <f t="shared" si="3"/>
        <v>95.833333333333343</v>
      </c>
      <c r="G45" s="281"/>
      <c r="H45" s="280">
        <v>24</v>
      </c>
      <c r="I45" s="262">
        <f t="shared" si="1"/>
        <v>7.8053857161441392E-2</v>
      </c>
    </row>
    <row r="46" spans="1:9" s="266" customFormat="1" x14ac:dyDescent="0.25">
      <c r="A46" s="267" t="s">
        <v>270</v>
      </c>
      <c r="B46" s="268">
        <v>6</v>
      </c>
      <c r="C46" s="269">
        <f t="shared" si="2"/>
        <v>20.689655172413794</v>
      </c>
      <c r="D46" s="285"/>
      <c r="E46" s="286">
        <v>23</v>
      </c>
      <c r="F46" s="269">
        <f t="shared" si="3"/>
        <v>79.310344827586206</v>
      </c>
      <c r="G46" s="287"/>
      <c r="H46" s="286">
        <v>29</v>
      </c>
      <c r="I46" s="269">
        <f t="shared" si="1"/>
        <v>9.4315077403408346E-2</v>
      </c>
    </row>
    <row r="47" spans="1:9" x14ac:dyDescent="0.25">
      <c r="B47" s="270"/>
      <c r="C47" s="271"/>
      <c r="D47" s="270"/>
      <c r="E47" s="270"/>
      <c r="F47" s="293"/>
      <c r="G47" s="284"/>
      <c r="H47" s="284"/>
      <c r="I47" s="293"/>
    </row>
    <row r="48" spans="1:9" ht="16.5" x14ac:dyDescent="0.3">
      <c r="A48" s="272" t="s">
        <v>271</v>
      </c>
    </row>
  </sheetData>
  <mergeCells count="7">
    <mergeCell ref="A6:I7"/>
    <mergeCell ref="A9:I9"/>
    <mergeCell ref="A11:A13"/>
    <mergeCell ref="B11:I11"/>
    <mergeCell ref="B12:C12"/>
    <mergeCell ref="E12:F12"/>
    <mergeCell ref="H12:I12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F2DB2-8BB8-4855-A46E-E8E15C025689}">
  <sheetPr>
    <tabColor theme="1"/>
  </sheetPr>
  <dimension ref="A2:L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0.140625" style="250" customWidth="1"/>
    <col min="9" max="9" width="9.5703125" style="250" customWidth="1"/>
    <col min="10" max="10" width="6.28515625" style="250" customWidth="1"/>
    <col min="11" max="11" width="15.28515625" style="250" customWidth="1"/>
    <col min="12" max="12" width="9.5703125" style="250" hidden="1" customWidth="1"/>
    <col min="13" max="16384" width="11.42578125" style="250"/>
  </cols>
  <sheetData>
    <row r="2" spans="1:12" x14ac:dyDescent="0.25">
      <c r="A2" s="249"/>
    </row>
    <row r="5" spans="1:12" ht="3.75" customHeight="1" x14ac:dyDescent="0.25"/>
    <row r="6" spans="1:12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</row>
    <row r="7" spans="1:12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</row>
    <row r="8" spans="1:12" ht="14.25" customHeight="1" x14ac:dyDescent="0.25">
      <c r="A8" s="251" t="s">
        <v>218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</row>
    <row r="9" spans="1:12" ht="14.25" customHeight="1" x14ac:dyDescent="0.25">
      <c r="A9" s="430" t="s">
        <v>418</v>
      </c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</row>
    <row r="10" spans="1:12" ht="15.75" x14ac:dyDescent="0.3">
      <c r="A10" s="253" t="s">
        <v>235</v>
      </c>
      <c r="B10" s="254"/>
      <c r="C10" s="255"/>
      <c r="D10" s="288"/>
      <c r="E10" s="288"/>
      <c r="F10" s="288"/>
      <c r="G10" s="288"/>
      <c r="H10" s="288"/>
      <c r="I10" s="288"/>
    </row>
    <row r="11" spans="1:12" x14ac:dyDescent="0.25">
      <c r="A11" s="423" t="s">
        <v>236</v>
      </c>
      <c r="B11" s="429" t="s">
        <v>419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</row>
    <row r="12" spans="1:12" ht="27" customHeight="1" x14ac:dyDescent="0.25">
      <c r="A12" s="426"/>
      <c r="B12" s="425" t="s">
        <v>420</v>
      </c>
      <c r="C12" s="425"/>
      <c r="D12" s="273"/>
      <c r="E12" s="428" t="s">
        <v>421</v>
      </c>
      <c r="F12" s="428"/>
      <c r="G12" s="273"/>
      <c r="H12" s="428" t="s">
        <v>422</v>
      </c>
      <c r="I12" s="428"/>
      <c r="J12" s="274"/>
      <c r="K12" s="428" t="s">
        <v>303</v>
      </c>
      <c r="L12" s="428"/>
    </row>
    <row r="13" spans="1:12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67"/>
      <c r="H13" s="256" t="s">
        <v>52</v>
      </c>
      <c r="I13" s="256" t="s">
        <v>1</v>
      </c>
      <c r="J13" s="275"/>
      <c r="K13" s="256"/>
      <c r="L13" s="256" t="s">
        <v>1</v>
      </c>
    </row>
    <row r="14" spans="1:12" x14ac:dyDescent="0.25">
      <c r="A14" s="289" t="s">
        <v>238</v>
      </c>
      <c r="B14" s="258">
        <f>SUM(B15:B46)</f>
        <v>2253</v>
      </c>
      <c r="C14" s="276">
        <f t="shared" ref="C14" si="0">(B14/$K$14)*100</f>
        <v>54.276078053481093</v>
      </c>
      <c r="D14" s="277"/>
      <c r="E14" s="258">
        <f t="shared" ref="E14" si="1">SUM(E15:E46)</f>
        <v>1085</v>
      </c>
      <c r="F14" s="276">
        <f t="shared" ref="F14" si="2">(E14/$K$14)*100</f>
        <v>26.138279932546375</v>
      </c>
      <c r="G14" s="277"/>
      <c r="H14" s="258">
        <f t="shared" ref="H14" si="3">SUM(H15:H46)</f>
        <v>813</v>
      </c>
      <c r="I14" s="276">
        <f t="shared" ref="I14" si="4">(H14/$K$14)*100</f>
        <v>19.585642013972539</v>
      </c>
      <c r="J14" s="277"/>
      <c r="K14" s="258">
        <f>B14+H14+E14</f>
        <v>4151</v>
      </c>
      <c r="L14" s="277">
        <f>SUM(L15:L46)</f>
        <v>100</v>
      </c>
    </row>
    <row r="15" spans="1:12" x14ac:dyDescent="0.25">
      <c r="A15" s="260" t="s">
        <v>239</v>
      </c>
      <c r="B15" s="261">
        <v>15</v>
      </c>
      <c r="C15" s="262">
        <f>(B15/$K15)*100</f>
        <v>16.304347826086957</v>
      </c>
      <c r="D15" s="279"/>
      <c r="E15" s="280">
        <v>60</v>
      </c>
      <c r="F15" s="262">
        <f>(E15/$K15)*100</f>
        <v>65.217391304347828</v>
      </c>
      <c r="G15" s="279"/>
      <c r="H15" s="280">
        <v>17</v>
      </c>
      <c r="I15" s="262">
        <f>(H15/$K15)*100</f>
        <v>18.478260869565215</v>
      </c>
      <c r="J15" s="281"/>
      <c r="K15" s="280">
        <v>92</v>
      </c>
      <c r="L15" s="262">
        <f>(K15/$K$14)*100</f>
        <v>2.2163334136352688</v>
      </c>
    </row>
    <row r="16" spans="1:12" x14ac:dyDescent="0.25">
      <c r="A16" s="263" t="s">
        <v>240</v>
      </c>
      <c r="B16" s="264">
        <v>114</v>
      </c>
      <c r="C16" s="265">
        <f>(B16/$K16)*100</f>
        <v>42.696629213483142</v>
      </c>
      <c r="D16" s="282"/>
      <c r="E16" s="283">
        <v>61</v>
      </c>
      <c r="F16" s="265">
        <f>(E16/$K16)*100</f>
        <v>22.846441947565545</v>
      </c>
      <c r="G16" s="282"/>
      <c r="H16" s="283">
        <v>92</v>
      </c>
      <c r="I16" s="265">
        <f>(H16/$K16)*100</f>
        <v>34.456928838951313</v>
      </c>
      <c r="J16" s="284"/>
      <c r="K16" s="283">
        <v>267</v>
      </c>
      <c r="L16" s="265">
        <f>(K16/$K$14)*100</f>
        <v>6.4321850156588773</v>
      </c>
    </row>
    <row r="17" spans="1:12" x14ac:dyDescent="0.25">
      <c r="A17" s="260" t="s">
        <v>241</v>
      </c>
      <c r="B17" s="261">
        <v>0</v>
      </c>
      <c r="C17" s="262">
        <v>0</v>
      </c>
      <c r="D17" s="279"/>
      <c r="E17" s="280">
        <v>0</v>
      </c>
      <c r="F17" s="262">
        <v>0</v>
      </c>
      <c r="G17" s="279"/>
      <c r="H17" s="280">
        <v>0</v>
      </c>
      <c r="I17" s="262">
        <v>0</v>
      </c>
      <c r="J17" s="281"/>
      <c r="K17" s="280">
        <v>0</v>
      </c>
      <c r="L17" s="262">
        <f t="shared" ref="L17:L46" si="5">(K17/$K$14)*100</f>
        <v>0</v>
      </c>
    </row>
    <row r="18" spans="1:12" x14ac:dyDescent="0.25">
      <c r="A18" s="263" t="s">
        <v>242</v>
      </c>
      <c r="B18" s="264">
        <v>112</v>
      </c>
      <c r="C18" s="265">
        <f t="shared" ref="C18:C46" si="6">(B18/$K18)*100</f>
        <v>67.06586826347305</v>
      </c>
      <c r="D18" s="282"/>
      <c r="E18" s="283">
        <v>30</v>
      </c>
      <c r="F18" s="265">
        <f t="shared" ref="F18:F46" si="7">(E18/$K18)*100</f>
        <v>17.964071856287426</v>
      </c>
      <c r="G18" s="282"/>
      <c r="H18" s="283">
        <v>25</v>
      </c>
      <c r="I18" s="265">
        <f t="shared" ref="I18:I46" si="8">(H18/$K18)*100</f>
        <v>14.97005988023952</v>
      </c>
      <c r="J18" s="284"/>
      <c r="K18" s="283">
        <v>167</v>
      </c>
      <c r="L18" s="265">
        <f t="shared" si="5"/>
        <v>4.0231269573596729</v>
      </c>
    </row>
    <row r="19" spans="1:12" x14ac:dyDescent="0.25">
      <c r="A19" s="260" t="s">
        <v>243</v>
      </c>
      <c r="B19" s="261">
        <v>262</v>
      </c>
      <c r="C19" s="262">
        <f t="shared" si="6"/>
        <v>67.007672634271103</v>
      </c>
      <c r="D19" s="279"/>
      <c r="E19" s="280">
        <v>77</v>
      </c>
      <c r="F19" s="262">
        <f t="shared" si="7"/>
        <v>19.693094629156011</v>
      </c>
      <c r="G19" s="279"/>
      <c r="H19" s="280">
        <v>52</v>
      </c>
      <c r="I19" s="262">
        <f t="shared" si="8"/>
        <v>13.299232736572892</v>
      </c>
      <c r="J19" s="281"/>
      <c r="K19" s="280">
        <v>391</v>
      </c>
      <c r="L19" s="262">
        <f t="shared" si="5"/>
        <v>9.4194170079498907</v>
      </c>
    </row>
    <row r="20" spans="1:12" x14ac:dyDescent="0.25">
      <c r="A20" s="263" t="s">
        <v>244</v>
      </c>
      <c r="B20" s="264">
        <v>76</v>
      </c>
      <c r="C20" s="265">
        <f t="shared" si="6"/>
        <v>52.054794520547944</v>
      </c>
      <c r="D20" s="282"/>
      <c r="E20" s="283">
        <v>41</v>
      </c>
      <c r="F20" s="265">
        <f t="shared" si="7"/>
        <v>28.082191780821919</v>
      </c>
      <c r="G20" s="282"/>
      <c r="H20" s="283">
        <v>29</v>
      </c>
      <c r="I20" s="265">
        <f t="shared" si="8"/>
        <v>19.863013698630137</v>
      </c>
      <c r="J20" s="284"/>
      <c r="K20" s="283">
        <v>146</v>
      </c>
      <c r="L20" s="265">
        <f t="shared" si="5"/>
        <v>3.5172247651168393</v>
      </c>
    </row>
    <row r="21" spans="1:12" x14ac:dyDescent="0.25">
      <c r="A21" s="260" t="s">
        <v>245</v>
      </c>
      <c r="B21" s="261">
        <v>193</v>
      </c>
      <c r="C21" s="262">
        <f t="shared" si="6"/>
        <v>46.282973621103118</v>
      </c>
      <c r="D21" s="279"/>
      <c r="E21" s="280">
        <v>156</v>
      </c>
      <c r="F21" s="262">
        <f t="shared" si="7"/>
        <v>37.410071942446045</v>
      </c>
      <c r="G21" s="279"/>
      <c r="H21" s="280">
        <v>68</v>
      </c>
      <c r="I21" s="262">
        <f t="shared" si="8"/>
        <v>16.306954436450841</v>
      </c>
      <c r="J21" s="281"/>
      <c r="K21" s="280">
        <v>417</v>
      </c>
      <c r="L21" s="262">
        <f t="shared" si="5"/>
        <v>10.045772103107685</v>
      </c>
    </row>
    <row r="22" spans="1:12" x14ac:dyDescent="0.25">
      <c r="A22" s="263" t="s">
        <v>246</v>
      </c>
      <c r="B22" s="264">
        <v>96</v>
      </c>
      <c r="C22" s="265">
        <f t="shared" si="6"/>
        <v>42.477876106194692</v>
      </c>
      <c r="D22" s="282"/>
      <c r="E22" s="283">
        <v>57</v>
      </c>
      <c r="F22" s="265">
        <f t="shared" si="7"/>
        <v>25.221238938053098</v>
      </c>
      <c r="G22" s="282"/>
      <c r="H22" s="283">
        <v>73</v>
      </c>
      <c r="I22" s="265">
        <f t="shared" si="8"/>
        <v>32.30088495575221</v>
      </c>
      <c r="J22" s="284"/>
      <c r="K22" s="283">
        <v>226</v>
      </c>
      <c r="L22" s="265">
        <f t="shared" si="5"/>
        <v>5.4444712117562037</v>
      </c>
    </row>
    <row r="23" spans="1:12" x14ac:dyDescent="0.25">
      <c r="A23" s="260" t="s">
        <v>247</v>
      </c>
      <c r="B23" s="261">
        <v>23</v>
      </c>
      <c r="C23" s="262">
        <f t="shared" si="6"/>
        <v>82.142857142857139</v>
      </c>
      <c r="D23" s="279"/>
      <c r="E23" s="280">
        <v>1</v>
      </c>
      <c r="F23" s="262">
        <f t="shared" si="7"/>
        <v>3.5714285714285712</v>
      </c>
      <c r="G23" s="279"/>
      <c r="H23" s="280">
        <v>4</v>
      </c>
      <c r="I23" s="262">
        <f t="shared" si="8"/>
        <v>14.285714285714285</v>
      </c>
      <c r="J23" s="281"/>
      <c r="K23" s="280">
        <v>28</v>
      </c>
      <c r="L23" s="262">
        <f t="shared" si="5"/>
        <v>0.67453625632377734</v>
      </c>
    </row>
    <row r="24" spans="1:12" x14ac:dyDescent="0.25">
      <c r="A24" s="263" t="s">
        <v>248</v>
      </c>
      <c r="B24" s="264">
        <v>0</v>
      </c>
      <c r="C24" s="265">
        <v>0</v>
      </c>
      <c r="D24" s="282"/>
      <c r="E24" s="283">
        <v>0</v>
      </c>
      <c r="F24" s="265">
        <v>0</v>
      </c>
      <c r="G24" s="282"/>
      <c r="H24" s="283">
        <v>0</v>
      </c>
      <c r="I24" s="265">
        <v>0</v>
      </c>
      <c r="J24" s="284"/>
      <c r="K24" s="283">
        <v>0</v>
      </c>
      <c r="L24" s="265">
        <f t="shared" si="5"/>
        <v>0</v>
      </c>
    </row>
    <row r="25" spans="1:12" x14ac:dyDescent="0.25">
      <c r="A25" s="260" t="s">
        <v>249</v>
      </c>
      <c r="B25" s="261">
        <v>83</v>
      </c>
      <c r="C25" s="262">
        <f t="shared" si="6"/>
        <v>55.70469798657718</v>
      </c>
      <c r="D25" s="279"/>
      <c r="E25" s="280">
        <v>49</v>
      </c>
      <c r="F25" s="262">
        <f t="shared" si="7"/>
        <v>32.885906040268459</v>
      </c>
      <c r="G25" s="279"/>
      <c r="H25" s="280">
        <v>17</v>
      </c>
      <c r="I25" s="262">
        <f t="shared" si="8"/>
        <v>11.409395973154362</v>
      </c>
      <c r="J25" s="281"/>
      <c r="K25" s="280">
        <v>149</v>
      </c>
      <c r="L25" s="262">
        <f t="shared" si="5"/>
        <v>3.5894965068658156</v>
      </c>
    </row>
    <row r="26" spans="1:12" x14ac:dyDescent="0.25">
      <c r="A26" s="263" t="s">
        <v>250</v>
      </c>
      <c r="B26" s="264">
        <v>2</v>
      </c>
      <c r="C26" s="265">
        <f t="shared" si="6"/>
        <v>50</v>
      </c>
      <c r="D26" s="282"/>
      <c r="E26" s="283">
        <v>2</v>
      </c>
      <c r="F26" s="265">
        <f t="shared" si="7"/>
        <v>50</v>
      </c>
      <c r="G26" s="282"/>
      <c r="H26" s="283">
        <v>0</v>
      </c>
      <c r="I26" s="265">
        <f t="shared" si="8"/>
        <v>0</v>
      </c>
      <c r="J26" s="284"/>
      <c r="K26" s="283">
        <v>4</v>
      </c>
      <c r="L26" s="265">
        <f t="shared" si="5"/>
        <v>9.6362322331968203E-2</v>
      </c>
    </row>
    <row r="27" spans="1:12" x14ac:dyDescent="0.25">
      <c r="A27" s="260" t="s">
        <v>251</v>
      </c>
      <c r="B27" s="261">
        <v>18</v>
      </c>
      <c r="C27" s="262">
        <f t="shared" si="6"/>
        <v>48.648648648648653</v>
      </c>
      <c r="D27" s="279"/>
      <c r="E27" s="280">
        <v>11</v>
      </c>
      <c r="F27" s="262">
        <f t="shared" si="7"/>
        <v>29.72972972972973</v>
      </c>
      <c r="G27" s="279"/>
      <c r="H27" s="280">
        <v>8</v>
      </c>
      <c r="I27" s="262">
        <f t="shared" si="8"/>
        <v>21.621621621621621</v>
      </c>
      <c r="J27" s="281"/>
      <c r="K27" s="280">
        <v>37</v>
      </c>
      <c r="L27" s="262">
        <f t="shared" si="5"/>
        <v>0.89135148157070587</v>
      </c>
    </row>
    <row r="28" spans="1:12" x14ac:dyDescent="0.25">
      <c r="A28" s="263" t="s">
        <v>252</v>
      </c>
      <c r="B28" s="264">
        <v>58</v>
      </c>
      <c r="C28" s="265">
        <f t="shared" si="6"/>
        <v>60.416666666666664</v>
      </c>
      <c r="D28" s="282"/>
      <c r="E28" s="283">
        <v>18</v>
      </c>
      <c r="F28" s="265">
        <f t="shared" si="7"/>
        <v>18.75</v>
      </c>
      <c r="G28" s="282"/>
      <c r="H28" s="283">
        <v>20</v>
      </c>
      <c r="I28" s="265">
        <f t="shared" si="8"/>
        <v>20.833333333333336</v>
      </c>
      <c r="J28" s="284"/>
      <c r="K28" s="283">
        <v>96</v>
      </c>
      <c r="L28" s="265">
        <f t="shared" si="5"/>
        <v>2.3126957359672367</v>
      </c>
    </row>
    <row r="29" spans="1:12" x14ac:dyDescent="0.25">
      <c r="A29" s="260" t="s">
        <v>253</v>
      </c>
      <c r="B29" s="261">
        <v>167</v>
      </c>
      <c r="C29" s="262">
        <f t="shared" si="6"/>
        <v>50.30120481927711</v>
      </c>
      <c r="D29" s="279"/>
      <c r="E29" s="280">
        <v>123</v>
      </c>
      <c r="F29" s="262">
        <f t="shared" si="7"/>
        <v>37.048192771084338</v>
      </c>
      <c r="G29" s="279"/>
      <c r="H29" s="280">
        <v>42</v>
      </c>
      <c r="I29" s="262">
        <f t="shared" si="8"/>
        <v>12.650602409638553</v>
      </c>
      <c r="J29" s="281"/>
      <c r="K29" s="280">
        <v>332</v>
      </c>
      <c r="L29" s="262">
        <f t="shared" si="5"/>
        <v>7.9980727535533607</v>
      </c>
    </row>
    <row r="30" spans="1:12" x14ac:dyDescent="0.25">
      <c r="A30" s="263" t="s">
        <v>254</v>
      </c>
      <c r="B30" s="264">
        <v>0</v>
      </c>
      <c r="C30" s="265">
        <f t="shared" si="6"/>
        <v>0</v>
      </c>
      <c r="D30" s="282"/>
      <c r="E30" s="283">
        <v>1</v>
      </c>
      <c r="F30" s="265">
        <f t="shared" si="7"/>
        <v>100</v>
      </c>
      <c r="G30" s="282"/>
      <c r="H30" s="283">
        <v>0</v>
      </c>
      <c r="I30" s="265">
        <f t="shared" si="8"/>
        <v>0</v>
      </c>
      <c r="J30" s="284"/>
      <c r="K30" s="283">
        <v>1</v>
      </c>
      <c r="L30" s="265">
        <f t="shared" si="5"/>
        <v>2.4090580582992051E-2</v>
      </c>
    </row>
    <row r="31" spans="1:12" x14ac:dyDescent="0.25">
      <c r="A31" s="260" t="s">
        <v>255</v>
      </c>
      <c r="B31" s="261">
        <v>1</v>
      </c>
      <c r="C31" s="262">
        <f t="shared" si="6"/>
        <v>50</v>
      </c>
      <c r="D31" s="279"/>
      <c r="E31" s="280">
        <v>0</v>
      </c>
      <c r="F31" s="262">
        <f t="shared" si="7"/>
        <v>0</v>
      </c>
      <c r="G31" s="279"/>
      <c r="H31" s="280">
        <v>1</v>
      </c>
      <c r="I31" s="262">
        <f t="shared" si="8"/>
        <v>50</v>
      </c>
      <c r="J31" s="281"/>
      <c r="K31" s="280">
        <v>2</v>
      </c>
      <c r="L31" s="262">
        <f t="shared" si="5"/>
        <v>4.8181161165984102E-2</v>
      </c>
    </row>
    <row r="32" spans="1:12" x14ac:dyDescent="0.25">
      <c r="A32" s="263" t="s">
        <v>256</v>
      </c>
      <c r="B32" s="264">
        <v>110</v>
      </c>
      <c r="C32" s="265">
        <f t="shared" si="6"/>
        <v>56.12244897959183</v>
      </c>
      <c r="D32" s="282"/>
      <c r="E32" s="283">
        <v>46</v>
      </c>
      <c r="F32" s="265">
        <f t="shared" si="7"/>
        <v>23.469387755102041</v>
      </c>
      <c r="G32" s="282"/>
      <c r="H32" s="283">
        <v>40</v>
      </c>
      <c r="I32" s="265">
        <f t="shared" si="8"/>
        <v>20.408163265306122</v>
      </c>
      <c r="J32" s="284"/>
      <c r="K32" s="283">
        <v>196</v>
      </c>
      <c r="L32" s="265">
        <f t="shared" si="5"/>
        <v>4.7217537942664416</v>
      </c>
    </row>
    <row r="33" spans="1:12" x14ac:dyDescent="0.25">
      <c r="A33" s="260" t="s">
        <v>257</v>
      </c>
      <c r="B33" s="261">
        <v>38</v>
      </c>
      <c r="C33" s="262">
        <f t="shared" si="6"/>
        <v>60.317460317460316</v>
      </c>
      <c r="D33" s="279"/>
      <c r="E33" s="280">
        <v>14</v>
      </c>
      <c r="F33" s="262">
        <f t="shared" si="7"/>
        <v>22.222222222222221</v>
      </c>
      <c r="G33" s="279"/>
      <c r="H33" s="280">
        <v>11</v>
      </c>
      <c r="I33" s="262">
        <f t="shared" si="8"/>
        <v>17.460317460317459</v>
      </c>
      <c r="J33" s="281"/>
      <c r="K33" s="280">
        <v>63</v>
      </c>
      <c r="L33" s="262">
        <f t="shared" si="5"/>
        <v>1.5177065767284992</v>
      </c>
    </row>
    <row r="34" spans="1:12" x14ac:dyDescent="0.25">
      <c r="A34" s="263" t="s">
        <v>258</v>
      </c>
      <c r="B34" s="264">
        <v>5</v>
      </c>
      <c r="C34" s="265">
        <f t="shared" si="6"/>
        <v>62.5</v>
      </c>
      <c r="D34" s="282"/>
      <c r="E34" s="283">
        <v>3</v>
      </c>
      <c r="F34" s="265">
        <f t="shared" si="7"/>
        <v>37.5</v>
      </c>
      <c r="G34" s="282"/>
      <c r="H34" s="283">
        <v>0</v>
      </c>
      <c r="I34" s="265">
        <f t="shared" si="8"/>
        <v>0</v>
      </c>
      <c r="J34" s="284"/>
      <c r="K34" s="283">
        <v>8</v>
      </c>
      <c r="L34" s="265">
        <f t="shared" si="5"/>
        <v>0.19272464466393641</v>
      </c>
    </row>
    <row r="35" spans="1:12" x14ac:dyDescent="0.25">
      <c r="A35" s="260" t="s">
        <v>259</v>
      </c>
      <c r="B35" s="261">
        <v>12</v>
      </c>
      <c r="C35" s="262">
        <f t="shared" si="6"/>
        <v>40</v>
      </c>
      <c r="D35" s="279"/>
      <c r="E35" s="280">
        <v>1</v>
      </c>
      <c r="F35" s="262">
        <f t="shared" si="7"/>
        <v>3.3333333333333335</v>
      </c>
      <c r="G35" s="279"/>
      <c r="H35" s="280">
        <v>17</v>
      </c>
      <c r="I35" s="262">
        <f t="shared" si="8"/>
        <v>56.666666666666664</v>
      </c>
      <c r="J35" s="281"/>
      <c r="K35" s="280">
        <v>30</v>
      </c>
      <c r="L35" s="262">
        <f t="shared" si="5"/>
        <v>0.72271741748976148</v>
      </c>
    </row>
    <row r="36" spans="1:12" s="266" customFormat="1" x14ac:dyDescent="0.25">
      <c r="A36" s="263" t="s">
        <v>260</v>
      </c>
      <c r="B36" s="264">
        <v>84</v>
      </c>
      <c r="C36" s="265">
        <f t="shared" si="6"/>
        <v>63.157894736842103</v>
      </c>
      <c r="D36" s="282"/>
      <c r="E36" s="283">
        <v>46</v>
      </c>
      <c r="F36" s="265">
        <f t="shared" si="7"/>
        <v>34.586466165413533</v>
      </c>
      <c r="G36" s="282"/>
      <c r="H36" s="283">
        <v>3</v>
      </c>
      <c r="I36" s="265">
        <f t="shared" si="8"/>
        <v>2.2556390977443606</v>
      </c>
      <c r="J36" s="284"/>
      <c r="K36" s="283">
        <v>133</v>
      </c>
      <c r="L36" s="265">
        <f t="shared" si="5"/>
        <v>3.2040472175379429</v>
      </c>
    </row>
    <row r="37" spans="1:12" x14ac:dyDescent="0.25">
      <c r="A37" s="260" t="s">
        <v>261</v>
      </c>
      <c r="B37" s="261">
        <v>48</v>
      </c>
      <c r="C37" s="262">
        <f t="shared" si="6"/>
        <v>44.859813084112147</v>
      </c>
      <c r="D37" s="279"/>
      <c r="E37" s="280">
        <v>25</v>
      </c>
      <c r="F37" s="262">
        <f t="shared" si="7"/>
        <v>23.364485981308412</v>
      </c>
      <c r="G37" s="279"/>
      <c r="H37" s="280">
        <v>34</v>
      </c>
      <c r="I37" s="262">
        <f t="shared" si="8"/>
        <v>31.775700934579437</v>
      </c>
      <c r="J37" s="281"/>
      <c r="K37" s="280">
        <v>107</v>
      </c>
      <c r="L37" s="262">
        <f t="shared" si="5"/>
        <v>2.5776921223801494</v>
      </c>
    </row>
    <row r="38" spans="1:12" s="266" customFormat="1" x14ac:dyDescent="0.25">
      <c r="A38" s="263" t="s">
        <v>262</v>
      </c>
      <c r="B38" s="264">
        <v>79</v>
      </c>
      <c r="C38" s="265">
        <f t="shared" si="6"/>
        <v>56.028368794326241</v>
      </c>
      <c r="D38" s="282"/>
      <c r="E38" s="283">
        <v>53</v>
      </c>
      <c r="F38" s="265">
        <f t="shared" si="7"/>
        <v>37.588652482269502</v>
      </c>
      <c r="G38" s="282"/>
      <c r="H38" s="283">
        <v>9</v>
      </c>
      <c r="I38" s="265">
        <f t="shared" si="8"/>
        <v>6.3829787234042552</v>
      </c>
      <c r="J38" s="284"/>
      <c r="K38" s="283">
        <v>141</v>
      </c>
      <c r="L38" s="265">
        <f t="shared" si="5"/>
        <v>3.396771862201879</v>
      </c>
    </row>
    <row r="39" spans="1:12" x14ac:dyDescent="0.25">
      <c r="A39" s="260" t="s">
        <v>263</v>
      </c>
      <c r="B39" s="261">
        <v>124</v>
      </c>
      <c r="C39" s="262">
        <f t="shared" si="6"/>
        <v>57.943925233644855</v>
      </c>
      <c r="D39" s="279"/>
      <c r="E39" s="280">
        <v>33</v>
      </c>
      <c r="F39" s="262">
        <f t="shared" si="7"/>
        <v>15.420560747663551</v>
      </c>
      <c r="G39" s="279"/>
      <c r="H39" s="280">
        <v>57</v>
      </c>
      <c r="I39" s="262">
        <f t="shared" si="8"/>
        <v>26.635514018691588</v>
      </c>
      <c r="J39" s="281"/>
      <c r="K39" s="280">
        <v>214</v>
      </c>
      <c r="L39" s="262">
        <f t="shared" si="5"/>
        <v>5.1553842447602989</v>
      </c>
    </row>
    <row r="40" spans="1:12" s="266" customFormat="1" x14ac:dyDescent="0.25">
      <c r="A40" s="263" t="s">
        <v>264</v>
      </c>
      <c r="B40" s="264">
        <v>82</v>
      </c>
      <c r="C40" s="265">
        <f t="shared" si="6"/>
        <v>49.696969696969695</v>
      </c>
      <c r="D40" s="282"/>
      <c r="E40" s="283">
        <v>31</v>
      </c>
      <c r="F40" s="265">
        <f t="shared" si="7"/>
        <v>18.787878787878785</v>
      </c>
      <c r="G40" s="282"/>
      <c r="H40" s="283">
        <v>52</v>
      </c>
      <c r="I40" s="265">
        <f t="shared" si="8"/>
        <v>31.515151515151512</v>
      </c>
      <c r="J40" s="284"/>
      <c r="K40" s="283">
        <v>165</v>
      </c>
      <c r="L40" s="265">
        <f t="shared" si="5"/>
        <v>3.9749457961936878</v>
      </c>
    </row>
    <row r="41" spans="1:12" x14ac:dyDescent="0.25">
      <c r="A41" s="260" t="s">
        <v>265</v>
      </c>
      <c r="B41" s="261">
        <v>82</v>
      </c>
      <c r="C41" s="262">
        <f t="shared" si="6"/>
        <v>47.674418604651166</v>
      </c>
      <c r="D41" s="279"/>
      <c r="E41" s="280">
        <v>41</v>
      </c>
      <c r="F41" s="262">
        <f t="shared" si="7"/>
        <v>23.837209302325583</v>
      </c>
      <c r="G41" s="279"/>
      <c r="H41" s="280">
        <v>49</v>
      </c>
      <c r="I41" s="262">
        <f t="shared" si="8"/>
        <v>28.488372093023255</v>
      </c>
      <c r="J41" s="281"/>
      <c r="K41" s="280">
        <v>172</v>
      </c>
      <c r="L41" s="262">
        <f t="shared" si="5"/>
        <v>4.1435798602746328</v>
      </c>
    </row>
    <row r="42" spans="1:12" s="266" customFormat="1" x14ac:dyDescent="0.25">
      <c r="A42" s="263" t="s">
        <v>266</v>
      </c>
      <c r="B42" s="264">
        <v>17</v>
      </c>
      <c r="C42" s="265">
        <f t="shared" si="6"/>
        <v>70.833333333333343</v>
      </c>
      <c r="D42" s="282"/>
      <c r="E42" s="283">
        <v>5</v>
      </c>
      <c r="F42" s="265">
        <f t="shared" si="7"/>
        <v>20.833333333333336</v>
      </c>
      <c r="G42" s="282"/>
      <c r="H42" s="283">
        <v>2</v>
      </c>
      <c r="I42" s="265">
        <f t="shared" si="8"/>
        <v>8.3333333333333321</v>
      </c>
      <c r="J42" s="284"/>
      <c r="K42" s="283">
        <v>24</v>
      </c>
      <c r="L42" s="265">
        <f t="shared" si="5"/>
        <v>0.57817393399180916</v>
      </c>
    </row>
    <row r="43" spans="1:12" x14ac:dyDescent="0.25">
      <c r="A43" s="260" t="s">
        <v>267</v>
      </c>
      <c r="B43" s="261">
        <v>163</v>
      </c>
      <c r="C43" s="262">
        <f t="shared" si="6"/>
        <v>66.530612244897952</v>
      </c>
      <c r="D43" s="279"/>
      <c r="E43" s="280">
        <v>37</v>
      </c>
      <c r="F43" s="262">
        <f t="shared" si="7"/>
        <v>15.102040816326531</v>
      </c>
      <c r="G43" s="279"/>
      <c r="H43" s="280">
        <v>45</v>
      </c>
      <c r="I43" s="262">
        <f t="shared" si="8"/>
        <v>18.367346938775512</v>
      </c>
      <c r="J43" s="281"/>
      <c r="K43" s="280">
        <v>245</v>
      </c>
      <c r="L43" s="262">
        <f t="shared" si="5"/>
        <v>5.9021922428330518</v>
      </c>
    </row>
    <row r="44" spans="1:12" s="266" customFormat="1" x14ac:dyDescent="0.25">
      <c r="A44" s="263" t="s">
        <v>268</v>
      </c>
      <c r="B44" s="264">
        <v>184</v>
      </c>
      <c r="C44" s="265">
        <f t="shared" si="6"/>
        <v>63.230240549828174</v>
      </c>
      <c r="D44" s="282"/>
      <c r="E44" s="283">
        <v>61</v>
      </c>
      <c r="F44" s="265">
        <f t="shared" si="7"/>
        <v>20.962199312714777</v>
      </c>
      <c r="G44" s="282"/>
      <c r="H44" s="283">
        <v>46</v>
      </c>
      <c r="I44" s="265">
        <f t="shared" si="8"/>
        <v>15.807560137457044</v>
      </c>
      <c r="J44" s="284"/>
      <c r="K44" s="283">
        <v>291</v>
      </c>
      <c r="L44" s="265">
        <f t="shared" si="5"/>
        <v>7.0103589496506871</v>
      </c>
    </row>
    <row r="45" spans="1:12" x14ac:dyDescent="0.25">
      <c r="A45" s="260" t="s">
        <v>269</v>
      </c>
      <c r="B45" s="261">
        <v>1</v>
      </c>
      <c r="C45" s="262">
        <f t="shared" si="6"/>
        <v>100</v>
      </c>
      <c r="D45" s="279"/>
      <c r="E45" s="280">
        <v>0</v>
      </c>
      <c r="F45" s="262">
        <f t="shared" si="7"/>
        <v>0</v>
      </c>
      <c r="G45" s="279"/>
      <c r="H45" s="280">
        <v>0</v>
      </c>
      <c r="I45" s="262">
        <f t="shared" si="8"/>
        <v>0</v>
      </c>
      <c r="J45" s="281"/>
      <c r="K45" s="280">
        <v>1</v>
      </c>
      <c r="L45" s="262">
        <f t="shared" si="5"/>
        <v>2.4090580582992051E-2</v>
      </c>
    </row>
    <row r="46" spans="1:12" s="266" customFormat="1" x14ac:dyDescent="0.25">
      <c r="A46" s="267" t="s">
        <v>270</v>
      </c>
      <c r="B46" s="268">
        <v>4</v>
      </c>
      <c r="C46" s="269">
        <f t="shared" si="6"/>
        <v>66.666666666666657</v>
      </c>
      <c r="D46" s="285"/>
      <c r="E46" s="286">
        <v>2</v>
      </c>
      <c r="F46" s="269">
        <f t="shared" si="7"/>
        <v>33.333333333333329</v>
      </c>
      <c r="G46" s="285"/>
      <c r="H46" s="286">
        <v>0</v>
      </c>
      <c r="I46" s="269">
        <f t="shared" si="8"/>
        <v>0</v>
      </c>
      <c r="J46" s="287"/>
      <c r="K46" s="286">
        <v>6</v>
      </c>
      <c r="L46" s="269">
        <f t="shared" si="5"/>
        <v>0.14454348349795229</v>
      </c>
    </row>
    <row r="47" spans="1:12" x14ac:dyDescent="0.25">
      <c r="B47" s="270"/>
      <c r="C47" s="271"/>
      <c r="D47" s="270"/>
      <c r="E47" s="270"/>
      <c r="F47" s="293"/>
      <c r="G47" s="270"/>
      <c r="H47" s="270"/>
      <c r="I47" s="293"/>
      <c r="J47" s="284"/>
      <c r="K47" s="284"/>
      <c r="L47" s="293"/>
    </row>
    <row r="48" spans="1:12" ht="16.5" x14ac:dyDescent="0.3">
      <c r="A48" s="272" t="s">
        <v>271</v>
      </c>
    </row>
  </sheetData>
  <mergeCells count="8">
    <mergeCell ref="A6:L7"/>
    <mergeCell ref="A9:L9"/>
    <mergeCell ref="A11:A13"/>
    <mergeCell ref="B11:L11"/>
    <mergeCell ref="B12:C12"/>
    <mergeCell ref="E12:F12"/>
    <mergeCell ref="H12:I12"/>
    <mergeCell ref="K12:L12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EFCA8-109C-4D64-8F31-17B7D39E580A}">
  <sheetPr>
    <tabColor theme="1"/>
  </sheetPr>
  <dimension ref="A2:I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5.85546875" style="250" customWidth="1"/>
    <col min="9" max="9" width="9.5703125" style="250" hidden="1" customWidth="1"/>
    <col min="10" max="16384" width="11.42578125" style="250"/>
  </cols>
  <sheetData>
    <row r="2" spans="1:9" x14ac:dyDescent="0.25">
      <c r="A2" s="249"/>
    </row>
    <row r="5" spans="1:9" ht="3.75" customHeight="1" x14ac:dyDescent="0.25"/>
    <row r="6" spans="1:9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</row>
    <row r="7" spans="1:9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</row>
    <row r="8" spans="1:9" ht="14.25" customHeight="1" x14ac:dyDescent="0.25">
      <c r="A8" s="251" t="s">
        <v>423</v>
      </c>
      <c r="B8" s="252"/>
      <c r="C8" s="252"/>
      <c r="D8" s="252"/>
      <c r="E8" s="252"/>
      <c r="F8" s="252"/>
      <c r="G8" s="252"/>
      <c r="H8" s="252"/>
      <c r="I8" s="252"/>
    </row>
    <row r="9" spans="1:9" ht="14.25" customHeight="1" x14ac:dyDescent="0.25">
      <c r="A9" s="430" t="s">
        <v>424</v>
      </c>
      <c r="B9" s="430"/>
      <c r="C9" s="430"/>
      <c r="D9" s="430"/>
      <c r="E9" s="430"/>
      <c r="F9" s="430"/>
      <c r="G9" s="430"/>
      <c r="H9" s="430"/>
      <c r="I9" s="430"/>
    </row>
    <row r="10" spans="1:9" ht="15.75" x14ac:dyDescent="0.3">
      <c r="A10" s="253" t="s">
        <v>235</v>
      </c>
      <c r="B10" s="254"/>
      <c r="C10" s="255"/>
      <c r="D10" s="288"/>
      <c r="E10" s="288"/>
      <c r="F10" s="288"/>
    </row>
    <row r="11" spans="1:9" x14ac:dyDescent="0.25">
      <c r="A11" s="423" t="s">
        <v>236</v>
      </c>
      <c r="B11" s="429" t="s">
        <v>425</v>
      </c>
      <c r="C11" s="429"/>
      <c r="D11" s="429"/>
      <c r="E11" s="429"/>
      <c r="F11" s="429"/>
      <c r="G11" s="429"/>
      <c r="H11" s="429"/>
      <c r="I11" s="429"/>
    </row>
    <row r="12" spans="1:9" ht="27" customHeight="1" x14ac:dyDescent="0.25">
      <c r="A12" s="426"/>
      <c r="B12" s="425" t="s">
        <v>306</v>
      </c>
      <c r="C12" s="425"/>
      <c r="D12" s="273"/>
      <c r="E12" s="428" t="s">
        <v>307</v>
      </c>
      <c r="F12" s="428"/>
      <c r="G12" s="274"/>
      <c r="H12" s="428" t="s">
        <v>303</v>
      </c>
      <c r="I12" s="428"/>
    </row>
    <row r="13" spans="1:9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/>
      <c r="I13" s="256" t="s">
        <v>1</v>
      </c>
    </row>
    <row r="14" spans="1:9" x14ac:dyDescent="0.25">
      <c r="A14" s="289" t="s">
        <v>238</v>
      </c>
      <c r="B14" s="258">
        <f>SUM(B15:B46)</f>
        <v>1772</v>
      </c>
      <c r="C14" s="276">
        <f>(B14/$H$14)*100</f>
        <v>42.688508793061914</v>
      </c>
      <c r="D14" s="277"/>
      <c r="E14" s="258">
        <f t="shared" ref="E14" si="0">SUM(E15:E46)</f>
        <v>2379</v>
      </c>
      <c r="F14" s="276">
        <f>(E14/$H$14)*100</f>
        <v>57.311491206938094</v>
      </c>
      <c r="G14" s="277"/>
      <c r="H14" s="258">
        <f>B14+E14</f>
        <v>4151</v>
      </c>
      <c r="I14" s="277">
        <f>SUM(I15:I46)</f>
        <v>100</v>
      </c>
    </row>
    <row r="15" spans="1:9" x14ac:dyDescent="0.25">
      <c r="A15" s="260" t="s">
        <v>239</v>
      </c>
      <c r="B15" s="261">
        <v>6</v>
      </c>
      <c r="C15" s="262">
        <f>(B15/$H15)*100</f>
        <v>6.5217391304347823</v>
      </c>
      <c r="D15" s="279"/>
      <c r="E15" s="280">
        <v>86</v>
      </c>
      <c r="F15" s="262">
        <f>(E15/$H15)*100</f>
        <v>93.478260869565219</v>
      </c>
      <c r="G15" s="281"/>
      <c r="H15" s="280">
        <f>B15+E15</f>
        <v>92</v>
      </c>
      <c r="I15" s="262">
        <f>(H15/$H$14)*100</f>
        <v>2.2163334136352688</v>
      </c>
    </row>
    <row r="16" spans="1:9" x14ac:dyDescent="0.25">
      <c r="A16" s="263" t="s">
        <v>240</v>
      </c>
      <c r="B16" s="264">
        <v>141</v>
      </c>
      <c r="C16" s="265">
        <f>(B16/$H16)*100</f>
        <v>52.416356877323423</v>
      </c>
      <c r="D16" s="282"/>
      <c r="E16" s="283">
        <v>128</v>
      </c>
      <c r="F16" s="265">
        <f>(E16/$H16)*100</f>
        <v>47.583643122676577</v>
      </c>
      <c r="G16" s="284"/>
      <c r="H16" s="283">
        <f>B16+E16</f>
        <v>269</v>
      </c>
      <c r="I16" s="265">
        <f>(H16/$H$14)*100</f>
        <v>6.4803661768248615</v>
      </c>
    </row>
    <row r="17" spans="1:9" x14ac:dyDescent="0.25">
      <c r="A17" s="260" t="s">
        <v>241</v>
      </c>
      <c r="B17" s="261">
        <v>0</v>
      </c>
      <c r="C17" s="262">
        <v>0</v>
      </c>
      <c r="D17" s="279"/>
      <c r="E17" s="280">
        <v>0</v>
      </c>
      <c r="F17" s="262">
        <v>0</v>
      </c>
      <c r="G17" s="281"/>
      <c r="H17" s="280">
        <f t="shared" ref="H17:H46" si="1">B17+E17</f>
        <v>0</v>
      </c>
      <c r="I17" s="262">
        <f t="shared" ref="I17:I46" si="2">(H17/$H$14)*100</f>
        <v>0</v>
      </c>
    </row>
    <row r="18" spans="1:9" x14ac:dyDescent="0.25">
      <c r="A18" s="263" t="s">
        <v>242</v>
      </c>
      <c r="B18" s="264">
        <v>91</v>
      </c>
      <c r="C18" s="265">
        <f t="shared" ref="C18:C46" si="3">(B18/$H18)*100</f>
        <v>54.166666666666664</v>
      </c>
      <c r="D18" s="282"/>
      <c r="E18" s="283">
        <v>77</v>
      </c>
      <c r="F18" s="265">
        <f t="shared" ref="F18:F46" si="4">(E18/$H18)*100</f>
        <v>45.833333333333329</v>
      </c>
      <c r="G18" s="284"/>
      <c r="H18" s="283">
        <f t="shared" si="1"/>
        <v>168</v>
      </c>
      <c r="I18" s="265">
        <f t="shared" si="2"/>
        <v>4.0472175379426645</v>
      </c>
    </row>
    <row r="19" spans="1:9" x14ac:dyDescent="0.25">
      <c r="A19" s="260" t="s">
        <v>243</v>
      </c>
      <c r="B19" s="261">
        <v>232</v>
      </c>
      <c r="C19" s="262">
        <f t="shared" si="3"/>
        <v>59.033078880407118</v>
      </c>
      <c r="D19" s="279"/>
      <c r="E19" s="280">
        <v>161</v>
      </c>
      <c r="F19" s="262">
        <f t="shared" si="4"/>
        <v>40.966921119592875</v>
      </c>
      <c r="G19" s="281"/>
      <c r="H19" s="280">
        <f t="shared" si="1"/>
        <v>393</v>
      </c>
      <c r="I19" s="262">
        <f t="shared" si="2"/>
        <v>9.4675981691158757</v>
      </c>
    </row>
    <row r="20" spans="1:9" x14ac:dyDescent="0.25">
      <c r="A20" s="263" t="s">
        <v>244</v>
      </c>
      <c r="B20" s="264">
        <v>77</v>
      </c>
      <c r="C20" s="265">
        <f t="shared" si="3"/>
        <v>52.739726027397261</v>
      </c>
      <c r="D20" s="282"/>
      <c r="E20" s="283">
        <v>69</v>
      </c>
      <c r="F20" s="265">
        <f t="shared" si="4"/>
        <v>47.260273972602739</v>
      </c>
      <c r="G20" s="284"/>
      <c r="H20" s="283">
        <f t="shared" si="1"/>
        <v>146</v>
      </c>
      <c r="I20" s="265">
        <f t="shared" si="2"/>
        <v>3.5172247651168393</v>
      </c>
    </row>
    <row r="21" spans="1:9" x14ac:dyDescent="0.25">
      <c r="A21" s="260" t="s">
        <v>245</v>
      </c>
      <c r="B21" s="261">
        <v>144</v>
      </c>
      <c r="C21" s="262">
        <f t="shared" si="3"/>
        <v>34.449760765550238</v>
      </c>
      <c r="D21" s="279"/>
      <c r="E21" s="280">
        <v>274</v>
      </c>
      <c r="F21" s="262">
        <f t="shared" si="4"/>
        <v>65.550239234449762</v>
      </c>
      <c r="G21" s="281"/>
      <c r="H21" s="280">
        <f t="shared" si="1"/>
        <v>418</v>
      </c>
      <c r="I21" s="262">
        <f t="shared" si="2"/>
        <v>10.069862683690676</v>
      </c>
    </row>
    <row r="22" spans="1:9" x14ac:dyDescent="0.25">
      <c r="A22" s="263" t="s">
        <v>246</v>
      </c>
      <c r="B22" s="264">
        <v>123</v>
      </c>
      <c r="C22" s="265">
        <f t="shared" si="3"/>
        <v>54.424778761061944</v>
      </c>
      <c r="D22" s="282"/>
      <c r="E22" s="283">
        <v>103</v>
      </c>
      <c r="F22" s="265">
        <f t="shared" si="4"/>
        <v>45.575221238938049</v>
      </c>
      <c r="G22" s="284"/>
      <c r="H22" s="283">
        <f t="shared" si="1"/>
        <v>226</v>
      </c>
      <c r="I22" s="265">
        <f t="shared" si="2"/>
        <v>5.4444712117562037</v>
      </c>
    </row>
    <row r="23" spans="1:9" x14ac:dyDescent="0.25">
      <c r="A23" s="260" t="s">
        <v>247</v>
      </c>
      <c r="B23" s="261">
        <v>15</v>
      </c>
      <c r="C23" s="262">
        <f t="shared" si="3"/>
        <v>53.571428571428569</v>
      </c>
      <c r="D23" s="279"/>
      <c r="E23" s="280">
        <v>13</v>
      </c>
      <c r="F23" s="262">
        <f t="shared" si="4"/>
        <v>46.428571428571431</v>
      </c>
      <c r="G23" s="281"/>
      <c r="H23" s="280">
        <f t="shared" si="1"/>
        <v>28</v>
      </c>
      <c r="I23" s="262">
        <f t="shared" si="2"/>
        <v>0.67453625632377734</v>
      </c>
    </row>
    <row r="24" spans="1:9" x14ac:dyDescent="0.25">
      <c r="A24" s="263" t="s">
        <v>248</v>
      </c>
      <c r="B24" s="264">
        <v>0</v>
      </c>
      <c r="C24" s="265">
        <v>0</v>
      </c>
      <c r="D24" s="282"/>
      <c r="E24" s="283">
        <v>0</v>
      </c>
      <c r="F24" s="265">
        <v>0</v>
      </c>
      <c r="G24" s="284"/>
      <c r="H24" s="283">
        <v>0</v>
      </c>
      <c r="I24" s="265">
        <f t="shared" si="2"/>
        <v>0</v>
      </c>
    </row>
    <row r="25" spans="1:9" x14ac:dyDescent="0.25">
      <c r="A25" s="260" t="s">
        <v>249</v>
      </c>
      <c r="B25" s="261">
        <v>34</v>
      </c>
      <c r="C25" s="262">
        <f t="shared" si="3"/>
        <v>22.818791946308725</v>
      </c>
      <c r="D25" s="279"/>
      <c r="E25" s="280">
        <v>115</v>
      </c>
      <c r="F25" s="262">
        <f t="shared" si="4"/>
        <v>77.181208053691279</v>
      </c>
      <c r="G25" s="281"/>
      <c r="H25" s="280">
        <f t="shared" si="1"/>
        <v>149</v>
      </c>
      <c r="I25" s="262">
        <f t="shared" si="2"/>
        <v>3.5894965068658156</v>
      </c>
    </row>
    <row r="26" spans="1:9" x14ac:dyDescent="0.25">
      <c r="A26" s="263" t="s">
        <v>250</v>
      </c>
      <c r="B26" s="264">
        <v>2</v>
      </c>
      <c r="C26" s="265">
        <f t="shared" si="3"/>
        <v>50</v>
      </c>
      <c r="D26" s="282"/>
      <c r="E26" s="283">
        <v>2</v>
      </c>
      <c r="F26" s="265">
        <f t="shared" si="4"/>
        <v>50</v>
      </c>
      <c r="G26" s="284"/>
      <c r="H26" s="283">
        <f t="shared" si="1"/>
        <v>4</v>
      </c>
      <c r="I26" s="265">
        <f t="shared" si="2"/>
        <v>9.6362322331968203E-2</v>
      </c>
    </row>
    <row r="27" spans="1:9" x14ac:dyDescent="0.25">
      <c r="A27" s="260" t="s">
        <v>251</v>
      </c>
      <c r="B27" s="261">
        <v>21</v>
      </c>
      <c r="C27" s="262">
        <f t="shared" si="3"/>
        <v>56.756756756756758</v>
      </c>
      <c r="D27" s="279"/>
      <c r="E27" s="280">
        <v>16</v>
      </c>
      <c r="F27" s="262">
        <f t="shared" si="4"/>
        <v>43.243243243243242</v>
      </c>
      <c r="G27" s="281"/>
      <c r="H27" s="280">
        <f t="shared" si="1"/>
        <v>37</v>
      </c>
      <c r="I27" s="262">
        <f t="shared" si="2"/>
        <v>0.89135148157070587</v>
      </c>
    </row>
    <row r="28" spans="1:9" x14ac:dyDescent="0.25">
      <c r="A28" s="263" t="s">
        <v>252</v>
      </c>
      <c r="B28" s="264">
        <v>61</v>
      </c>
      <c r="C28" s="265">
        <f t="shared" si="3"/>
        <v>64.893617021276597</v>
      </c>
      <c r="D28" s="282"/>
      <c r="E28" s="283">
        <v>33</v>
      </c>
      <c r="F28" s="265">
        <f t="shared" si="4"/>
        <v>35.106382978723403</v>
      </c>
      <c r="G28" s="284"/>
      <c r="H28" s="283">
        <f t="shared" si="1"/>
        <v>94</v>
      </c>
      <c r="I28" s="265">
        <f t="shared" si="2"/>
        <v>2.2645145748012525</v>
      </c>
    </row>
    <row r="29" spans="1:9" x14ac:dyDescent="0.25">
      <c r="A29" s="260" t="s">
        <v>253</v>
      </c>
      <c r="B29" s="261">
        <v>86</v>
      </c>
      <c r="C29" s="262">
        <f t="shared" si="3"/>
        <v>26.219512195121951</v>
      </c>
      <c r="D29" s="279"/>
      <c r="E29" s="280">
        <v>242</v>
      </c>
      <c r="F29" s="262">
        <f t="shared" si="4"/>
        <v>73.780487804878049</v>
      </c>
      <c r="G29" s="281"/>
      <c r="H29" s="280">
        <f t="shared" si="1"/>
        <v>328</v>
      </c>
      <c r="I29" s="262">
        <f t="shared" si="2"/>
        <v>7.9017104312213924</v>
      </c>
    </row>
    <row r="30" spans="1:9" x14ac:dyDescent="0.25">
      <c r="A30" s="263" t="s">
        <v>254</v>
      </c>
      <c r="B30" s="264">
        <v>1</v>
      </c>
      <c r="C30" s="265">
        <f t="shared" si="3"/>
        <v>100</v>
      </c>
      <c r="D30" s="282"/>
      <c r="E30" s="283">
        <v>0</v>
      </c>
      <c r="F30" s="265">
        <f t="shared" si="4"/>
        <v>0</v>
      </c>
      <c r="G30" s="284"/>
      <c r="H30" s="283">
        <f t="shared" si="1"/>
        <v>1</v>
      </c>
      <c r="I30" s="265">
        <f t="shared" si="2"/>
        <v>2.4090580582992051E-2</v>
      </c>
    </row>
    <row r="31" spans="1:9" x14ac:dyDescent="0.25">
      <c r="A31" s="260" t="s">
        <v>255</v>
      </c>
      <c r="B31" s="261">
        <v>1</v>
      </c>
      <c r="C31" s="262">
        <f t="shared" si="3"/>
        <v>50</v>
      </c>
      <c r="D31" s="279"/>
      <c r="E31" s="280">
        <v>1</v>
      </c>
      <c r="F31" s="262">
        <f t="shared" si="4"/>
        <v>50</v>
      </c>
      <c r="G31" s="281"/>
      <c r="H31" s="280">
        <f t="shared" si="1"/>
        <v>2</v>
      </c>
      <c r="I31" s="262">
        <f t="shared" si="2"/>
        <v>4.8181161165984102E-2</v>
      </c>
    </row>
    <row r="32" spans="1:9" x14ac:dyDescent="0.25">
      <c r="A32" s="263" t="s">
        <v>256</v>
      </c>
      <c r="B32" s="264">
        <v>54</v>
      </c>
      <c r="C32" s="265">
        <f t="shared" si="3"/>
        <v>27.551020408163261</v>
      </c>
      <c r="D32" s="282"/>
      <c r="E32" s="283">
        <v>142</v>
      </c>
      <c r="F32" s="265">
        <f t="shared" si="4"/>
        <v>72.448979591836732</v>
      </c>
      <c r="G32" s="284"/>
      <c r="H32" s="283">
        <f t="shared" si="1"/>
        <v>196</v>
      </c>
      <c r="I32" s="265">
        <f t="shared" si="2"/>
        <v>4.7217537942664416</v>
      </c>
    </row>
    <row r="33" spans="1:9" x14ac:dyDescent="0.25">
      <c r="A33" s="260" t="s">
        <v>257</v>
      </c>
      <c r="B33" s="261">
        <v>24</v>
      </c>
      <c r="C33" s="262">
        <f t="shared" si="3"/>
        <v>38.095238095238095</v>
      </c>
      <c r="D33" s="279"/>
      <c r="E33" s="280">
        <v>39</v>
      </c>
      <c r="F33" s="262">
        <f t="shared" si="4"/>
        <v>61.904761904761905</v>
      </c>
      <c r="G33" s="281"/>
      <c r="H33" s="280">
        <f t="shared" si="1"/>
        <v>63</v>
      </c>
      <c r="I33" s="262">
        <f t="shared" si="2"/>
        <v>1.5177065767284992</v>
      </c>
    </row>
    <row r="34" spans="1:9" x14ac:dyDescent="0.25">
      <c r="A34" s="263" t="s">
        <v>258</v>
      </c>
      <c r="B34" s="264">
        <v>4</v>
      </c>
      <c r="C34" s="265">
        <f t="shared" si="3"/>
        <v>50</v>
      </c>
      <c r="D34" s="282"/>
      <c r="E34" s="283">
        <v>4</v>
      </c>
      <c r="F34" s="265">
        <f t="shared" si="4"/>
        <v>50</v>
      </c>
      <c r="G34" s="284"/>
      <c r="H34" s="283">
        <f t="shared" si="1"/>
        <v>8</v>
      </c>
      <c r="I34" s="265">
        <f t="shared" si="2"/>
        <v>0.19272464466393641</v>
      </c>
    </row>
    <row r="35" spans="1:9" x14ac:dyDescent="0.25">
      <c r="A35" s="260" t="s">
        <v>259</v>
      </c>
      <c r="B35" s="261">
        <v>7</v>
      </c>
      <c r="C35" s="262">
        <f t="shared" si="3"/>
        <v>23.333333333333332</v>
      </c>
      <c r="D35" s="279"/>
      <c r="E35" s="280">
        <v>23</v>
      </c>
      <c r="F35" s="262">
        <f t="shared" si="4"/>
        <v>76.666666666666671</v>
      </c>
      <c r="G35" s="281"/>
      <c r="H35" s="280">
        <f t="shared" si="1"/>
        <v>30</v>
      </c>
      <c r="I35" s="262">
        <f t="shared" si="2"/>
        <v>0.72271741748976148</v>
      </c>
    </row>
    <row r="36" spans="1:9" s="266" customFormat="1" x14ac:dyDescent="0.25">
      <c r="A36" s="263" t="s">
        <v>260</v>
      </c>
      <c r="B36" s="264">
        <v>50</v>
      </c>
      <c r="C36" s="265">
        <f t="shared" si="3"/>
        <v>37.593984962406012</v>
      </c>
      <c r="D36" s="282"/>
      <c r="E36" s="283">
        <v>83</v>
      </c>
      <c r="F36" s="265">
        <f t="shared" si="4"/>
        <v>62.406015037593988</v>
      </c>
      <c r="G36" s="284"/>
      <c r="H36" s="283">
        <f t="shared" si="1"/>
        <v>133</v>
      </c>
      <c r="I36" s="265">
        <f t="shared" si="2"/>
        <v>3.2040472175379429</v>
      </c>
    </row>
    <row r="37" spans="1:9" x14ac:dyDescent="0.25">
      <c r="A37" s="260" t="s">
        <v>261</v>
      </c>
      <c r="B37" s="261">
        <v>63</v>
      </c>
      <c r="C37" s="262">
        <f t="shared" si="3"/>
        <v>59.433962264150942</v>
      </c>
      <c r="D37" s="279"/>
      <c r="E37" s="280">
        <v>43</v>
      </c>
      <c r="F37" s="262">
        <f t="shared" si="4"/>
        <v>40.566037735849058</v>
      </c>
      <c r="G37" s="281"/>
      <c r="H37" s="280">
        <f t="shared" si="1"/>
        <v>106</v>
      </c>
      <c r="I37" s="262">
        <f t="shared" si="2"/>
        <v>2.5536015417971574</v>
      </c>
    </row>
    <row r="38" spans="1:9" s="266" customFormat="1" x14ac:dyDescent="0.25">
      <c r="A38" s="263" t="s">
        <v>262</v>
      </c>
      <c r="B38" s="264">
        <v>47</v>
      </c>
      <c r="C38" s="265">
        <f t="shared" si="3"/>
        <v>33.333333333333329</v>
      </c>
      <c r="D38" s="282"/>
      <c r="E38" s="283">
        <v>94</v>
      </c>
      <c r="F38" s="265">
        <f t="shared" si="4"/>
        <v>66.666666666666657</v>
      </c>
      <c r="G38" s="284"/>
      <c r="H38" s="283">
        <f t="shared" si="1"/>
        <v>141</v>
      </c>
      <c r="I38" s="265">
        <f t="shared" si="2"/>
        <v>3.396771862201879</v>
      </c>
    </row>
    <row r="39" spans="1:9" x14ac:dyDescent="0.25">
      <c r="A39" s="260" t="s">
        <v>263</v>
      </c>
      <c r="B39" s="261">
        <v>109</v>
      </c>
      <c r="C39" s="262">
        <f t="shared" si="3"/>
        <v>50.934579439252339</v>
      </c>
      <c r="D39" s="279"/>
      <c r="E39" s="280">
        <v>105</v>
      </c>
      <c r="F39" s="262">
        <f t="shared" si="4"/>
        <v>49.065420560747661</v>
      </c>
      <c r="G39" s="281"/>
      <c r="H39" s="280">
        <f t="shared" si="1"/>
        <v>214</v>
      </c>
      <c r="I39" s="262">
        <f t="shared" si="2"/>
        <v>5.1553842447602989</v>
      </c>
    </row>
    <row r="40" spans="1:9" s="266" customFormat="1" x14ac:dyDescent="0.25">
      <c r="A40" s="263" t="s">
        <v>264</v>
      </c>
      <c r="B40" s="264">
        <v>67</v>
      </c>
      <c r="C40" s="265">
        <f t="shared" si="3"/>
        <v>40.361445783132531</v>
      </c>
      <c r="D40" s="282"/>
      <c r="E40" s="283">
        <v>99</v>
      </c>
      <c r="F40" s="265">
        <f t="shared" si="4"/>
        <v>59.638554216867469</v>
      </c>
      <c r="G40" s="284"/>
      <c r="H40" s="283">
        <f t="shared" si="1"/>
        <v>166</v>
      </c>
      <c r="I40" s="265">
        <f t="shared" si="2"/>
        <v>3.9990363767766803</v>
      </c>
    </row>
    <row r="41" spans="1:9" x14ac:dyDescent="0.25">
      <c r="A41" s="260" t="s">
        <v>265</v>
      </c>
      <c r="B41" s="261">
        <v>72</v>
      </c>
      <c r="C41" s="262">
        <f t="shared" si="3"/>
        <v>41.618497109826592</v>
      </c>
      <c r="D41" s="279"/>
      <c r="E41" s="280">
        <v>101</v>
      </c>
      <c r="F41" s="262">
        <f t="shared" si="4"/>
        <v>58.381502890173408</v>
      </c>
      <c r="G41" s="281"/>
      <c r="H41" s="280">
        <f t="shared" si="1"/>
        <v>173</v>
      </c>
      <c r="I41" s="262">
        <f t="shared" si="2"/>
        <v>4.1676704408576244</v>
      </c>
    </row>
    <row r="42" spans="1:9" s="266" customFormat="1" x14ac:dyDescent="0.25">
      <c r="A42" s="263" t="s">
        <v>266</v>
      </c>
      <c r="B42" s="264">
        <v>17</v>
      </c>
      <c r="C42" s="265">
        <f t="shared" si="3"/>
        <v>70.833333333333343</v>
      </c>
      <c r="D42" s="282"/>
      <c r="E42" s="283">
        <v>7</v>
      </c>
      <c r="F42" s="265">
        <f t="shared" si="4"/>
        <v>29.166666666666668</v>
      </c>
      <c r="G42" s="284"/>
      <c r="H42" s="283">
        <f t="shared" si="1"/>
        <v>24</v>
      </c>
      <c r="I42" s="265">
        <f t="shared" si="2"/>
        <v>0.57817393399180916</v>
      </c>
    </row>
    <row r="43" spans="1:9" x14ac:dyDescent="0.25">
      <c r="A43" s="260" t="s">
        <v>267</v>
      </c>
      <c r="B43" s="261">
        <v>74</v>
      </c>
      <c r="C43" s="262">
        <f t="shared" si="3"/>
        <v>30.327868852459016</v>
      </c>
      <c r="D43" s="279"/>
      <c r="E43" s="280">
        <v>170</v>
      </c>
      <c r="F43" s="262">
        <f t="shared" si="4"/>
        <v>69.672131147540981</v>
      </c>
      <c r="G43" s="281"/>
      <c r="H43" s="280">
        <f t="shared" si="1"/>
        <v>244</v>
      </c>
      <c r="I43" s="262">
        <f t="shared" si="2"/>
        <v>5.8781016622500601</v>
      </c>
    </row>
    <row r="44" spans="1:9" s="266" customFormat="1" x14ac:dyDescent="0.25">
      <c r="A44" s="263" t="s">
        <v>268</v>
      </c>
      <c r="B44" s="264">
        <v>149</v>
      </c>
      <c r="C44" s="265">
        <f t="shared" si="3"/>
        <v>51.202749140893467</v>
      </c>
      <c r="D44" s="282"/>
      <c r="E44" s="283">
        <v>142</v>
      </c>
      <c r="F44" s="265">
        <f t="shared" si="4"/>
        <v>48.797250859106526</v>
      </c>
      <c r="G44" s="284"/>
      <c r="H44" s="283">
        <f t="shared" si="1"/>
        <v>291</v>
      </c>
      <c r="I44" s="265">
        <f t="shared" si="2"/>
        <v>7.0103589496506871</v>
      </c>
    </row>
    <row r="45" spans="1:9" x14ac:dyDescent="0.25">
      <c r="A45" s="260" t="s">
        <v>269</v>
      </c>
      <c r="B45" s="261">
        <v>0</v>
      </c>
      <c r="C45" s="262">
        <f t="shared" si="3"/>
        <v>0</v>
      </c>
      <c r="D45" s="279"/>
      <c r="E45" s="280">
        <v>1</v>
      </c>
      <c r="F45" s="262">
        <f t="shared" si="4"/>
        <v>100</v>
      </c>
      <c r="G45" s="281"/>
      <c r="H45" s="280">
        <f t="shared" si="1"/>
        <v>1</v>
      </c>
      <c r="I45" s="262">
        <f t="shared" si="2"/>
        <v>2.4090580582992051E-2</v>
      </c>
    </row>
    <row r="46" spans="1:9" s="266" customFormat="1" x14ac:dyDescent="0.25">
      <c r="A46" s="267" t="s">
        <v>270</v>
      </c>
      <c r="B46" s="268">
        <v>0</v>
      </c>
      <c r="C46" s="269">
        <f t="shared" si="3"/>
        <v>0</v>
      </c>
      <c r="D46" s="285"/>
      <c r="E46" s="286">
        <v>6</v>
      </c>
      <c r="F46" s="269">
        <f t="shared" si="4"/>
        <v>100</v>
      </c>
      <c r="G46" s="287"/>
      <c r="H46" s="286">
        <f t="shared" si="1"/>
        <v>6</v>
      </c>
      <c r="I46" s="269">
        <f t="shared" si="2"/>
        <v>0.14454348349795229</v>
      </c>
    </row>
    <row r="47" spans="1:9" x14ac:dyDescent="0.25">
      <c r="B47" s="270"/>
      <c r="C47" s="271"/>
      <c r="D47" s="270"/>
      <c r="E47" s="270"/>
      <c r="F47" s="293"/>
      <c r="G47" s="284"/>
      <c r="H47" s="284"/>
      <c r="I47" s="293"/>
    </row>
    <row r="48" spans="1:9" ht="16.5" x14ac:dyDescent="0.3">
      <c r="A48" s="272" t="s">
        <v>271</v>
      </c>
    </row>
  </sheetData>
  <mergeCells count="7">
    <mergeCell ref="A6:I7"/>
    <mergeCell ref="A9:I9"/>
    <mergeCell ref="A11:A13"/>
    <mergeCell ref="B11:I11"/>
    <mergeCell ref="B12:C12"/>
    <mergeCell ref="E12:F12"/>
    <mergeCell ref="H12:I12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4190E-A4CA-4FA0-90E8-6E04AA8088AF}">
  <sheetPr>
    <tabColor theme="1"/>
  </sheetPr>
  <dimension ref="A2:L47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0.140625" style="250" customWidth="1"/>
    <col min="9" max="9" width="9.5703125" style="250" customWidth="1"/>
    <col min="10" max="10" width="6.28515625" style="250" customWidth="1"/>
    <col min="11" max="11" width="15" style="250" customWidth="1"/>
    <col min="12" max="12" width="9.5703125" style="250" hidden="1" customWidth="1"/>
    <col min="13" max="16384" width="11.42578125" style="250"/>
  </cols>
  <sheetData>
    <row r="2" spans="1:12" x14ac:dyDescent="0.25">
      <c r="A2" s="249"/>
    </row>
    <row r="5" spans="1:12" ht="3.75" customHeight="1" x14ac:dyDescent="0.25"/>
    <row r="6" spans="1:12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</row>
    <row r="7" spans="1:12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</row>
    <row r="8" spans="1:12" ht="14.25" customHeight="1" x14ac:dyDescent="0.25">
      <c r="A8" s="251" t="s">
        <v>426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</row>
    <row r="9" spans="1:12" ht="15.75" x14ac:dyDescent="0.3">
      <c r="A9" s="253" t="s">
        <v>235</v>
      </c>
      <c r="B9" s="254"/>
      <c r="C9" s="255"/>
      <c r="D9" s="288"/>
      <c r="E9" s="288"/>
      <c r="F9" s="288"/>
      <c r="G9" s="288"/>
      <c r="H9" s="288"/>
      <c r="I9" s="288"/>
    </row>
    <row r="10" spans="1:12" x14ac:dyDescent="0.25">
      <c r="A10" s="423" t="s">
        <v>236</v>
      </c>
      <c r="B10" s="429" t="s">
        <v>427</v>
      </c>
      <c r="C10" s="429"/>
      <c r="D10" s="429"/>
      <c r="E10" s="429"/>
      <c r="F10" s="429"/>
      <c r="G10" s="429"/>
      <c r="H10" s="429"/>
      <c r="I10" s="429"/>
      <c r="J10" s="429"/>
      <c r="K10" s="429"/>
      <c r="L10" s="429"/>
    </row>
    <row r="11" spans="1:12" ht="34.5" customHeight="1" x14ac:dyDescent="0.25">
      <c r="A11" s="426"/>
      <c r="B11" s="425" t="s">
        <v>428</v>
      </c>
      <c r="C11" s="425"/>
      <c r="D11" s="273"/>
      <c r="E11" s="428" t="s">
        <v>429</v>
      </c>
      <c r="F11" s="428"/>
      <c r="G11" s="273"/>
      <c r="H11" s="428" t="s">
        <v>430</v>
      </c>
      <c r="I11" s="428"/>
      <c r="J11" s="274"/>
      <c r="K11" s="428" t="s">
        <v>303</v>
      </c>
      <c r="L11" s="428"/>
    </row>
    <row r="12" spans="1:12" x14ac:dyDescent="0.25">
      <c r="A12" s="426"/>
      <c r="B12" s="256" t="s">
        <v>52</v>
      </c>
      <c r="C12" s="256" t="s">
        <v>1</v>
      </c>
      <c r="D12" s="267"/>
      <c r="E12" s="256" t="s">
        <v>52</v>
      </c>
      <c r="F12" s="256" t="s">
        <v>1</v>
      </c>
      <c r="G12" s="267"/>
      <c r="H12" s="256" t="s">
        <v>52</v>
      </c>
      <c r="I12" s="256" t="s">
        <v>1</v>
      </c>
      <c r="J12" s="275"/>
      <c r="K12" s="256"/>
      <c r="L12" s="256" t="s">
        <v>1</v>
      </c>
    </row>
    <row r="13" spans="1:12" x14ac:dyDescent="0.25">
      <c r="A13" s="289" t="s">
        <v>238</v>
      </c>
      <c r="B13" s="258">
        <v>360</v>
      </c>
      <c r="C13" s="276">
        <v>20.6</v>
      </c>
      <c r="D13" s="277"/>
      <c r="E13" s="258">
        <v>1270</v>
      </c>
      <c r="F13" s="276">
        <v>72.8</v>
      </c>
      <c r="G13" s="277"/>
      <c r="H13" s="258">
        <v>115</v>
      </c>
      <c r="I13" s="276">
        <v>6.6</v>
      </c>
      <c r="J13" s="277"/>
      <c r="K13" s="258">
        <v>1745</v>
      </c>
      <c r="L13" s="277" t="e">
        <f>SUM(L14:L45)</f>
        <v>#VALUE!</v>
      </c>
    </row>
    <row r="14" spans="1:12" x14ac:dyDescent="0.25">
      <c r="A14" s="260" t="s">
        <v>239</v>
      </c>
      <c r="B14" s="261">
        <v>2</v>
      </c>
      <c r="C14" s="262">
        <v>33.299999999999997</v>
      </c>
      <c r="D14" s="279"/>
      <c r="E14" s="280">
        <v>4</v>
      </c>
      <c r="F14" s="262">
        <v>66.7</v>
      </c>
      <c r="G14" s="279"/>
      <c r="H14" s="280" t="s">
        <v>431</v>
      </c>
      <c r="I14" s="262">
        <v>0</v>
      </c>
      <c r="J14" s="281"/>
      <c r="K14" s="280">
        <v>6</v>
      </c>
      <c r="L14" s="262">
        <f>(K14/$K$13)*100</f>
        <v>0.34383954154727792</v>
      </c>
    </row>
    <row r="15" spans="1:12" x14ac:dyDescent="0.25">
      <c r="A15" s="263" t="s">
        <v>240</v>
      </c>
      <c r="B15" s="264">
        <v>61</v>
      </c>
      <c r="C15" s="265">
        <v>43.3</v>
      </c>
      <c r="D15" s="282"/>
      <c r="E15" s="283">
        <v>66</v>
      </c>
      <c r="F15" s="265">
        <v>46.8</v>
      </c>
      <c r="G15" s="282"/>
      <c r="H15" s="283">
        <v>14</v>
      </c>
      <c r="I15" s="265">
        <v>9.9</v>
      </c>
      <c r="J15" s="284"/>
      <c r="K15" s="283">
        <v>141</v>
      </c>
      <c r="L15" s="265">
        <f>(K15/$K$13)*100</f>
        <v>8.0802292263610305</v>
      </c>
    </row>
    <row r="16" spans="1:12" x14ac:dyDescent="0.25">
      <c r="A16" s="260" t="s">
        <v>241</v>
      </c>
      <c r="B16" s="261" t="s">
        <v>431</v>
      </c>
      <c r="C16" s="262">
        <v>0</v>
      </c>
      <c r="D16" s="279"/>
      <c r="E16" s="280" t="s">
        <v>431</v>
      </c>
      <c r="F16" s="262">
        <v>0</v>
      </c>
      <c r="G16" s="279"/>
      <c r="H16" s="280" t="s">
        <v>431</v>
      </c>
      <c r="I16" s="262">
        <v>0</v>
      </c>
      <c r="J16" s="281"/>
      <c r="K16" s="280" t="s">
        <v>432</v>
      </c>
      <c r="L16" s="262" t="e">
        <f t="shared" ref="L16:L45" si="0">(K16/$K$13)*100</f>
        <v>#VALUE!</v>
      </c>
    </row>
    <row r="17" spans="1:12" x14ac:dyDescent="0.25">
      <c r="A17" s="263" t="s">
        <v>242</v>
      </c>
      <c r="B17" s="264">
        <v>12</v>
      </c>
      <c r="C17" s="265">
        <v>13.2</v>
      </c>
      <c r="D17" s="282"/>
      <c r="E17" s="283">
        <v>71</v>
      </c>
      <c r="F17" s="265">
        <v>78</v>
      </c>
      <c r="G17" s="282"/>
      <c r="H17" s="283">
        <v>8</v>
      </c>
      <c r="I17" s="265">
        <v>8.8000000000000007</v>
      </c>
      <c r="J17" s="284"/>
      <c r="K17" s="283">
        <v>91</v>
      </c>
      <c r="L17" s="265">
        <f t="shared" si="0"/>
        <v>5.2148997134670489</v>
      </c>
    </row>
    <row r="18" spans="1:12" x14ac:dyDescent="0.25">
      <c r="A18" s="260" t="s">
        <v>243</v>
      </c>
      <c r="B18" s="261">
        <v>65</v>
      </c>
      <c r="C18" s="262">
        <v>30</v>
      </c>
      <c r="D18" s="279"/>
      <c r="E18" s="280">
        <v>139</v>
      </c>
      <c r="F18" s="262">
        <v>64.099999999999994</v>
      </c>
      <c r="G18" s="279"/>
      <c r="H18" s="280">
        <v>13</v>
      </c>
      <c r="I18" s="262">
        <v>6</v>
      </c>
      <c r="J18" s="281"/>
      <c r="K18" s="280">
        <v>217</v>
      </c>
      <c r="L18" s="262">
        <f t="shared" si="0"/>
        <v>12.435530085959885</v>
      </c>
    </row>
    <row r="19" spans="1:12" x14ac:dyDescent="0.25">
      <c r="A19" s="263" t="s">
        <v>244</v>
      </c>
      <c r="B19" s="264">
        <v>8</v>
      </c>
      <c r="C19" s="265">
        <v>10.5</v>
      </c>
      <c r="D19" s="282"/>
      <c r="E19" s="283">
        <v>64</v>
      </c>
      <c r="F19" s="265">
        <v>84.2</v>
      </c>
      <c r="G19" s="282"/>
      <c r="H19" s="283">
        <v>4</v>
      </c>
      <c r="I19" s="265">
        <v>5.3</v>
      </c>
      <c r="J19" s="284"/>
      <c r="K19" s="283">
        <v>76</v>
      </c>
      <c r="L19" s="265">
        <f t="shared" si="0"/>
        <v>4.355300859598854</v>
      </c>
    </row>
    <row r="20" spans="1:12" x14ac:dyDescent="0.25">
      <c r="A20" s="260" t="s">
        <v>245</v>
      </c>
      <c r="B20" s="261">
        <v>12</v>
      </c>
      <c r="C20" s="262">
        <v>8.5</v>
      </c>
      <c r="D20" s="279"/>
      <c r="E20" s="280">
        <v>120</v>
      </c>
      <c r="F20" s="262">
        <v>84.5</v>
      </c>
      <c r="G20" s="279"/>
      <c r="H20" s="280">
        <v>10</v>
      </c>
      <c r="I20" s="262">
        <v>7</v>
      </c>
      <c r="J20" s="281"/>
      <c r="K20" s="280">
        <v>142</v>
      </c>
      <c r="L20" s="262">
        <f t="shared" si="0"/>
        <v>8.1375358166189109</v>
      </c>
    </row>
    <row r="21" spans="1:12" x14ac:dyDescent="0.25">
      <c r="A21" s="263" t="s">
        <v>246</v>
      </c>
      <c r="B21" s="264">
        <v>25</v>
      </c>
      <c r="C21" s="265">
        <v>20.3</v>
      </c>
      <c r="D21" s="282"/>
      <c r="E21" s="283">
        <v>95</v>
      </c>
      <c r="F21" s="265">
        <v>77.2</v>
      </c>
      <c r="G21" s="282"/>
      <c r="H21" s="283">
        <v>3</v>
      </c>
      <c r="I21" s="265">
        <v>2.4</v>
      </c>
      <c r="J21" s="284"/>
      <c r="K21" s="283">
        <v>123</v>
      </c>
      <c r="L21" s="265">
        <f t="shared" si="0"/>
        <v>7.0487106017191978</v>
      </c>
    </row>
    <row r="22" spans="1:12" x14ac:dyDescent="0.25">
      <c r="A22" s="260" t="s">
        <v>247</v>
      </c>
      <c r="B22" s="261">
        <v>4</v>
      </c>
      <c r="C22" s="262">
        <v>26.7</v>
      </c>
      <c r="D22" s="279"/>
      <c r="E22" s="280">
        <v>9</v>
      </c>
      <c r="F22" s="262">
        <v>60</v>
      </c>
      <c r="G22" s="279"/>
      <c r="H22" s="280">
        <v>2</v>
      </c>
      <c r="I22" s="262">
        <v>13.3</v>
      </c>
      <c r="J22" s="281"/>
      <c r="K22" s="280">
        <v>15</v>
      </c>
      <c r="L22" s="262">
        <f t="shared" si="0"/>
        <v>0.8595988538681949</v>
      </c>
    </row>
    <row r="23" spans="1:12" x14ac:dyDescent="0.25">
      <c r="A23" s="263" t="s">
        <v>248</v>
      </c>
      <c r="B23" s="264" t="s">
        <v>431</v>
      </c>
      <c r="C23" s="265">
        <v>0</v>
      </c>
      <c r="D23" s="282"/>
      <c r="E23" s="283" t="s">
        <v>431</v>
      </c>
      <c r="F23" s="265">
        <v>0</v>
      </c>
      <c r="G23" s="282"/>
      <c r="H23" s="283" t="s">
        <v>431</v>
      </c>
      <c r="I23" s="265">
        <v>0</v>
      </c>
      <c r="J23" s="284"/>
      <c r="K23" s="283" t="s">
        <v>432</v>
      </c>
      <c r="L23" s="265" t="e">
        <f t="shared" si="0"/>
        <v>#VALUE!</v>
      </c>
    </row>
    <row r="24" spans="1:12" x14ac:dyDescent="0.25">
      <c r="A24" s="260" t="s">
        <v>249</v>
      </c>
      <c r="B24" s="261">
        <v>5</v>
      </c>
      <c r="C24" s="262">
        <v>14.7</v>
      </c>
      <c r="D24" s="279"/>
      <c r="E24" s="280">
        <v>26</v>
      </c>
      <c r="F24" s="262">
        <v>76.5</v>
      </c>
      <c r="G24" s="279"/>
      <c r="H24" s="280">
        <v>3</v>
      </c>
      <c r="I24" s="262">
        <v>8.8000000000000007</v>
      </c>
      <c r="J24" s="281"/>
      <c r="K24" s="280">
        <v>34</v>
      </c>
      <c r="L24" s="262">
        <f t="shared" si="0"/>
        <v>1.9484240687679084</v>
      </c>
    </row>
    <row r="25" spans="1:12" x14ac:dyDescent="0.25">
      <c r="A25" s="263" t="s">
        <v>250</v>
      </c>
      <c r="B25" s="264">
        <v>1</v>
      </c>
      <c r="C25" s="265">
        <v>50</v>
      </c>
      <c r="D25" s="282"/>
      <c r="E25" s="283">
        <v>1</v>
      </c>
      <c r="F25" s="265">
        <v>50</v>
      </c>
      <c r="G25" s="282"/>
      <c r="H25" s="283" t="s">
        <v>431</v>
      </c>
      <c r="I25" s="265">
        <v>0</v>
      </c>
      <c r="J25" s="284"/>
      <c r="K25" s="283">
        <v>2</v>
      </c>
      <c r="L25" s="265">
        <f t="shared" si="0"/>
        <v>0.11461318051575931</v>
      </c>
    </row>
    <row r="26" spans="1:12" x14ac:dyDescent="0.25">
      <c r="A26" s="260" t="s">
        <v>251</v>
      </c>
      <c r="B26" s="261">
        <v>3</v>
      </c>
      <c r="C26" s="262">
        <v>14.3</v>
      </c>
      <c r="D26" s="279"/>
      <c r="E26" s="280">
        <v>17</v>
      </c>
      <c r="F26" s="262">
        <v>81</v>
      </c>
      <c r="G26" s="279"/>
      <c r="H26" s="280">
        <v>1</v>
      </c>
      <c r="I26" s="262">
        <v>4.8</v>
      </c>
      <c r="J26" s="281"/>
      <c r="K26" s="280">
        <v>21</v>
      </c>
      <c r="L26" s="262">
        <f t="shared" si="0"/>
        <v>1.2034383954154728</v>
      </c>
    </row>
    <row r="27" spans="1:12" x14ac:dyDescent="0.25">
      <c r="A27" s="263" t="s">
        <v>252</v>
      </c>
      <c r="B27" s="264">
        <v>4</v>
      </c>
      <c r="C27" s="265">
        <v>6.6</v>
      </c>
      <c r="D27" s="282"/>
      <c r="E27" s="283">
        <v>54</v>
      </c>
      <c r="F27" s="265">
        <v>88.5</v>
      </c>
      <c r="G27" s="282"/>
      <c r="H27" s="283">
        <v>3</v>
      </c>
      <c r="I27" s="265">
        <v>4.9000000000000004</v>
      </c>
      <c r="J27" s="284"/>
      <c r="K27" s="283">
        <v>61</v>
      </c>
      <c r="L27" s="265">
        <f t="shared" si="0"/>
        <v>3.4957020057306587</v>
      </c>
    </row>
    <row r="28" spans="1:12" x14ac:dyDescent="0.25">
      <c r="A28" s="260" t="s">
        <v>253</v>
      </c>
      <c r="B28" s="261">
        <v>9</v>
      </c>
      <c r="C28" s="262">
        <v>10.8</v>
      </c>
      <c r="D28" s="279"/>
      <c r="E28" s="280">
        <v>64</v>
      </c>
      <c r="F28" s="262">
        <v>77.099999999999994</v>
      </c>
      <c r="G28" s="279"/>
      <c r="H28" s="280">
        <v>10</v>
      </c>
      <c r="I28" s="262">
        <v>12</v>
      </c>
      <c r="J28" s="281"/>
      <c r="K28" s="280">
        <v>83</v>
      </c>
      <c r="L28" s="262">
        <f t="shared" si="0"/>
        <v>4.7564469914040108</v>
      </c>
    </row>
    <row r="29" spans="1:12" x14ac:dyDescent="0.25">
      <c r="A29" s="263" t="s">
        <v>254</v>
      </c>
      <c r="B29" s="264" t="s">
        <v>431</v>
      </c>
      <c r="C29" s="265">
        <v>0</v>
      </c>
      <c r="D29" s="282"/>
      <c r="E29" s="283">
        <v>1</v>
      </c>
      <c r="F29" s="265">
        <v>100</v>
      </c>
      <c r="G29" s="282"/>
      <c r="H29" s="283" t="s">
        <v>431</v>
      </c>
      <c r="I29" s="265">
        <v>0</v>
      </c>
      <c r="J29" s="284"/>
      <c r="K29" s="283">
        <v>1</v>
      </c>
      <c r="L29" s="265">
        <f t="shared" si="0"/>
        <v>5.7306590257879653E-2</v>
      </c>
    </row>
    <row r="30" spans="1:12" x14ac:dyDescent="0.25">
      <c r="A30" s="260" t="s">
        <v>255</v>
      </c>
      <c r="B30" s="261">
        <v>1</v>
      </c>
      <c r="C30" s="262">
        <v>100</v>
      </c>
      <c r="D30" s="279"/>
      <c r="E30" s="280" t="s">
        <v>431</v>
      </c>
      <c r="F30" s="262">
        <v>0</v>
      </c>
      <c r="G30" s="279"/>
      <c r="H30" s="280" t="s">
        <v>431</v>
      </c>
      <c r="I30" s="262">
        <v>0</v>
      </c>
      <c r="J30" s="281"/>
      <c r="K30" s="280">
        <v>1</v>
      </c>
      <c r="L30" s="262">
        <f t="shared" si="0"/>
        <v>5.7306590257879653E-2</v>
      </c>
    </row>
    <row r="31" spans="1:12" x14ac:dyDescent="0.25">
      <c r="A31" s="263" t="s">
        <v>256</v>
      </c>
      <c r="B31" s="264">
        <v>13</v>
      </c>
      <c r="C31" s="265">
        <v>24.1</v>
      </c>
      <c r="D31" s="282"/>
      <c r="E31" s="283">
        <v>38</v>
      </c>
      <c r="F31" s="265">
        <v>70.400000000000006</v>
      </c>
      <c r="G31" s="282"/>
      <c r="H31" s="283">
        <v>3</v>
      </c>
      <c r="I31" s="265">
        <v>5.6</v>
      </c>
      <c r="J31" s="284"/>
      <c r="K31" s="283">
        <v>54</v>
      </c>
      <c r="L31" s="265">
        <f t="shared" si="0"/>
        <v>3.0945558739255015</v>
      </c>
    </row>
    <row r="32" spans="1:12" x14ac:dyDescent="0.25">
      <c r="A32" s="260" t="s">
        <v>257</v>
      </c>
      <c r="B32" s="261">
        <v>3</v>
      </c>
      <c r="C32" s="262">
        <v>12.5</v>
      </c>
      <c r="D32" s="279"/>
      <c r="E32" s="280">
        <v>19</v>
      </c>
      <c r="F32" s="262">
        <v>79.2</v>
      </c>
      <c r="G32" s="279"/>
      <c r="H32" s="280">
        <v>2</v>
      </c>
      <c r="I32" s="262">
        <v>8.3000000000000007</v>
      </c>
      <c r="J32" s="281"/>
      <c r="K32" s="280">
        <v>24</v>
      </c>
      <c r="L32" s="262">
        <f t="shared" si="0"/>
        <v>1.3753581661891117</v>
      </c>
    </row>
    <row r="33" spans="1:12" x14ac:dyDescent="0.25">
      <c r="A33" s="263" t="s">
        <v>258</v>
      </c>
      <c r="B33" s="264" t="s">
        <v>431</v>
      </c>
      <c r="C33" s="265">
        <v>0</v>
      </c>
      <c r="D33" s="282"/>
      <c r="E33" s="283">
        <v>4</v>
      </c>
      <c r="F33" s="265">
        <v>100</v>
      </c>
      <c r="G33" s="282"/>
      <c r="H33" s="283" t="s">
        <v>431</v>
      </c>
      <c r="I33" s="265">
        <v>0</v>
      </c>
      <c r="J33" s="284"/>
      <c r="K33" s="283">
        <v>4</v>
      </c>
      <c r="L33" s="265">
        <f t="shared" si="0"/>
        <v>0.22922636103151861</v>
      </c>
    </row>
    <row r="34" spans="1:12" x14ac:dyDescent="0.25">
      <c r="A34" s="260" t="s">
        <v>259</v>
      </c>
      <c r="B34" s="261">
        <v>4</v>
      </c>
      <c r="C34" s="262">
        <v>57.1</v>
      </c>
      <c r="D34" s="279"/>
      <c r="E34" s="280">
        <v>3</v>
      </c>
      <c r="F34" s="262">
        <v>42.9</v>
      </c>
      <c r="G34" s="279"/>
      <c r="H34" s="280" t="s">
        <v>431</v>
      </c>
      <c r="I34" s="262">
        <v>0</v>
      </c>
      <c r="J34" s="281"/>
      <c r="K34" s="280">
        <v>7</v>
      </c>
      <c r="L34" s="262">
        <f t="shared" si="0"/>
        <v>0.40114613180515757</v>
      </c>
    </row>
    <row r="35" spans="1:12" s="266" customFormat="1" x14ac:dyDescent="0.25">
      <c r="A35" s="263" t="s">
        <v>260</v>
      </c>
      <c r="B35" s="264">
        <v>14</v>
      </c>
      <c r="C35" s="265">
        <v>28</v>
      </c>
      <c r="D35" s="282"/>
      <c r="E35" s="283">
        <v>30</v>
      </c>
      <c r="F35" s="265">
        <v>60</v>
      </c>
      <c r="G35" s="282"/>
      <c r="H35" s="283">
        <v>6</v>
      </c>
      <c r="I35" s="265">
        <v>12</v>
      </c>
      <c r="J35" s="284"/>
      <c r="K35" s="283">
        <v>50</v>
      </c>
      <c r="L35" s="265">
        <f t="shared" si="0"/>
        <v>2.8653295128939829</v>
      </c>
    </row>
    <row r="36" spans="1:12" x14ac:dyDescent="0.25">
      <c r="A36" s="260" t="s">
        <v>261</v>
      </c>
      <c r="B36" s="261">
        <v>26</v>
      </c>
      <c r="C36" s="262">
        <v>43.3</v>
      </c>
      <c r="D36" s="279"/>
      <c r="E36" s="280">
        <v>32</v>
      </c>
      <c r="F36" s="262">
        <v>53.3</v>
      </c>
      <c r="G36" s="279"/>
      <c r="H36" s="280">
        <v>2</v>
      </c>
      <c r="I36" s="262">
        <v>3.3</v>
      </c>
      <c r="J36" s="281"/>
      <c r="K36" s="280">
        <v>60</v>
      </c>
      <c r="L36" s="262">
        <f t="shared" si="0"/>
        <v>3.4383954154727796</v>
      </c>
    </row>
    <row r="37" spans="1:12" s="266" customFormat="1" x14ac:dyDescent="0.25">
      <c r="A37" s="263" t="s">
        <v>262</v>
      </c>
      <c r="B37" s="264">
        <v>2</v>
      </c>
      <c r="C37" s="265">
        <v>4.3</v>
      </c>
      <c r="D37" s="282"/>
      <c r="E37" s="283">
        <v>40</v>
      </c>
      <c r="F37" s="265">
        <v>85.1</v>
      </c>
      <c r="G37" s="282"/>
      <c r="H37" s="283">
        <v>5</v>
      </c>
      <c r="I37" s="265">
        <v>10.6</v>
      </c>
      <c r="J37" s="284"/>
      <c r="K37" s="283">
        <v>47</v>
      </c>
      <c r="L37" s="265">
        <f t="shared" si="0"/>
        <v>2.6934097421203438</v>
      </c>
    </row>
    <row r="38" spans="1:12" x14ac:dyDescent="0.25">
      <c r="A38" s="260" t="s">
        <v>263</v>
      </c>
      <c r="B38" s="261">
        <v>31</v>
      </c>
      <c r="C38" s="262">
        <v>28.4</v>
      </c>
      <c r="D38" s="279"/>
      <c r="E38" s="280">
        <v>71</v>
      </c>
      <c r="F38" s="262">
        <v>65.099999999999994</v>
      </c>
      <c r="G38" s="279"/>
      <c r="H38" s="280">
        <v>7</v>
      </c>
      <c r="I38" s="262">
        <v>6.4</v>
      </c>
      <c r="J38" s="281"/>
      <c r="K38" s="280">
        <v>109</v>
      </c>
      <c r="L38" s="262">
        <f t="shared" si="0"/>
        <v>6.2464183381088825</v>
      </c>
    </row>
    <row r="39" spans="1:12" s="266" customFormat="1" x14ac:dyDescent="0.25">
      <c r="A39" s="263" t="s">
        <v>264</v>
      </c>
      <c r="B39" s="264">
        <v>9</v>
      </c>
      <c r="C39" s="265">
        <v>13.6</v>
      </c>
      <c r="D39" s="282"/>
      <c r="E39" s="283">
        <v>55</v>
      </c>
      <c r="F39" s="265">
        <v>83.3</v>
      </c>
      <c r="G39" s="282"/>
      <c r="H39" s="283">
        <v>2</v>
      </c>
      <c r="I39" s="265">
        <v>3</v>
      </c>
      <c r="J39" s="284"/>
      <c r="K39" s="283">
        <v>66</v>
      </c>
      <c r="L39" s="265">
        <f t="shared" si="0"/>
        <v>3.7822349570200573</v>
      </c>
    </row>
    <row r="40" spans="1:12" x14ac:dyDescent="0.25">
      <c r="A40" s="260" t="s">
        <v>265</v>
      </c>
      <c r="B40" s="261">
        <v>11</v>
      </c>
      <c r="C40" s="262">
        <v>15.3</v>
      </c>
      <c r="D40" s="279"/>
      <c r="E40" s="280">
        <v>59</v>
      </c>
      <c r="F40" s="262">
        <v>81.900000000000006</v>
      </c>
      <c r="G40" s="279"/>
      <c r="H40" s="280">
        <v>2</v>
      </c>
      <c r="I40" s="262">
        <v>2.8</v>
      </c>
      <c r="J40" s="281"/>
      <c r="K40" s="280">
        <v>72</v>
      </c>
      <c r="L40" s="262">
        <f t="shared" si="0"/>
        <v>4.126074498567335</v>
      </c>
    </row>
    <row r="41" spans="1:12" s="266" customFormat="1" x14ac:dyDescent="0.25">
      <c r="A41" s="263" t="s">
        <v>266</v>
      </c>
      <c r="B41" s="264" t="s">
        <v>431</v>
      </c>
      <c r="C41" s="265">
        <v>0</v>
      </c>
      <c r="D41" s="282"/>
      <c r="E41" s="283">
        <v>15</v>
      </c>
      <c r="F41" s="265">
        <v>88.2</v>
      </c>
      <c r="G41" s="282"/>
      <c r="H41" s="283">
        <v>2</v>
      </c>
      <c r="I41" s="265">
        <v>11.8</v>
      </c>
      <c r="J41" s="284"/>
      <c r="K41" s="283">
        <v>17</v>
      </c>
      <c r="L41" s="265">
        <f t="shared" si="0"/>
        <v>0.97421203438395421</v>
      </c>
    </row>
    <row r="42" spans="1:12" x14ac:dyDescent="0.25">
      <c r="A42" s="260" t="s">
        <v>267</v>
      </c>
      <c r="B42" s="261">
        <v>10</v>
      </c>
      <c r="C42" s="262">
        <v>13.7</v>
      </c>
      <c r="D42" s="279"/>
      <c r="E42" s="280">
        <v>61</v>
      </c>
      <c r="F42" s="262">
        <v>83.6</v>
      </c>
      <c r="G42" s="279"/>
      <c r="H42" s="280">
        <v>2</v>
      </c>
      <c r="I42" s="262">
        <v>2.7</v>
      </c>
      <c r="J42" s="281"/>
      <c r="K42" s="280">
        <v>73</v>
      </c>
      <c r="L42" s="262">
        <f t="shared" si="0"/>
        <v>4.1833810888252154</v>
      </c>
    </row>
    <row r="43" spans="1:12" s="266" customFormat="1" x14ac:dyDescent="0.25">
      <c r="A43" s="263" t="s">
        <v>268</v>
      </c>
      <c r="B43" s="264">
        <v>25</v>
      </c>
      <c r="C43" s="265">
        <v>16.899999999999999</v>
      </c>
      <c r="D43" s="282"/>
      <c r="E43" s="283">
        <v>112</v>
      </c>
      <c r="F43" s="265">
        <v>75.7</v>
      </c>
      <c r="G43" s="282"/>
      <c r="H43" s="283">
        <v>11</v>
      </c>
      <c r="I43" s="265">
        <v>7.4</v>
      </c>
      <c r="J43" s="284"/>
      <c r="K43" s="283">
        <v>148</v>
      </c>
      <c r="L43" s="265">
        <f t="shared" si="0"/>
        <v>8.4813753581661899</v>
      </c>
    </row>
    <row r="44" spans="1:12" x14ac:dyDescent="0.25">
      <c r="A44" s="260" t="s">
        <v>269</v>
      </c>
      <c r="B44" s="261" t="s">
        <v>431</v>
      </c>
      <c r="C44" s="262">
        <v>0</v>
      </c>
      <c r="D44" s="279"/>
      <c r="E44" s="280" t="s">
        <v>431</v>
      </c>
      <c r="F44" s="262">
        <v>0</v>
      </c>
      <c r="G44" s="279"/>
      <c r="H44" s="280" t="s">
        <v>431</v>
      </c>
      <c r="I44" s="262">
        <v>0</v>
      </c>
      <c r="J44" s="281"/>
      <c r="K44" s="280" t="s">
        <v>432</v>
      </c>
      <c r="L44" s="262" t="e">
        <f t="shared" si="0"/>
        <v>#VALUE!</v>
      </c>
    </row>
    <row r="45" spans="1:12" s="266" customFormat="1" x14ac:dyDescent="0.25">
      <c r="A45" s="267" t="s">
        <v>270</v>
      </c>
      <c r="B45" s="268" t="s">
        <v>431</v>
      </c>
      <c r="C45" s="269">
        <v>0</v>
      </c>
      <c r="D45" s="285"/>
      <c r="E45" s="286" t="s">
        <v>431</v>
      </c>
      <c r="F45" s="269">
        <v>0</v>
      </c>
      <c r="G45" s="285"/>
      <c r="H45" s="286" t="s">
        <v>431</v>
      </c>
      <c r="I45" s="269">
        <v>0</v>
      </c>
      <c r="J45" s="287"/>
      <c r="K45" s="286" t="s">
        <v>432</v>
      </c>
      <c r="L45" s="269" t="e">
        <f t="shared" si="0"/>
        <v>#VALUE!</v>
      </c>
    </row>
    <row r="46" spans="1:12" x14ac:dyDescent="0.25">
      <c r="B46" s="270"/>
      <c r="C46" s="271"/>
      <c r="D46" s="270"/>
      <c r="E46" s="270"/>
      <c r="F46" s="293"/>
      <c r="G46" s="270"/>
      <c r="H46" s="270"/>
      <c r="I46" s="293"/>
      <c r="J46" s="284"/>
      <c r="K46" s="284"/>
      <c r="L46" s="293"/>
    </row>
    <row r="47" spans="1:12" ht="16.5" x14ac:dyDescent="0.3">
      <c r="A47" s="272" t="s">
        <v>271</v>
      </c>
    </row>
  </sheetData>
  <mergeCells count="7">
    <mergeCell ref="A6:L7"/>
    <mergeCell ref="A10:A12"/>
    <mergeCell ref="B10:L10"/>
    <mergeCell ref="B11:C11"/>
    <mergeCell ref="E11:F11"/>
    <mergeCell ref="H11:I11"/>
    <mergeCell ref="K11:L11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680F1-F9D1-45DB-81BE-C9F14E6B6EAB}">
  <sheetPr>
    <tabColor theme="1"/>
  </sheetPr>
  <dimension ref="A2:R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1.42578125" style="250"/>
    <col min="9" max="9" width="14" style="250" customWidth="1"/>
    <col min="10" max="10" width="6.28515625" style="250" customWidth="1"/>
    <col min="11" max="12" width="11.42578125" style="250"/>
    <col min="13" max="13" width="6.28515625" style="250" customWidth="1"/>
    <col min="14" max="14" width="11.42578125" style="250"/>
    <col min="15" max="15" width="14" style="250" customWidth="1"/>
    <col min="16" max="16" width="6.28515625" style="250" customWidth="1"/>
    <col min="17" max="16384" width="11.42578125" style="250"/>
  </cols>
  <sheetData>
    <row r="2" spans="1:18" x14ac:dyDescent="0.25">
      <c r="A2" s="249"/>
    </row>
    <row r="5" spans="1:18" ht="3.75" customHeight="1" x14ac:dyDescent="0.25"/>
    <row r="6" spans="1:18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</row>
    <row r="7" spans="1:18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</row>
    <row r="8" spans="1:18" ht="14.25" customHeight="1" x14ac:dyDescent="0.25">
      <c r="A8" s="251" t="s">
        <v>221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</row>
    <row r="9" spans="1:18" ht="14.25" customHeight="1" x14ac:dyDescent="0.25">
      <c r="A9" s="294" t="s">
        <v>433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</row>
    <row r="10" spans="1:18" ht="15.75" x14ac:dyDescent="0.3">
      <c r="A10" s="253" t="s">
        <v>235</v>
      </c>
      <c r="B10" s="254"/>
      <c r="C10" s="255"/>
      <c r="D10" s="288"/>
      <c r="E10" s="288"/>
      <c r="F10" s="288"/>
    </row>
    <row r="11" spans="1:18" x14ac:dyDescent="0.25">
      <c r="A11" s="423" t="s">
        <v>236</v>
      </c>
      <c r="B11" s="429" t="s">
        <v>434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</row>
    <row r="12" spans="1:18" ht="39.75" customHeight="1" x14ac:dyDescent="0.25">
      <c r="A12" s="426"/>
      <c r="B12" s="425" t="s">
        <v>435</v>
      </c>
      <c r="C12" s="425"/>
      <c r="D12" s="273"/>
      <c r="E12" s="428" t="s">
        <v>436</v>
      </c>
      <c r="F12" s="428"/>
      <c r="G12" s="274"/>
      <c r="H12" s="428" t="s">
        <v>437</v>
      </c>
      <c r="I12" s="428"/>
      <c r="J12" s="274"/>
      <c r="K12" s="425" t="s">
        <v>438</v>
      </c>
      <c r="L12" s="425"/>
      <c r="M12" s="274"/>
      <c r="N12" s="428" t="s">
        <v>439</v>
      </c>
      <c r="O12" s="428"/>
      <c r="P12" s="274"/>
      <c r="Q12" s="425" t="s">
        <v>440</v>
      </c>
      <c r="R12" s="425"/>
    </row>
    <row r="13" spans="1:18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 t="s">
        <v>52</v>
      </c>
      <c r="I13" s="256" t="s">
        <v>1</v>
      </c>
      <c r="J13" s="275"/>
      <c r="K13" s="256" t="s">
        <v>52</v>
      </c>
      <c r="L13" s="256" t="s">
        <v>1</v>
      </c>
      <c r="M13" s="275"/>
      <c r="N13" s="256" t="s">
        <v>52</v>
      </c>
      <c r="O13" s="256" t="s">
        <v>1</v>
      </c>
      <c r="P13" s="275"/>
      <c r="Q13" s="256" t="s">
        <v>52</v>
      </c>
      <c r="R13" s="256" t="s">
        <v>1</v>
      </c>
    </row>
    <row r="14" spans="1:18" x14ac:dyDescent="0.25">
      <c r="A14" s="289" t="s">
        <v>238</v>
      </c>
      <c r="B14" s="300">
        <v>1966</v>
      </c>
      <c r="C14" s="301">
        <v>47.4</v>
      </c>
      <c r="D14" s="302"/>
      <c r="E14" s="300">
        <v>2204</v>
      </c>
      <c r="F14" s="301">
        <v>53.1</v>
      </c>
      <c r="G14" s="302"/>
      <c r="H14" s="300">
        <v>653</v>
      </c>
      <c r="I14" s="301">
        <v>15.7</v>
      </c>
      <c r="J14" s="302"/>
      <c r="K14" s="300">
        <v>34</v>
      </c>
      <c r="L14" s="301">
        <v>0.8</v>
      </c>
      <c r="M14" s="302"/>
      <c r="N14" s="300">
        <v>1172</v>
      </c>
      <c r="O14" s="301">
        <v>28.2</v>
      </c>
      <c r="P14" s="302"/>
      <c r="Q14" s="300">
        <v>541</v>
      </c>
      <c r="R14" s="301">
        <v>13</v>
      </c>
    </row>
    <row r="15" spans="1:18" x14ac:dyDescent="0.25">
      <c r="A15" s="260" t="s">
        <v>239</v>
      </c>
      <c r="B15" s="303">
        <v>43</v>
      </c>
      <c r="C15" s="278">
        <v>46.7</v>
      </c>
      <c r="D15" s="279"/>
      <c r="E15" s="304">
        <v>18</v>
      </c>
      <c r="F15" s="278">
        <v>19.600000000000001</v>
      </c>
      <c r="G15" s="281"/>
      <c r="H15" s="304">
        <v>8</v>
      </c>
      <c r="I15" s="278">
        <v>8.6999999999999993</v>
      </c>
      <c r="J15" s="281"/>
      <c r="K15" s="304">
        <v>1</v>
      </c>
      <c r="L15" s="278">
        <v>1.1000000000000001</v>
      </c>
      <c r="M15" s="281"/>
      <c r="N15" s="304">
        <v>42</v>
      </c>
      <c r="O15" s="278">
        <v>45.7</v>
      </c>
      <c r="P15" s="281"/>
      <c r="Q15" s="304">
        <v>10</v>
      </c>
      <c r="R15" s="278">
        <v>10.9</v>
      </c>
    </row>
    <row r="16" spans="1:18" x14ac:dyDescent="0.25">
      <c r="A16" s="263" t="s">
        <v>240</v>
      </c>
      <c r="B16" s="305">
        <v>127</v>
      </c>
      <c r="C16" s="265">
        <v>47.4</v>
      </c>
      <c r="D16" s="282"/>
      <c r="E16" s="306">
        <v>182</v>
      </c>
      <c r="F16" s="265">
        <v>67.900000000000006</v>
      </c>
      <c r="G16" s="284"/>
      <c r="H16" s="306">
        <v>66</v>
      </c>
      <c r="I16" s="265">
        <v>24.6</v>
      </c>
      <c r="J16" s="284"/>
      <c r="K16" s="306">
        <v>7</v>
      </c>
      <c r="L16" s="265">
        <v>2.6</v>
      </c>
      <c r="M16" s="284"/>
      <c r="N16" s="306">
        <v>55</v>
      </c>
      <c r="O16" s="265">
        <v>20.5</v>
      </c>
      <c r="P16" s="284"/>
      <c r="Q16" s="306">
        <v>16</v>
      </c>
      <c r="R16" s="265">
        <v>6</v>
      </c>
    </row>
    <row r="17" spans="1:18" x14ac:dyDescent="0.25">
      <c r="A17" s="260" t="s">
        <v>241</v>
      </c>
      <c r="B17" s="303" t="s">
        <v>431</v>
      </c>
      <c r="C17" s="278">
        <v>0</v>
      </c>
      <c r="D17" s="279"/>
      <c r="E17" s="304" t="s">
        <v>431</v>
      </c>
      <c r="F17" s="278">
        <v>0</v>
      </c>
      <c r="G17" s="281"/>
      <c r="H17" s="304" t="s">
        <v>441</v>
      </c>
      <c r="I17" s="278">
        <v>0</v>
      </c>
      <c r="J17" s="281"/>
      <c r="K17" s="304" t="s">
        <v>441</v>
      </c>
      <c r="L17" s="278">
        <v>0</v>
      </c>
      <c r="M17" s="281"/>
      <c r="N17" s="304" t="s">
        <v>441</v>
      </c>
      <c r="O17" s="278">
        <v>0</v>
      </c>
      <c r="P17" s="281"/>
      <c r="Q17" s="304" t="s">
        <v>441</v>
      </c>
      <c r="R17" s="278">
        <v>0</v>
      </c>
    </row>
    <row r="18" spans="1:18" x14ac:dyDescent="0.25">
      <c r="A18" s="263" t="s">
        <v>242</v>
      </c>
      <c r="B18" s="305">
        <v>59</v>
      </c>
      <c r="C18" s="265">
        <v>35.1</v>
      </c>
      <c r="D18" s="282"/>
      <c r="E18" s="306">
        <v>64</v>
      </c>
      <c r="F18" s="265">
        <v>38.1</v>
      </c>
      <c r="G18" s="284"/>
      <c r="H18" s="306">
        <v>2</v>
      </c>
      <c r="I18" s="265">
        <v>1.2</v>
      </c>
      <c r="J18" s="284"/>
      <c r="K18" s="306" t="s">
        <v>441</v>
      </c>
      <c r="L18" s="265">
        <v>0</v>
      </c>
      <c r="M18" s="284"/>
      <c r="N18" s="306">
        <v>61</v>
      </c>
      <c r="O18" s="265">
        <v>36.299999999999997</v>
      </c>
      <c r="P18" s="284"/>
      <c r="Q18" s="306">
        <v>5</v>
      </c>
      <c r="R18" s="265">
        <v>3</v>
      </c>
    </row>
    <row r="19" spans="1:18" x14ac:dyDescent="0.25">
      <c r="A19" s="260" t="s">
        <v>243</v>
      </c>
      <c r="B19" s="303">
        <v>246</v>
      </c>
      <c r="C19" s="278">
        <v>62.8</v>
      </c>
      <c r="D19" s="279"/>
      <c r="E19" s="304">
        <v>288</v>
      </c>
      <c r="F19" s="278">
        <v>73.5</v>
      </c>
      <c r="G19" s="281"/>
      <c r="H19" s="304">
        <v>16</v>
      </c>
      <c r="I19" s="278">
        <v>4.0999999999999996</v>
      </c>
      <c r="J19" s="281"/>
      <c r="K19" s="304">
        <v>2</v>
      </c>
      <c r="L19" s="278">
        <v>0.5</v>
      </c>
      <c r="M19" s="281"/>
      <c r="N19" s="304">
        <v>56</v>
      </c>
      <c r="O19" s="278">
        <v>14.3</v>
      </c>
      <c r="P19" s="281"/>
      <c r="Q19" s="304">
        <v>49</v>
      </c>
      <c r="R19" s="278">
        <v>12.5</v>
      </c>
    </row>
    <row r="20" spans="1:18" x14ac:dyDescent="0.25">
      <c r="A20" s="263" t="s">
        <v>244</v>
      </c>
      <c r="B20" s="305">
        <v>62</v>
      </c>
      <c r="C20" s="265">
        <v>44</v>
      </c>
      <c r="D20" s="282"/>
      <c r="E20" s="306">
        <v>33</v>
      </c>
      <c r="F20" s="265">
        <v>23.4</v>
      </c>
      <c r="G20" s="284"/>
      <c r="H20" s="306">
        <v>7</v>
      </c>
      <c r="I20" s="265">
        <v>5</v>
      </c>
      <c r="J20" s="284"/>
      <c r="K20" s="306" t="s">
        <v>441</v>
      </c>
      <c r="L20" s="265">
        <v>0</v>
      </c>
      <c r="M20" s="284"/>
      <c r="N20" s="306">
        <v>62</v>
      </c>
      <c r="O20" s="265">
        <v>44</v>
      </c>
      <c r="P20" s="284"/>
      <c r="Q20" s="306">
        <v>8</v>
      </c>
      <c r="R20" s="265">
        <v>5.7</v>
      </c>
    </row>
    <row r="21" spans="1:18" x14ac:dyDescent="0.25">
      <c r="A21" s="260" t="s">
        <v>245</v>
      </c>
      <c r="B21" s="303">
        <v>246</v>
      </c>
      <c r="C21" s="278">
        <v>58.9</v>
      </c>
      <c r="D21" s="279"/>
      <c r="E21" s="304">
        <v>276</v>
      </c>
      <c r="F21" s="278">
        <v>66</v>
      </c>
      <c r="G21" s="281"/>
      <c r="H21" s="304">
        <v>98</v>
      </c>
      <c r="I21" s="278">
        <v>23.4</v>
      </c>
      <c r="J21" s="281"/>
      <c r="K21" s="304" t="s">
        <v>441</v>
      </c>
      <c r="L21" s="278">
        <v>0</v>
      </c>
      <c r="M21" s="281"/>
      <c r="N21" s="304">
        <v>90</v>
      </c>
      <c r="O21" s="278">
        <v>21.5</v>
      </c>
      <c r="P21" s="281"/>
      <c r="Q21" s="304">
        <v>82</v>
      </c>
      <c r="R21" s="278">
        <v>19.600000000000001</v>
      </c>
    </row>
    <row r="22" spans="1:18" x14ac:dyDescent="0.25">
      <c r="A22" s="263" t="s">
        <v>246</v>
      </c>
      <c r="B22" s="305">
        <v>126</v>
      </c>
      <c r="C22" s="265">
        <v>56</v>
      </c>
      <c r="D22" s="282"/>
      <c r="E22" s="306">
        <v>145</v>
      </c>
      <c r="F22" s="265">
        <v>64.400000000000006</v>
      </c>
      <c r="G22" s="284"/>
      <c r="H22" s="306">
        <v>74</v>
      </c>
      <c r="I22" s="265">
        <v>32.9</v>
      </c>
      <c r="J22" s="284"/>
      <c r="K22" s="306">
        <v>8</v>
      </c>
      <c r="L22" s="265">
        <v>3.6</v>
      </c>
      <c r="M22" s="284"/>
      <c r="N22" s="306">
        <v>28</v>
      </c>
      <c r="O22" s="265">
        <v>12.4</v>
      </c>
      <c r="P22" s="284"/>
      <c r="Q22" s="306">
        <v>10</v>
      </c>
      <c r="R22" s="265">
        <v>4.4000000000000004</v>
      </c>
    </row>
    <row r="23" spans="1:18" x14ac:dyDescent="0.25">
      <c r="A23" s="260" t="s">
        <v>247</v>
      </c>
      <c r="B23" s="303">
        <v>21</v>
      </c>
      <c r="C23" s="278">
        <v>75</v>
      </c>
      <c r="D23" s="279"/>
      <c r="E23" s="304">
        <v>20</v>
      </c>
      <c r="F23" s="278">
        <v>71.400000000000006</v>
      </c>
      <c r="G23" s="281"/>
      <c r="H23" s="304">
        <v>12</v>
      </c>
      <c r="I23" s="278">
        <v>42.9</v>
      </c>
      <c r="J23" s="281"/>
      <c r="K23" s="304" t="s">
        <v>441</v>
      </c>
      <c r="L23" s="278">
        <v>0</v>
      </c>
      <c r="M23" s="281"/>
      <c r="N23" s="304">
        <v>6</v>
      </c>
      <c r="O23" s="278">
        <v>21.4</v>
      </c>
      <c r="P23" s="281"/>
      <c r="Q23" s="304">
        <v>17</v>
      </c>
      <c r="R23" s="278">
        <v>60.7</v>
      </c>
    </row>
    <row r="24" spans="1:18" x14ac:dyDescent="0.25">
      <c r="A24" s="263" t="s">
        <v>248</v>
      </c>
      <c r="B24" s="305" t="s">
        <v>431</v>
      </c>
      <c r="C24" s="265">
        <v>0</v>
      </c>
      <c r="D24" s="282"/>
      <c r="E24" s="306" t="s">
        <v>431</v>
      </c>
      <c r="F24" s="265">
        <v>0</v>
      </c>
      <c r="G24" s="284"/>
      <c r="H24" s="306" t="s">
        <v>441</v>
      </c>
      <c r="I24" s="265">
        <v>0</v>
      </c>
      <c r="J24" s="284"/>
      <c r="K24" s="306" t="s">
        <v>441</v>
      </c>
      <c r="L24" s="265">
        <v>0</v>
      </c>
      <c r="M24" s="284"/>
      <c r="N24" s="306" t="s">
        <v>441</v>
      </c>
      <c r="O24" s="265">
        <v>0</v>
      </c>
      <c r="P24" s="284"/>
      <c r="Q24" s="306" t="s">
        <v>441</v>
      </c>
      <c r="R24" s="265">
        <v>0</v>
      </c>
    </row>
    <row r="25" spans="1:18" x14ac:dyDescent="0.25">
      <c r="A25" s="260" t="s">
        <v>249</v>
      </c>
      <c r="B25" s="303">
        <v>55</v>
      </c>
      <c r="C25" s="278">
        <v>36.9</v>
      </c>
      <c r="D25" s="279"/>
      <c r="E25" s="304">
        <v>48</v>
      </c>
      <c r="F25" s="278">
        <v>32.200000000000003</v>
      </c>
      <c r="G25" s="281"/>
      <c r="H25" s="304">
        <v>27</v>
      </c>
      <c r="I25" s="278">
        <v>18.100000000000001</v>
      </c>
      <c r="J25" s="281"/>
      <c r="K25" s="304">
        <v>2</v>
      </c>
      <c r="L25" s="278">
        <v>1.3</v>
      </c>
      <c r="M25" s="281"/>
      <c r="N25" s="304">
        <v>64</v>
      </c>
      <c r="O25" s="278">
        <v>43</v>
      </c>
      <c r="P25" s="281"/>
      <c r="Q25" s="304">
        <v>13</v>
      </c>
      <c r="R25" s="278">
        <v>8.6999999999999993</v>
      </c>
    </row>
    <row r="26" spans="1:18" x14ac:dyDescent="0.25">
      <c r="A26" s="263" t="s">
        <v>250</v>
      </c>
      <c r="B26" s="305">
        <v>3</v>
      </c>
      <c r="C26" s="265">
        <v>75</v>
      </c>
      <c r="D26" s="282"/>
      <c r="E26" s="306">
        <v>1</v>
      </c>
      <c r="F26" s="265">
        <v>25</v>
      </c>
      <c r="G26" s="284"/>
      <c r="H26" s="306" t="s">
        <v>441</v>
      </c>
      <c r="I26" s="265">
        <v>0</v>
      </c>
      <c r="J26" s="284"/>
      <c r="K26" s="306" t="s">
        <v>441</v>
      </c>
      <c r="L26" s="265">
        <v>0</v>
      </c>
      <c r="M26" s="284"/>
      <c r="N26" s="306">
        <v>1</v>
      </c>
      <c r="O26" s="265">
        <v>25</v>
      </c>
      <c r="P26" s="284"/>
      <c r="Q26" s="306" t="s">
        <v>441</v>
      </c>
      <c r="R26" s="265">
        <v>0</v>
      </c>
    </row>
    <row r="27" spans="1:18" x14ac:dyDescent="0.25">
      <c r="A27" s="260" t="s">
        <v>251</v>
      </c>
      <c r="B27" s="303">
        <v>23</v>
      </c>
      <c r="C27" s="278">
        <v>62.2</v>
      </c>
      <c r="D27" s="279"/>
      <c r="E27" s="304">
        <v>15</v>
      </c>
      <c r="F27" s="278">
        <v>40.5</v>
      </c>
      <c r="G27" s="281"/>
      <c r="H27" s="304" t="s">
        <v>441</v>
      </c>
      <c r="I27" s="278">
        <v>0</v>
      </c>
      <c r="J27" s="281"/>
      <c r="K27" s="304" t="s">
        <v>441</v>
      </c>
      <c r="L27" s="278">
        <v>0</v>
      </c>
      <c r="M27" s="281"/>
      <c r="N27" s="304">
        <v>7</v>
      </c>
      <c r="O27" s="278">
        <v>18.899999999999999</v>
      </c>
      <c r="P27" s="281"/>
      <c r="Q27" s="304">
        <v>5</v>
      </c>
      <c r="R27" s="278">
        <v>13.5</v>
      </c>
    </row>
    <row r="28" spans="1:18" x14ac:dyDescent="0.25">
      <c r="A28" s="263" t="s">
        <v>252</v>
      </c>
      <c r="B28" s="305">
        <v>36</v>
      </c>
      <c r="C28" s="265">
        <v>37.5</v>
      </c>
      <c r="D28" s="282"/>
      <c r="E28" s="306">
        <v>25</v>
      </c>
      <c r="F28" s="265">
        <v>26</v>
      </c>
      <c r="G28" s="284"/>
      <c r="H28" s="306">
        <v>2</v>
      </c>
      <c r="I28" s="265">
        <v>2.1</v>
      </c>
      <c r="J28" s="284"/>
      <c r="K28" s="306" t="s">
        <v>441</v>
      </c>
      <c r="L28" s="265">
        <v>0</v>
      </c>
      <c r="M28" s="284"/>
      <c r="N28" s="306">
        <v>45</v>
      </c>
      <c r="O28" s="265">
        <v>46.9</v>
      </c>
      <c r="P28" s="284"/>
      <c r="Q28" s="306">
        <v>20</v>
      </c>
      <c r="R28" s="265">
        <v>20.8</v>
      </c>
    </row>
    <row r="29" spans="1:18" x14ac:dyDescent="0.25">
      <c r="A29" s="260" t="s">
        <v>253</v>
      </c>
      <c r="B29" s="303">
        <v>133</v>
      </c>
      <c r="C29" s="278">
        <v>40.200000000000003</v>
      </c>
      <c r="D29" s="279"/>
      <c r="E29" s="304">
        <v>160</v>
      </c>
      <c r="F29" s="278">
        <v>48.3</v>
      </c>
      <c r="G29" s="281"/>
      <c r="H29" s="304">
        <v>46</v>
      </c>
      <c r="I29" s="278">
        <v>13.9</v>
      </c>
      <c r="J29" s="281"/>
      <c r="K29" s="304">
        <v>1</v>
      </c>
      <c r="L29" s="278">
        <v>0.3</v>
      </c>
      <c r="M29" s="281"/>
      <c r="N29" s="304">
        <v>115</v>
      </c>
      <c r="O29" s="278">
        <v>34.700000000000003</v>
      </c>
      <c r="P29" s="281"/>
      <c r="Q29" s="304">
        <v>23</v>
      </c>
      <c r="R29" s="278">
        <v>6.9</v>
      </c>
    </row>
    <row r="30" spans="1:18" x14ac:dyDescent="0.25">
      <c r="A30" s="263" t="s">
        <v>254</v>
      </c>
      <c r="B30" s="305">
        <v>1</v>
      </c>
      <c r="C30" s="265">
        <v>100</v>
      </c>
      <c r="D30" s="282"/>
      <c r="E30" s="306">
        <v>1</v>
      </c>
      <c r="F30" s="265">
        <v>100</v>
      </c>
      <c r="G30" s="284"/>
      <c r="H30" s="306">
        <v>1</v>
      </c>
      <c r="I30" s="265">
        <v>100</v>
      </c>
      <c r="J30" s="284"/>
      <c r="K30" s="306" t="s">
        <v>441</v>
      </c>
      <c r="L30" s="265">
        <v>0</v>
      </c>
      <c r="M30" s="284"/>
      <c r="N30" s="306" t="s">
        <v>441</v>
      </c>
      <c r="O30" s="265">
        <v>0</v>
      </c>
      <c r="P30" s="284"/>
      <c r="Q30" s="306" t="s">
        <v>441</v>
      </c>
      <c r="R30" s="265">
        <v>0</v>
      </c>
    </row>
    <row r="31" spans="1:18" x14ac:dyDescent="0.25">
      <c r="A31" s="260" t="s">
        <v>255</v>
      </c>
      <c r="B31" s="303" t="s">
        <v>431</v>
      </c>
      <c r="C31" s="278">
        <v>0</v>
      </c>
      <c r="D31" s="279"/>
      <c r="E31" s="304" t="s">
        <v>431</v>
      </c>
      <c r="F31" s="278">
        <v>0</v>
      </c>
      <c r="G31" s="281"/>
      <c r="H31" s="304" t="s">
        <v>441</v>
      </c>
      <c r="I31" s="278">
        <v>0</v>
      </c>
      <c r="J31" s="281"/>
      <c r="K31" s="304" t="s">
        <v>441</v>
      </c>
      <c r="L31" s="278">
        <v>0</v>
      </c>
      <c r="M31" s="281"/>
      <c r="N31" s="304">
        <v>2</v>
      </c>
      <c r="O31" s="278">
        <v>100</v>
      </c>
      <c r="P31" s="281"/>
      <c r="Q31" s="304" t="s">
        <v>441</v>
      </c>
      <c r="R31" s="278">
        <v>0</v>
      </c>
    </row>
    <row r="32" spans="1:18" x14ac:dyDescent="0.25">
      <c r="A32" s="263" t="s">
        <v>256</v>
      </c>
      <c r="B32" s="305">
        <v>86</v>
      </c>
      <c r="C32" s="265">
        <v>43.9</v>
      </c>
      <c r="D32" s="282"/>
      <c r="E32" s="306">
        <v>110</v>
      </c>
      <c r="F32" s="265">
        <v>56.1</v>
      </c>
      <c r="G32" s="284"/>
      <c r="H32" s="306">
        <v>43</v>
      </c>
      <c r="I32" s="265">
        <v>21.9</v>
      </c>
      <c r="J32" s="284"/>
      <c r="K32" s="306">
        <v>5</v>
      </c>
      <c r="L32" s="265">
        <v>2.6</v>
      </c>
      <c r="M32" s="284"/>
      <c r="N32" s="306">
        <v>52</v>
      </c>
      <c r="O32" s="265">
        <v>26.5</v>
      </c>
      <c r="P32" s="284"/>
      <c r="Q32" s="306">
        <v>46</v>
      </c>
      <c r="R32" s="265">
        <v>23.5</v>
      </c>
    </row>
    <row r="33" spans="1:18" x14ac:dyDescent="0.25">
      <c r="A33" s="260" t="s">
        <v>257</v>
      </c>
      <c r="B33" s="303">
        <v>29</v>
      </c>
      <c r="C33" s="278">
        <v>46</v>
      </c>
      <c r="D33" s="279"/>
      <c r="E33" s="304">
        <v>26</v>
      </c>
      <c r="F33" s="278">
        <v>41.3</v>
      </c>
      <c r="G33" s="281"/>
      <c r="H33" s="304">
        <v>3</v>
      </c>
      <c r="I33" s="278">
        <v>4.8</v>
      </c>
      <c r="J33" s="281"/>
      <c r="K33" s="304">
        <v>1</v>
      </c>
      <c r="L33" s="278">
        <v>1.6</v>
      </c>
      <c r="M33" s="281"/>
      <c r="N33" s="304">
        <v>25</v>
      </c>
      <c r="O33" s="278">
        <v>39.700000000000003</v>
      </c>
      <c r="P33" s="281"/>
      <c r="Q33" s="304">
        <v>7</v>
      </c>
      <c r="R33" s="278">
        <v>11.1</v>
      </c>
    </row>
    <row r="34" spans="1:18" x14ac:dyDescent="0.25">
      <c r="A34" s="263" t="s">
        <v>258</v>
      </c>
      <c r="B34" s="305" t="s">
        <v>431</v>
      </c>
      <c r="C34" s="265">
        <v>0</v>
      </c>
      <c r="D34" s="282"/>
      <c r="E34" s="306">
        <v>1</v>
      </c>
      <c r="F34" s="265">
        <v>12.5</v>
      </c>
      <c r="G34" s="284"/>
      <c r="H34" s="306" t="s">
        <v>441</v>
      </c>
      <c r="I34" s="265">
        <v>0</v>
      </c>
      <c r="J34" s="284"/>
      <c r="K34" s="306" t="s">
        <v>441</v>
      </c>
      <c r="L34" s="265">
        <v>0</v>
      </c>
      <c r="M34" s="284"/>
      <c r="N34" s="306">
        <v>3</v>
      </c>
      <c r="O34" s="265">
        <v>37.5</v>
      </c>
      <c r="P34" s="284"/>
      <c r="Q34" s="306">
        <v>4</v>
      </c>
      <c r="R34" s="265">
        <v>50</v>
      </c>
    </row>
    <row r="35" spans="1:18" x14ac:dyDescent="0.25">
      <c r="A35" s="260" t="s">
        <v>259</v>
      </c>
      <c r="B35" s="303">
        <v>6</v>
      </c>
      <c r="C35" s="278">
        <v>20</v>
      </c>
      <c r="D35" s="279"/>
      <c r="E35" s="304">
        <v>9</v>
      </c>
      <c r="F35" s="278">
        <v>30</v>
      </c>
      <c r="G35" s="281"/>
      <c r="H35" s="304">
        <v>10</v>
      </c>
      <c r="I35" s="278">
        <v>33.299999999999997</v>
      </c>
      <c r="J35" s="281"/>
      <c r="K35" s="304" t="s">
        <v>441</v>
      </c>
      <c r="L35" s="278">
        <v>0</v>
      </c>
      <c r="M35" s="281"/>
      <c r="N35" s="304">
        <v>10</v>
      </c>
      <c r="O35" s="278">
        <v>33.299999999999997</v>
      </c>
      <c r="P35" s="281"/>
      <c r="Q35" s="304">
        <v>5</v>
      </c>
      <c r="R35" s="278">
        <v>16.7</v>
      </c>
    </row>
    <row r="36" spans="1:18" s="266" customFormat="1" x14ac:dyDescent="0.25">
      <c r="A36" s="263" t="s">
        <v>260</v>
      </c>
      <c r="B36" s="305">
        <v>81</v>
      </c>
      <c r="C36" s="265">
        <v>60.9</v>
      </c>
      <c r="D36" s="282"/>
      <c r="E36" s="306">
        <v>62</v>
      </c>
      <c r="F36" s="265">
        <v>46.6</v>
      </c>
      <c r="G36" s="284"/>
      <c r="H36" s="306">
        <v>23</v>
      </c>
      <c r="I36" s="265">
        <v>17.3</v>
      </c>
      <c r="J36" s="284"/>
      <c r="K36" s="306">
        <v>1</v>
      </c>
      <c r="L36" s="265">
        <v>0.8</v>
      </c>
      <c r="M36" s="284"/>
      <c r="N36" s="306">
        <v>35</v>
      </c>
      <c r="O36" s="265">
        <v>26.3</v>
      </c>
      <c r="P36" s="284"/>
      <c r="Q36" s="306">
        <v>35</v>
      </c>
      <c r="R36" s="265">
        <v>26.3</v>
      </c>
    </row>
    <row r="37" spans="1:18" x14ac:dyDescent="0.25">
      <c r="A37" s="260" t="s">
        <v>261</v>
      </c>
      <c r="B37" s="303">
        <v>41</v>
      </c>
      <c r="C37" s="278">
        <v>38.299999999999997</v>
      </c>
      <c r="D37" s="279"/>
      <c r="E37" s="304">
        <v>54</v>
      </c>
      <c r="F37" s="278">
        <v>50.5</v>
      </c>
      <c r="G37" s="281"/>
      <c r="H37" s="304">
        <v>13</v>
      </c>
      <c r="I37" s="278">
        <v>12.1</v>
      </c>
      <c r="J37" s="281"/>
      <c r="K37" s="304" t="s">
        <v>441</v>
      </c>
      <c r="L37" s="278">
        <v>0</v>
      </c>
      <c r="M37" s="281"/>
      <c r="N37" s="304">
        <v>45</v>
      </c>
      <c r="O37" s="278">
        <v>42.1</v>
      </c>
      <c r="P37" s="281"/>
      <c r="Q37" s="304">
        <v>7</v>
      </c>
      <c r="R37" s="278">
        <v>6.5</v>
      </c>
    </row>
    <row r="38" spans="1:18" s="266" customFormat="1" x14ac:dyDescent="0.25">
      <c r="A38" s="263" t="s">
        <v>262</v>
      </c>
      <c r="B38" s="305">
        <v>71</v>
      </c>
      <c r="C38" s="265">
        <v>50.4</v>
      </c>
      <c r="D38" s="282"/>
      <c r="E38" s="306">
        <v>47</v>
      </c>
      <c r="F38" s="265">
        <v>33.299999999999997</v>
      </c>
      <c r="G38" s="284"/>
      <c r="H38" s="306">
        <v>17</v>
      </c>
      <c r="I38" s="265">
        <v>12.1</v>
      </c>
      <c r="J38" s="284"/>
      <c r="K38" s="306">
        <v>1</v>
      </c>
      <c r="L38" s="265">
        <v>0.7</v>
      </c>
      <c r="M38" s="284"/>
      <c r="N38" s="306">
        <v>57</v>
      </c>
      <c r="O38" s="265">
        <v>40.4</v>
      </c>
      <c r="P38" s="284"/>
      <c r="Q38" s="306">
        <v>11</v>
      </c>
      <c r="R38" s="265">
        <v>7.8</v>
      </c>
    </row>
    <row r="39" spans="1:18" x14ac:dyDescent="0.25">
      <c r="A39" s="260" t="s">
        <v>263</v>
      </c>
      <c r="B39" s="303">
        <v>113</v>
      </c>
      <c r="C39" s="278">
        <v>52.8</v>
      </c>
      <c r="D39" s="279"/>
      <c r="E39" s="304">
        <v>135</v>
      </c>
      <c r="F39" s="278">
        <v>63.1</v>
      </c>
      <c r="G39" s="281"/>
      <c r="H39" s="304">
        <v>70</v>
      </c>
      <c r="I39" s="278">
        <v>32.700000000000003</v>
      </c>
      <c r="J39" s="281"/>
      <c r="K39" s="304" t="s">
        <v>441</v>
      </c>
      <c r="L39" s="278">
        <v>0</v>
      </c>
      <c r="M39" s="281"/>
      <c r="N39" s="304">
        <v>48</v>
      </c>
      <c r="O39" s="278">
        <v>22.4</v>
      </c>
      <c r="P39" s="281"/>
      <c r="Q39" s="304">
        <v>80</v>
      </c>
      <c r="R39" s="278">
        <v>37.4</v>
      </c>
    </row>
    <row r="40" spans="1:18" s="266" customFormat="1" x14ac:dyDescent="0.25">
      <c r="A40" s="263" t="s">
        <v>264</v>
      </c>
      <c r="B40" s="305">
        <v>85</v>
      </c>
      <c r="C40" s="265">
        <v>50.9</v>
      </c>
      <c r="D40" s="282"/>
      <c r="E40" s="306">
        <v>95</v>
      </c>
      <c r="F40" s="265">
        <v>56.9</v>
      </c>
      <c r="G40" s="284"/>
      <c r="H40" s="306">
        <v>29</v>
      </c>
      <c r="I40" s="265">
        <v>17.399999999999999</v>
      </c>
      <c r="J40" s="284"/>
      <c r="K40" s="306">
        <v>1</v>
      </c>
      <c r="L40" s="265">
        <v>0.6</v>
      </c>
      <c r="M40" s="284"/>
      <c r="N40" s="306">
        <v>30</v>
      </c>
      <c r="O40" s="265">
        <v>18</v>
      </c>
      <c r="P40" s="284"/>
      <c r="Q40" s="306">
        <v>13</v>
      </c>
      <c r="R40" s="265">
        <v>7.8</v>
      </c>
    </row>
    <row r="41" spans="1:18" x14ac:dyDescent="0.25">
      <c r="A41" s="260" t="s">
        <v>265</v>
      </c>
      <c r="B41" s="303">
        <v>78</v>
      </c>
      <c r="C41" s="278">
        <v>45.1</v>
      </c>
      <c r="D41" s="279"/>
      <c r="E41" s="304">
        <v>115</v>
      </c>
      <c r="F41" s="278">
        <v>66.5</v>
      </c>
      <c r="G41" s="281"/>
      <c r="H41" s="304">
        <v>35</v>
      </c>
      <c r="I41" s="278">
        <v>20.2</v>
      </c>
      <c r="J41" s="281"/>
      <c r="K41" s="304">
        <v>3</v>
      </c>
      <c r="L41" s="278">
        <v>1.7</v>
      </c>
      <c r="M41" s="281"/>
      <c r="N41" s="304">
        <v>42</v>
      </c>
      <c r="O41" s="278">
        <v>24.3</v>
      </c>
      <c r="P41" s="281"/>
      <c r="Q41" s="304">
        <v>31</v>
      </c>
      <c r="R41" s="278">
        <v>17.899999999999999</v>
      </c>
    </row>
    <row r="42" spans="1:18" s="266" customFormat="1" x14ac:dyDescent="0.25">
      <c r="A42" s="263" t="s">
        <v>266</v>
      </c>
      <c r="B42" s="305">
        <v>15</v>
      </c>
      <c r="C42" s="265">
        <v>62.5</v>
      </c>
      <c r="D42" s="282"/>
      <c r="E42" s="306">
        <v>18</v>
      </c>
      <c r="F42" s="265">
        <v>75</v>
      </c>
      <c r="G42" s="284"/>
      <c r="H42" s="306">
        <v>3</v>
      </c>
      <c r="I42" s="265">
        <v>12.5</v>
      </c>
      <c r="J42" s="284"/>
      <c r="K42" s="306" t="s">
        <v>441</v>
      </c>
      <c r="L42" s="265">
        <v>0</v>
      </c>
      <c r="M42" s="284"/>
      <c r="N42" s="306">
        <v>3</v>
      </c>
      <c r="O42" s="265">
        <v>12.5</v>
      </c>
      <c r="P42" s="284"/>
      <c r="Q42" s="306">
        <v>10</v>
      </c>
      <c r="R42" s="265">
        <v>41.7</v>
      </c>
    </row>
    <row r="43" spans="1:18" x14ac:dyDescent="0.25">
      <c r="A43" s="260" t="s">
        <v>267</v>
      </c>
      <c r="B43" s="303">
        <v>79</v>
      </c>
      <c r="C43" s="278">
        <v>32.200000000000003</v>
      </c>
      <c r="D43" s="279"/>
      <c r="E43" s="304">
        <v>104</v>
      </c>
      <c r="F43" s="278">
        <v>42.4</v>
      </c>
      <c r="G43" s="281"/>
      <c r="H43" s="304">
        <v>25</v>
      </c>
      <c r="I43" s="278">
        <v>10.199999999999999</v>
      </c>
      <c r="J43" s="281"/>
      <c r="K43" s="304">
        <v>1</v>
      </c>
      <c r="L43" s="278">
        <v>0.4</v>
      </c>
      <c r="M43" s="281"/>
      <c r="N43" s="304">
        <v>91</v>
      </c>
      <c r="O43" s="278">
        <v>37.1</v>
      </c>
      <c r="P43" s="281"/>
      <c r="Q43" s="304">
        <v>11</v>
      </c>
      <c r="R43" s="278">
        <v>4.5</v>
      </c>
    </row>
    <row r="44" spans="1:18" s="266" customFormat="1" x14ac:dyDescent="0.25">
      <c r="A44" s="263" t="s">
        <v>268</v>
      </c>
      <c r="B44" s="305">
        <v>101</v>
      </c>
      <c r="C44" s="265">
        <v>34.700000000000003</v>
      </c>
      <c r="D44" s="282"/>
      <c r="E44" s="306">
        <v>151</v>
      </c>
      <c r="F44" s="265">
        <v>51.9</v>
      </c>
      <c r="G44" s="284"/>
      <c r="H44" s="306">
        <v>23</v>
      </c>
      <c r="I44" s="265">
        <v>7.9</v>
      </c>
      <c r="J44" s="284"/>
      <c r="K44" s="306" t="s">
        <v>441</v>
      </c>
      <c r="L44" s="265">
        <v>0</v>
      </c>
      <c r="M44" s="284"/>
      <c r="N44" s="306">
        <v>91</v>
      </c>
      <c r="O44" s="265">
        <v>31.3</v>
      </c>
      <c r="P44" s="284"/>
      <c r="Q44" s="306">
        <v>23</v>
      </c>
      <c r="R44" s="265">
        <v>7.9</v>
      </c>
    </row>
    <row r="45" spans="1:18" x14ac:dyDescent="0.25">
      <c r="A45" s="260" t="s">
        <v>269</v>
      </c>
      <c r="B45" s="303" t="s">
        <v>431</v>
      </c>
      <c r="C45" s="278">
        <v>0</v>
      </c>
      <c r="D45" s="279"/>
      <c r="E45" s="304">
        <v>1</v>
      </c>
      <c r="F45" s="278">
        <v>100</v>
      </c>
      <c r="G45" s="281"/>
      <c r="H45" s="304" t="s">
        <v>441</v>
      </c>
      <c r="I45" s="278">
        <v>0</v>
      </c>
      <c r="J45" s="281"/>
      <c r="K45" s="304" t="s">
        <v>441</v>
      </c>
      <c r="L45" s="278">
        <v>0</v>
      </c>
      <c r="M45" s="281"/>
      <c r="N45" s="304" t="s">
        <v>441</v>
      </c>
      <c r="O45" s="278">
        <v>0</v>
      </c>
      <c r="P45" s="281"/>
      <c r="Q45" s="304" t="s">
        <v>441</v>
      </c>
      <c r="R45" s="278">
        <v>0</v>
      </c>
    </row>
    <row r="46" spans="1:18" s="266" customFormat="1" x14ac:dyDescent="0.25">
      <c r="A46" s="267" t="s">
        <v>270</v>
      </c>
      <c r="B46" s="307" t="s">
        <v>431</v>
      </c>
      <c r="C46" s="269">
        <v>0</v>
      </c>
      <c r="D46" s="285"/>
      <c r="E46" s="308" t="s">
        <v>431</v>
      </c>
      <c r="F46" s="269">
        <v>0</v>
      </c>
      <c r="G46" s="287"/>
      <c r="H46" s="308" t="s">
        <v>441</v>
      </c>
      <c r="I46" s="269">
        <v>0</v>
      </c>
      <c r="J46" s="287"/>
      <c r="K46" s="308" t="s">
        <v>441</v>
      </c>
      <c r="L46" s="269">
        <v>0</v>
      </c>
      <c r="M46" s="287"/>
      <c r="N46" s="308">
        <v>6</v>
      </c>
      <c r="O46" s="269">
        <v>100</v>
      </c>
      <c r="P46" s="287"/>
      <c r="Q46" s="308" t="s">
        <v>441</v>
      </c>
      <c r="R46" s="269">
        <v>0</v>
      </c>
    </row>
    <row r="47" spans="1:18" x14ac:dyDescent="0.25">
      <c r="B47" s="270"/>
      <c r="C47" s="271"/>
      <c r="D47" s="270"/>
      <c r="E47" s="270"/>
      <c r="F47" s="293"/>
      <c r="G47" s="284"/>
      <c r="H47" s="284"/>
      <c r="I47" s="293"/>
      <c r="J47" s="284"/>
      <c r="K47" s="284"/>
      <c r="L47" s="293"/>
      <c r="M47" s="284"/>
      <c r="N47" s="284"/>
      <c r="O47" s="293"/>
      <c r="P47" s="284"/>
      <c r="Q47" s="284"/>
      <c r="R47" s="293"/>
    </row>
    <row r="48" spans="1:18" ht="16.5" x14ac:dyDescent="0.3">
      <c r="A48" s="272" t="s">
        <v>271</v>
      </c>
    </row>
  </sheetData>
  <mergeCells count="9">
    <mergeCell ref="A6:R7"/>
    <mergeCell ref="A11:A13"/>
    <mergeCell ref="B11:R11"/>
    <mergeCell ref="B12:C12"/>
    <mergeCell ref="E12:F12"/>
    <mergeCell ref="H12:I12"/>
    <mergeCell ref="K12:L12"/>
    <mergeCell ref="N12:O12"/>
    <mergeCell ref="Q12:R12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9F3A8-F794-46ED-AA42-F3C35ABCEB2D}">
  <sheetPr>
    <tabColor theme="1"/>
  </sheetPr>
  <dimension ref="A2:I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5.7109375" style="250" customWidth="1"/>
    <col min="9" max="9" width="9.5703125" style="250" hidden="1" customWidth="1"/>
    <col min="10" max="16384" width="11.42578125" style="250"/>
  </cols>
  <sheetData>
    <row r="2" spans="1:9" x14ac:dyDescent="0.25">
      <c r="A2" s="249"/>
    </row>
    <row r="5" spans="1:9" ht="3.75" customHeight="1" x14ac:dyDescent="0.25"/>
    <row r="6" spans="1:9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</row>
    <row r="7" spans="1:9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</row>
    <row r="8" spans="1:9" ht="14.25" customHeight="1" x14ac:dyDescent="0.25">
      <c r="A8" s="251" t="s">
        <v>442</v>
      </c>
      <c r="B8" s="252"/>
      <c r="C8" s="252"/>
      <c r="D8" s="252"/>
      <c r="E8" s="252"/>
      <c r="F8" s="252"/>
      <c r="G8" s="252"/>
      <c r="H8" s="252"/>
      <c r="I8" s="252"/>
    </row>
    <row r="9" spans="1:9" ht="14.25" customHeight="1" x14ac:dyDescent="0.25">
      <c r="A9" s="433" t="s">
        <v>443</v>
      </c>
      <c r="B9" s="433"/>
      <c r="C9" s="433"/>
      <c r="D9" s="433"/>
      <c r="E9" s="433"/>
      <c r="F9" s="433"/>
      <c r="G9" s="433"/>
      <c r="H9" s="433"/>
      <c r="I9" s="433"/>
    </row>
    <row r="10" spans="1:9" ht="15.75" x14ac:dyDescent="0.3">
      <c r="A10" s="253" t="s">
        <v>235</v>
      </c>
      <c r="B10" s="254"/>
      <c r="C10" s="255"/>
      <c r="D10" s="288"/>
      <c r="E10" s="288"/>
      <c r="F10" s="288"/>
    </row>
    <row r="11" spans="1:9" x14ac:dyDescent="0.25">
      <c r="A11" s="423" t="s">
        <v>236</v>
      </c>
      <c r="B11" s="429" t="s">
        <v>222</v>
      </c>
      <c r="C11" s="429"/>
      <c r="D11" s="429"/>
      <c r="E11" s="429"/>
      <c r="F11" s="429"/>
      <c r="G11" s="429"/>
      <c r="H11" s="429"/>
      <c r="I11" s="429"/>
    </row>
    <row r="12" spans="1:9" ht="27" customHeight="1" x14ac:dyDescent="0.25">
      <c r="A12" s="426"/>
      <c r="B12" s="425" t="s">
        <v>306</v>
      </c>
      <c r="C12" s="425"/>
      <c r="D12" s="273"/>
      <c r="E12" s="428" t="s">
        <v>307</v>
      </c>
      <c r="F12" s="428"/>
      <c r="G12" s="274"/>
      <c r="H12" s="428" t="s">
        <v>303</v>
      </c>
      <c r="I12" s="428"/>
    </row>
    <row r="13" spans="1:9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/>
      <c r="I13" s="256" t="s">
        <v>1</v>
      </c>
    </row>
    <row r="14" spans="1:9" x14ac:dyDescent="0.25">
      <c r="A14" s="289" t="s">
        <v>238</v>
      </c>
      <c r="B14" s="258">
        <f>SUM(B15:B46)</f>
        <v>3369</v>
      </c>
      <c r="C14" s="276">
        <f>(B14/$H$14)*100</f>
        <v>10.980021510282567</v>
      </c>
      <c r="D14" s="277"/>
      <c r="E14" s="258">
        <f t="shared" ref="E14" si="0">SUM(E15:E46)</f>
        <v>27314</v>
      </c>
      <c r="F14" s="276">
        <f>(E14/$H$14)*100</f>
        <v>89.019978489717431</v>
      </c>
      <c r="G14" s="277"/>
      <c r="H14" s="258">
        <f>B14+E14</f>
        <v>30683</v>
      </c>
      <c r="I14" s="277">
        <f>SUM(I15:I46)</f>
        <v>100</v>
      </c>
    </row>
    <row r="15" spans="1:9" x14ac:dyDescent="0.25">
      <c r="A15" s="260" t="s">
        <v>239</v>
      </c>
      <c r="B15" s="261">
        <v>21</v>
      </c>
      <c r="C15" s="262">
        <f>(B15/$H15)*100</f>
        <v>2.6282853566958697</v>
      </c>
      <c r="D15" s="279"/>
      <c r="E15" s="280">
        <v>778</v>
      </c>
      <c r="F15" s="262">
        <f>(E15/$H15)*100</f>
        <v>97.371714643304131</v>
      </c>
      <c r="G15" s="281"/>
      <c r="H15" s="280">
        <f>B15+E15</f>
        <v>799</v>
      </c>
      <c r="I15" s="262">
        <f>(H15/$H$14)*100</f>
        <v>2.6040478440830426</v>
      </c>
    </row>
    <row r="16" spans="1:9" x14ac:dyDescent="0.25">
      <c r="A16" s="263" t="s">
        <v>240</v>
      </c>
      <c r="B16" s="264">
        <v>161</v>
      </c>
      <c r="C16" s="265">
        <f>(B16/$H16)*100</f>
        <v>13.025889967637541</v>
      </c>
      <c r="D16" s="282"/>
      <c r="E16" s="283">
        <v>1075</v>
      </c>
      <c r="F16" s="265">
        <f>(E16/$H16)*100</f>
        <v>86.974110032362461</v>
      </c>
      <c r="G16" s="284"/>
      <c r="H16" s="283">
        <f>B16+E16</f>
        <v>1236</v>
      </c>
      <c r="I16" s="265">
        <f>(H16/$H$14)*100</f>
        <v>4.0282892807091875</v>
      </c>
    </row>
    <row r="17" spans="1:9" x14ac:dyDescent="0.25">
      <c r="A17" s="260" t="s">
        <v>241</v>
      </c>
      <c r="B17" s="261">
        <v>0</v>
      </c>
      <c r="C17" s="262">
        <v>0</v>
      </c>
      <c r="D17" s="279"/>
      <c r="E17" s="280">
        <v>0</v>
      </c>
      <c r="F17" s="262">
        <v>0</v>
      </c>
      <c r="G17" s="281"/>
      <c r="H17" s="280">
        <f t="shared" ref="H17:H46" si="1">B17+E17</f>
        <v>0</v>
      </c>
      <c r="I17" s="262">
        <f t="shared" ref="I17:I46" si="2">(H17/$H$14)*100</f>
        <v>0</v>
      </c>
    </row>
    <row r="18" spans="1:9" x14ac:dyDescent="0.25">
      <c r="A18" s="263" t="s">
        <v>242</v>
      </c>
      <c r="B18" s="264">
        <v>176</v>
      </c>
      <c r="C18" s="265">
        <f t="shared" ref="C18:C46" si="3">(B18/$H18)*100</f>
        <v>9.2827004219409286</v>
      </c>
      <c r="D18" s="282"/>
      <c r="E18" s="283">
        <v>1720</v>
      </c>
      <c r="F18" s="265">
        <f t="shared" ref="F18:F46" si="4">(E18/$H18)*100</f>
        <v>90.71729957805907</v>
      </c>
      <c r="G18" s="284"/>
      <c r="H18" s="283">
        <f t="shared" si="1"/>
        <v>1896</v>
      </c>
      <c r="I18" s="265">
        <f t="shared" si="2"/>
        <v>6.1793175373985587</v>
      </c>
    </row>
    <row r="19" spans="1:9" x14ac:dyDescent="0.25">
      <c r="A19" s="260" t="s">
        <v>243</v>
      </c>
      <c r="B19" s="261">
        <v>362</v>
      </c>
      <c r="C19" s="262">
        <f t="shared" si="3"/>
        <v>15.975286849073257</v>
      </c>
      <c r="D19" s="279"/>
      <c r="E19" s="280">
        <v>1904</v>
      </c>
      <c r="F19" s="262">
        <f t="shared" si="4"/>
        <v>84.024713150926743</v>
      </c>
      <c r="G19" s="281"/>
      <c r="H19" s="280">
        <f t="shared" si="1"/>
        <v>2266</v>
      </c>
      <c r="I19" s="262">
        <f t="shared" si="2"/>
        <v>7.3851970146335102</v>
      </c>
    </row>
    <row r="20" spans="1:9" x14ac:dyDescent="0.25">
      <c r="A20" s="263" t="s">
        <v>244</v>
      </c>
      <c r="B20" s="264">
        <v>188</v>
      </c>
      <c r="C20" s="265">
        <f t="shared" si="3"/>
        <v>10.40398450470393</v>
      </c>
      <c r="D20" s="282"/>
      <c r="E20" s="283">
        <v>1619</v>
      </c>
      <c r="F20" s="265">
        <f t="shared" si="4"/>
        <v>89.596015495296072</v>
      </c>
      <c r="G20" s="284"/>
      <c r="H20" s="283">
        <f t="shared" si="1"/>
        <v>1807</v>
      </c>
      <c r="I20" s="265">
        <f t="shared" si="2"/>
        <v>5.8892546361177196</v>
      </c>
    </row>
    <row r="21" spans="1:9" x14ac:dyDescent="0.25">
      <c r="A21" s="260" t="s">
        <v>245</v>
      </c>
      <c r="B21" s="261">
        <v>244</v>
      </c>
      <c r="C21" s="262">
        <f t="shared" si="3"/>
        <v>12.5</v>
      </c>
      <c r="D21" s="279"/>
      <c r="E21" s="280">
        <v>1708</v>
      </c>
      <c r="F21" s="262">
        <f t="shared" si="4"/>
        <v>87.5</v>
      </c>
      <c r="G21" s="281"/>
      <c r="H21" s="280">
        <f t="shared" si="1"/>
        <v>1952</v>
      </c>
      <c r="I21" s="262">
        <f t="shared" si="2"/>
        <v>6.3618290258449299</v>
      </c>
    </row>
    <row r="22" spans="1:9" x14ac:dyDescent="0.25">
      <c r="A22" s="263" t="s">
        <v>246</v>
      </c>
      <c r="B22" s="264">
        <v>145</v>
      </c>
      <c r="C22" s="265">
        <f t="shared" si="3"/>
        <v>10.168302945301543</v>
      </c>
      <c r="D22" s="282"/>
      <c r="E22" s="283">
        <v>1281</v>
      </c>
      <c r="F22" s="265">
        <f t="shared" si="4"/>
        <v>89.831697054698452</v>
      </c>
      <c r="G22" s="284"/>
      <c r="H22" s="283">
        <f t="shared" si="1"/>
        <v>1426</v>
      </c>
      <c r="I22" s="265">
        <f t="shared" si="2"/>
        <v>4.6475246879379464</v>
      </c>
    </row>
    <row r="23" spans="1:9" x14ac:dyDescent="0.25">
      <c r="A23" s="260" t="s">
        <v>247</v>
      </c>
      <c r="B23" s="261">
        <v>23</v>
      </c>
      <c r="C23" s="262">
        <f t="shared" si="3"/>
        <v>10.454545454545453</v>
      </c>
      <c r="D23" s="279"/>
      <c r="E23" s="280">
        <v>197</v>
      </c>
      <c r="F23" s="262">
        <f t="shared" si="4"/>
        <v>89.545454545454547</v>
      </c>
      <c r="G23" s="281"/>
      <c r="H23" s="280">
        <f t="shared" si="1"/>
        <v>220</v>
      </c>
      <c r="I23" s="262">
        <f t="shared" si="2"/>
        <v>0.71700941889645731</v>
      </c>
    </row>
    <row r="24" spans="1:9" x14ac:dyDescent="0.25">
      <c r="A24" s="263" t="s">
        <v>248</v>
      </c>
      <c r="B24" s="264">
        <v>0</v>
      </c>
      <c r="C24" s="265">
        <f t="shared" si="3"/>
        <v>0</v>
      </c>
      <c r="D24" s="282"/>
      <c r="E24" s="283">
        <v>2</v>
      </c>
      <c r="F24" s="265">
        <f t="shared" si="4"/>
        <v>100</v>
      </c>
      <c r="G24" s="284"/>
      <c r="H24" s="283">
        <f t="shared" si="1"/>
        <v>2</v>
      </c>
      <c r="I24" s="265">
        <f t="shared" si="2"/>
        <v>6.5182674445132486E-3</v>
      </c>
    </row>
    <row r="25" spans="1:9" x14ac:dyDescent="0.25">
      <c r="A25" s="260" t="s">
        <v>249</v>
      </c>
      <c r="B25" s="261">
        <v>73</v>
      </c>
      <c r="C25" s="262">
        <f t="shared" si="3"/>
        <v>5.3795136330140014</v>
      </c>
      <c r="D25" s="279"/>
      <c r="E25" s="280">
        <v>1284</v>
      </c>
      <c r="F25" s="262">
        <f t="shared" si="4"/>
        <v>94.620486366986</v>
      </c>
      <c r="G25" s="281"/>
      <c r="H25" s="280">
        <f t="shared" si="1"/>
        <v>1357</v>
      </c>
      <c r="I25" s="262">
        <f t="shared" si="2"/>
        <v>4.4226444611022391</v>
      </c>
    </row>
    <row r="26" spans="1:9" x14ac:dyDescent="0.25">
      <c r="A26" s="263" t="s">
        <v>250</v>
      </c>
      <c r="B26" s="264">
        <v>3</v>
      </c>
      <c r="C26" s="265">
        <f t="shared" si="3"/>
        <v>1.6216216216216217</v>
      </c>
      <c r="D26" s="282"/>
      <c r="E26" s="283">
        <v>182</v>
      </c>
      <c r="F26" s="265">
        <f t="shared" si="4"/>
        <v>98.378378378378386</v>
      </c>
      <c r="G26" s="284"/>
      <c r="H26" s="283">
        <f t="shared" si="1"/>
        <v>185</v>
      </c>
      <c r="I26" s="265">
        <f t="shared" si="2"/>
        <v>0.60293973861747552</v>
      </c>
    </row>
    <row r="27" spans="1:9" x14ac:dyDescent="0.25">
      <c r="A27" s="260" t="s">
        <v>251</v>
      </c>
      <c r="B27" s="261">
        <v>18</v>
      </c>
      <c r="C27" s="262">
        <f t="shared" si="3"/>
        <v>1.1597938144329898</v>
      </c>
      <c r="D27" s="279"/>
      <c r="E27" s="280">
        <v>1534</v>
      </c>
      <c r="F27" s="262">
        <f t="shared" si="4"/>
        <v>98.840206185567013</v>
      </c>
      <c r="G27" s="281"/>
      <c r="H27" s="280">
        <f t="shared" si="1"/>
        <v>1552</v>
      </c>
      <c r="I27" s="262">
        <f t="shared" si="2"/>
        <v>5.0581755369422812</v>
      </c>
    </row>
    <row r="28" spans="1:9" x14ac:dyDescent="0.25">
      <c r="A28" s="263" t="s">
        <v>252</v>
      </c>
      <c r="B28" s="264">
        <v>180</v>
      </c>
      <c r="C28" s="265">
        <f t="shared" si="3"/>
        <v>14.240506329113925</v>
      </c>
      <c r="D28" s="282"/>
      <c r="E28" s="283">
        <v>1084</v>
      </c>
      <c r="F28" s="265">
        <f t="shared" si="4"/>
        <v>85.759493670886073</v>
      </c>
      <c r="G28" s="284"/>
      <c r="H28" s="283">
        <f t="shared" si="1"/>
        <v>1264</v>
      </c>
      <c r="I28" s="265">
        <f t="shared" si="2"/>
        <v>4.1195450249323731</v>
      </c>
    </row>
    <row r="29" spans="1:9" x14ac:dyDescent="0.25">
      <c r="A29" s="260" t="s">
        <v>253</v>
      </c>
      <c r="B29" s="261">
        <v>190</v>
      </c>
      <c r="C29" s="262">
        <f t="shared" si="3"/>
        <v>13.950073421439061</v>
      </c>
      <c r="D29" s="279"/>
      <c r="E29" s="280">
        <v>1172</v>
      </c>
      <c r="F29" s="262">
        <f t="shared" si="4"/>
        <v>86.049926578560942</v>
      </c>
      <c r="G29" s="281"/>
      <c r="H29" s="280">
        <f t="shared" si="1"/>
        <v>1362</v>
      </c>
      <c r="I29" s="262">
        <f t="shared" si="2"/>
        <v>4.4389401297135223</v>
      </c>
    </row>
    <row r="30" spans="1:9" x14ac:dyDescent="0.25">
      <c r="A30" s="263" t="s">
        <v>254</v>
      </c>
      <c r="B30" s="264">
        <v>4</v>
      </c>
      <c r="C30" s="265">
        <f t="shared" si="3"/>
        <v>21.052631578947366</v>
      </c>
      <c r="D30" s="282"/>
      <c r="E30" s="283">
        <v>15</v>
      </c>
      <c r="F30" s="265">
        <f t="shared" si="4"/>
        <v>78.94736842105263</v>
      </c>
      <c r="G30" s="284"/>
      <c r="H30" s="283">
        <f t="shared" si="1"/>
        <v>19</v>
      </c>
      <c r="I30" s="265">
        <f t="shared" si="2"/>
        <v>6.1923540722875862E-2</v>
      </c>
    </row>
    <row r="31" spans="1:9" x14ac:dyDescent="0.25">
      <c r="A31" s="260" t="s">
        <v>255</v>
      </c>
      <c r="B31" s="261">
        <v>2</v>
      </c>
      <c r="C31" s="262">
        <f t="shared" si="3"/>
        <v>6.666666666666667</v>
      </c>
      <c r="D31" s="279"/>
      <c r="E31" s="280">
        <v>28</v>
      </c>
      <c r="F31" s="262">
        <f t="shared" si="4"/>
        <v>93.333333333333329</v>
      </c>
      <c r="G31" s="281"/>
      <c r="H31" s="280">
        <f t="shared" si="1"/>
        <v>30</v>
      </c>
      <c r="I31" s="262">
        <f t="shared" si="2"/>
        <v>9.7774011667698724E-2</v>
      </c>
    </row>
    <row r="32" spans="1:9" x14ac:dyDescent="0.25">
      <c r="A32" s="263" t="s">
        <v>256</v>
      </c>
      <c r="B32" s="264">
        <v>144</v>
      </c>
      <c r="C32" s="265">
        <f t="shared" si="3"/>
        <v>11.111111111111111</v>
      </c>
      <c r="D32" s="282"/>
      <c r="E32" s="283">
        <v>1152</v>
      </c>
      <c r="F32" s="265">
        <f t="shared" si="4"/>
        <v>88.888888888888886</v>
      </c>
      <c r="G32" s="284"/>
      <c r="H32" s="283">
        <f t="shared" si="1"/>
        <v>1296</v>
      </c>
      <c r="I32" s="265">
        <f t="shared" si="2"/>
        <v>4.2238373040445847</v>
      </c>
    </row>
    <row r="33" spans="1:9" x14ac:dyDescent="0.25">
      <c r="A33" s="260" t="s">
        <v>257</v>
      </c>
      <c r="B33" s="261">
        <v>188</v>
      </c>
      <c r="C33" s="262">
        <f t="shared" si="3"/>
        <v>13.977695167286244</v>
      </c>
      <c r="D33" s="279"/>
      <c r="E33" s="280">
        <v>1157</v>
      </c>
      <c r="F33" s="262">
        <f t="shared" si="4"/>
        <v>86.022304832713758</v>
      </c>
      <c r="G33" s="281"/>
      <c r="H33" s="280">
        <f t="shared" si="1"/>
        <v>1345</v>
      </c>
      <c r="I33" s="262">
        <f t="shared" si="2"/>
        <v>4.3835348564351593</v>
      </c>
    </row>
    <row r="34" spans="1:9" x14ac:dyDescent="0.25">
      <c r="A34" s="263" t="s">
        <v>258</v>
      </c>
      <c r="B34" s="264">
        <v>18</v>
      </c>
      <c r="C34" s="265">
        <f t="shared" si="3"/>
        <v>5.2478134110787176</v>
      </c>
      <c r="D34" s="282"/>
      <c r="E34" s="283">
        <v>325</v>
      </c>
      <c r="F34" s="265">
        <f t="shared" si="4"/>
        <v>94.75218658892129</v>
      </c>
      <c r="G34" s="284"/>
      <c r="H34" s="283">
        <f t="shared" si="1"/>
        <v>343</v>
      </c>
      <c r="I34" s="265">
        <f t="shared" si="2"/>
        <v>1.1178828667340222</v>
      </c>
    </row>
    <row r="35" spans="1:9" x14ac:dyDescent="0.25">
      <c r="A35" s="260" t="s">
        <v>259</v>
      </c>
      <c r="B35" s="261">
        <v>22</v>
      </c>
      <c r="C35" s="262">
        <f t="shared" si="3"/>
        <v>20.952380952380953</v>
      </c>
      <c r="D35" s="279"/>
      <c r="E35" s="280">
        <v>83</v>
      </c>
      <c r="F35" s="262">
        <f t="shared" si="4"/>
        <v>79.047619047619051</v>
      </c>
      <c r="G35" s="281"/>
      <c r="H35" s="280">
        <f t="shared" si="1"/>
        <v>105</v>
      </c>
      <c r="I35" s="262">
        <f t="shared" si="2"/>
        <v>0.34220904083694553</v>
      </c>
    </row>
    <row r="36" spans="1:9" s="266" customFormat="1" x14ac:dyDescent="0.25">
      <c r="A36" s="263" t="s">
        <v>260</v>
      </c>
      <c r="B36" s="264">
        <v>214</v>
      </c>
      <c r="C36" s="265">
        <f t="shared" si="3"/>
        <v>11.449973247726057</v>
      </c>
      <c r="D36" s="282"/>
      <c r="E36" s="283">
        <v>1655</v>
      </c>
      <c r="F36" s="265">
        <f t="shared" si="4"/>
        <v>88.550026752273951</v>
      </c>
      <c r="G36" s="284"/>
      <c r="H36" s="283">
        <f t="shared" si="1"/>
        <v>1869</v>
      </c>
      <c r="I36" s="265">
        <f t="shared" si="2"/>
        <v>6.0913209268976312</v>
      </c>
    </row>
    <row r="37" spans="1:9" x14ac:dyDescent="0.25">
      <c r="A37" s="260" t="s">
        <v>261</v>
      </c>
      <c r="B37" s="261">
        <v>83</v>
      </c>
      <c r="C37" s="262">
        <f t="shared" si="3"/>
        <v>13.009404388714735</v>
      </c>
      <c r="D37" s="279"/>
      <c r="E37" s="280">
        <v>555</v>
      </c>
      <c r="F37" s="262">
        <f t="shared" si="4"/>
        <v>86.990595611285272</v>
      </c>
      <c r="G37" s="281"/>
      <c r="H37" s="280">
        <f t="shared" si="1"/>
        <v>638</v>
      </c>
      <c r="I37" s="262">
        <f t="shared" si="2"/>
        <v>2.079327314799726</v>
      </c>
    </row>
    <row r="38" spans="1:9" s="266" customFormat="1" x14ac:dyDescent="0.25">
      <c r="A38" s="263" t="s">
        <v>262</v>
      </c>
      <c r="B38" s="264">
        <v>122</v>
      </c>
      <c r="C38" s="265">
        <f t="shared" si="3"/>
        <v>8.3447332421340636</v>
      </c>
      <c r="D38" s="282"/>
      <c r="E38" s="283">
        <v>1340</v>
      </c>
      <c r="F38" s="265">
        <f t="shared" si="4"/>
        <v>91.655266757865945</v>
      </c>
      <c r="G38" s="284"/>
      <c r="H38" s="283">
        <f t="shared" si="1"/>
        <v>1462</v>
      </c>
      <c r="I38" s="265">
        <f t="shared" si="2"/>
        <v>4.7648535019391849</v>
      </c>
    </row>
    <row r="39" spans="1:9" x14ac:dyDescent="0.25">
      <c r="A39" s="260" t="s">
        <v>263</v>
      </c>
      <c r="B39" s="261">
        <v>125</v>
      </c>
      <c r="C39" s="262">
        <f t="shared" si="3"/>
        <v>14.501160092807424</v>
      </c>
      <c r="D39" s="279"/>
      <c r="E39" s="280">
        <v>737</v>
      </c>
      <c r="F39" s="262">
        <f t="shared" si="4"/>
        <v>85.498839907192576</v>
      </c>
      <c r="G39" s="281"/>
      <c r="H39" s="280">
        <f t="shared" si="1"/>
        <v>862</v>
      </c>
      <c r="I39" s="262">
        <f t="shared" si="2"/>
        <v>2.80937326858521</v>
      </c>
    </row>
    <row r="40" spans="1:9" s="266" customFormat="1" x14ac:dyDescent="0.25">
      <c r="A40" s="263" t="s">
        <v>264</v>
      </c>
      <c r="B40" s="264">
        <v>142</v>
      </c>
      <c r="C40" s="265">
        <f t="shared" si="3"/>
        <v>10.765731614859742</v>
      </c>
      <c r="D40" s="282"/>
      <c r="E40" s="283">
        <v>1177</v>
      </c>
      <c r="F40" s="265">
        <f t="shared" si="4"/>
        <v>89.234268385140254</v>
      </c>
      <c r="G40" s="284"/>
      <c r="H40" s="283">
        <f t="shared" si="1"/>
        <v>1319</v>
      </c>
      <c r="I40" s="265">
        <f t="shared" si="2"/>
        <v>4.2987973796564871</v>
      </c>
    </row>
    <row r="41" spans="1:9" x14ac:dyDescent="0.25">
      <c r="A41" s="260" t="s">
        <v>265</v>
      </c>
      <c r="B41" s="261">
        <v>102</v>
      </c>
      <c r="C41" s="262">
        <f t="shared" si="3"/>
        <v>10.580912863070539</v>
      </c>
      <c r="D41" s="279"/>
      <c r="E41" s="280">
        <v>862</v>
      </c>
      <c r="F41" s="262">
        <f t="shared" si="4"/>
        <v>89.419087136929463</v>
      </c>
      <c r="G41" s="281"/>
      <c r="H41" s="280">
        <f t="shared" si="1"/>
        <v>964</v>
      </c>
      <c r="I41" s="262">
        <f t="shared" si="2"/>
        <v>3.1418049082553856</v>
      </c>
    </row>
    <row r="42" spans="1:9" s="266" customFormat="1" x14ac:dyDescent="0.25">
      <c r="A42" s="263" t="s">
        <v>266</v>
      </c>
      <c r="B42" s="264">
        <v>77</v>
      </c>
      <c r="C42" s="265">
        <f t="shared" si="3"/>
        <v>22.647058823529413</v>
      </c>
      <c r="D42" s="282"/>
      <c r="E42" s="283">
        <v>263</v>
      </c>
      <c r="F42" s="265">
        <f t="shared" si="4"/>
        <v>77.352941176470594</v>
      </c>
      <c r="G42" s="284"/>
      <c r="H42" s="283">
        <f t="shared" si="1"/>
        <v>340</v>
      </c>
      <c r="I42" s="265">
        <f t="shared" si="2"/>
        <v>1.1081054655672522</v>
      </c>
    </row>
    <row r="43" spans="1:9" x14ac:dyDescent="0.25">
      <c r="A43" s="260" t="s">
        <v>267</v>
      </c>
      <c r="B43" s="261">
        <v>176</v>
      </c>
      <c r="C43" s="262">
        <f t="shared" si="3"/>
        <v>11.260396673064619</v>
      </c>
      <c r="D43" s="279"/>
      <c r="E43" s="280">
        <v>1387</v>
      </c>
      <c r="F43" s="262">
        <f t="shared" si="4"/>
        <v>88.739603326935381</v>
      </c>
      <c r="G43" s="281"/>
      <c r="H43" s="280">
        <f t="shared" si="1"/>
        <v>1563</v>
      </c>
      <c r="I43" s="262">
        <f t="shared" si="2"/>
        <v>5.0940260078871038</v>
      </c>
    </row>
    <row r="44" spans="1:9" s="266" customFormat="1" x14ac:dyDescent="0.25">
      <c r="A44" s="263" t="s">
        <v>268</v>
      </c>
      <c r="B44" s="264">
        <v>166</v>
      </c>
      <c r="C44" s="265">
        <f t="shared" si="3"/>
        <v>14.422241529105126</v>
      </c>
      <c r="D44" s="282"/>
      <c r="E44" s="283">
        <v>985</v>
      </c>
      <c r="F44" s="265">
        <f t="shared" si="4"/>
        <v>85.577758470894878</v>
      </c>
      <c r="G44" s="284"/>
      <c r="H44" s="283">
        <f t="shared" si="1"/>
        <v>1151</v>
      </c>
      <c r="I44" s="265">
        <f t="shared" si="2"/>
        <v>3.7512629143173744</v>
      </c>
    </row>
    <row r="45" spans="1:9" x14ac:dyDescent="0.25">
      <c r="A45" s="260" t="s">
        <v>269</v>
      </c>
      <c r="B45" s="261">
        <v>0</v>
      </c>
      <c r="C45" s="262">
        <f t="shared" si="3"/>
        <v>0</v>
      </c>
      <c r="D45" s="279"/>
      <c r="E45" s="280">
        <v>24</v>
      </c>
      <c r="F45" s="262">
        <f t="shared" si="4"/>
        <v>100</v>
      </c>
      <c r="G45" s="281"/>
      <c r="H45" s="280">
        <f t="shared" si="1"/>
        <v>24</v>
      </c>
      <c r="I45" s="262">
        <f t="shared" si="2"/>
        <v>7.8219209334158976E-2</v>
      </c>
    </row>
    <row r="46" spans="1:9" s="266" customFormat="1" x14ac:dyDescent="0.25">
      <c r="A46" s="267" t="s">
        <v>270</v>
      </c>
      <c r="B46" s="268">
        <v>0</v>
      </c>
      <c r="C46" s="265">
        <f t="shared" si="3"/>
        <v>0</v>
      </c>
      <c r="D46" s="285"/>
      <c r="E46" s="286">
        <v>29</v>
      </c>
      <c r="F46" s="265">
        <f t="shared" si="4"/>
        <v>100</v>
      </c>
      <c r="G46" s="287"/>
      <c r="H46" s="283">
        <f t="shared" si="1"/>
        <v>29</v>
      </c>
      <c r="I46" s="269">
        <f t="shared" si="2"/>
        <v>9.4514877945442097E-2</v>
      </c>
    </row>
    <row r="47" spans="1:9" x14ac:dyDescent="0.25">
      <c r="B47" s="270"/>
      <c r="C47" s="271"/>
      <c r="D47" s="270"/>
      <c r="E47" s="270"/>
      <c r="F47" s="293"/>
      <c r="G47" s="284"/>
      <c r="H47" s="284"/>
      <c r="I47" s="293"/>
    </row>
    <row r="48" spans="1:9" ht="16.5" x14ac:dyDescent="0.3">
      <c r="A48" s="272" t="s">
        <v>271</v>
      </c>
    </row>
  </sheetData>
  <mergeCells count="7">
    <mergeCell ref="A6:I7"/>
    <mergeCell ref="A9:I9"/>
    <mergeCell ref="A11:A13"/>
    <mergeCell ref="B11:I11"/>
    <mergeCell ref="B12:C12"/>
    <mergeCell ref="E12:F12"/>
    <mergeCell ref="H12:I12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FA98D-2BA5-44F4-B4B6-DD86347C9F29}">
  <sheetPr>
    <tabColor theme="1"/>
  </sheetPr>
  <dimension ref="A2:I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5.5703125" style="250" customWidth="1"/>
    <col min="9" max="9" width="9.5703125" style="250" hidden="1" customWidth="1"/>
    <col min="10" max="16384" width="11.42578125" style="250"/>
  </cols>
  <sheetData>
    <row r="2" spans="1:9" x14ac:dyDescent="0.25">
      <c r="A2" s="249"/>
    </row>
    <row r="5" spans="1:9" ht="3.75" customHeight="1" x14ac:dyDescent="0.25"/>
    <row r="6" spans="1:9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</row>
    <row r="7" spans="1:9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</row>
    <row r="8" spans="1:9" ht="14.25" customHeight="1" x14ac:dyDescent="0.25">
      <c r="A8" s="251" t="s">
        <v>444</v>
      </c>
      <c r="B8" s="252"/>
      <c r="C8" s="252"/>
      <c r="D8" s="252"/>
      <c r="E8" s="252"/>
      <c r="F8" s="252"/>
      <c r="G8" s="252"/>
      <c r="H8" s="252"/>
      <c r="I8" s="252"/>
    </row>
    <row r="9" spans="1:9" ht="14.25" customHeight="1" x14ac:dyDescent="0.25">
      <c r="A9" s="433" t="s">
        <v>445</v>
      </c>
      <c r="B9" s="433"/>
      <c r="C9" s="433"/>
      <c r="D9" s="433"/>
      <c r="E9" s="433"/>
      <c r="F9" s="433"/>
      <c r="G9" s="433"/>
      <c r="H9" s="433"/>
      <c r="I9" s="433"/>
    </row>
    <row r="10" spans="1:9" ht="15.75" x14ac:dyDescent="0.3">
      <c r="A10" s="253" t="s">
        <v>235</v>
      </c>
      <c r="B10" s="254"/>
      <c r="C10" s="255"/>
      <c r="D10" s="288"/>
      <c r="E10" s="288"/>
      <c r="F10" s="288"/>
    </row>
    <row r="11" spans="1:9" x14ac:dyDescent="0.25">
      <c r="A11" s="423" t="s">
        <v>236</v>
      </c>
      <c r="B11" s="429" t="s">
        <v>444</v>
      </c>
      <c r="C11" s="429"/>
      <c r="D11" s="429"/>
      <c r="E11" s="429"/>
      <c r="F11" s="429"/>
      <c r="G11" s="429"/>
      <c r="H11" s="429"/>
      <c r="I11" s="429"/>
    </row>
    <row r="12" spans="1:9" ht="27" customHeight="1" x14ac:dyDescent="0.25">
      <c r="A12" s="426"/>
      <c r="B12" s="425" t="s">
        <v>306</v>
      </c>
      <c r="C12" s="425"/>
      <c r="D12" s="273"/>
      <c r="E12" s="428" t="s">
        <v>307</v>
      </c>
      <c r="F12" s="428"/>
      <c r="G12" s="274"/>
      <c r="H12" s="428" t="s">
        <v>303</v>
      </c>
      <c r="I12" s="428"/>
    </row>
    <row r="13" spans="1:9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/>
      <c r="I13" s="256" t="s">
        <v>1</v>
      </c>
    </row>
    <row r="14" spans="1:9" x14ac:dyDescent="0.25">
      <c r="A14" s="289" t="s">
        <v>238</v>
      </c>
      <c r="B14" s="258">
        <v>3036</v>
      </c>
      <c r="C14" s="276">
        <f>(B14/$H$14)*100</f>
        <v>90.115761353517371</v>
      </c>
      <c r="D14" s="277"/>
      <c r="E14" s="258">
        <v>333</v>
      </c>
      <c r="F14" s="276">
        <f>(E14/$H$14)*100</f>
        <v>9.8842386464826362</v>
      </c>
      <c r="G14" s="277"/>
      <c r="H14" s="258">
        <f>SUM(H15:H46)</f>
        <v>3369</v>
      </c>
      <c r="I14" s="277">
        <f>SUM(I15:I46)</f>
        <v>99.999999999999972</v>
      </c>
    </row>
    <row r="15" spans="1:9" x14ac:dyDescent="0.25">
      <c r="A15" s="260" t="s">
        <v>239</v>
      </c>
      <c r="B15" s="261">
        <v>15</v>
      </c>
      <c r="C15" s="262">
        <f>(B15/$H15)*100</f>
        <v>78.94736842105263</v>
      </c>
      <c r="D15" s="279"/>
      <c r="E15" s="280">
        <v>4</v>
      </c>
      <c r="F15" s="262">
        <f>(E15/$H15)*100</f>
        <v>21.052631578947366</v>
      </c>
      <c r="G15" s="281"/>
      <c r="H15" s="280">
        <f>B15+E15</f>
        <v>19</v>
      </c>
      <c r="I15" s="262">
        <f>(H15/$H$14)*100</f>
        <v>0.56396556841792811</v>
      </c>
    </row>
    <row r="16" spans="1:9" x14ac:dyDescent="0.25">
      <c r="A16" s="263" t="s">
        <v>240</v>
      </c>
      <c r="B16" s="264">
        <v>137</v>
      </c>
      <c r="C16" s="265">
        <f>(B16/$H16)*100</f>
        <v>90.728476821192046</v>
      </c>
      <c r="D16" s="282"/>
      <c r="E16" s="283">
        <v>14</v>
      </c>
      <c r="F16" s="265">
        <f>(E16/$H16)*100</f>
        <v>9.2715231788079464</v>
      </c>
      <c r="G16" s="284"/>
      <c r="H16" s="283">
        <f>B16+E16</f>
        <v>151</v>
      </c>
      <c r="I16" s="265">
        <f>(H16/$H$14)*100</f>
        <v>4.4820421490056397</v>
      </c>
    </row>
    <row r="17" spans="1:9" x14ac:dyDescent="0.25">
      <c r="A17" s="260" t="s">
        <v>241</v>
      </c>
      <c r="B17" s="261">
        <v>0</v>
      </c>
      <c r="C17" s="262">
        <v>0</v>
      </c>
      <c r="D17" s="279"/>
      <c r="E17" s="280">
        <v>0</v>
      </c>
      <c r="F17" s="262">
        <v>0</v>
      </c>
      <c r="G17" s="281"/>
      <c r="H17" s="280">
        <f t="shared" ref="H17:H46" si="0">B17+E17</f>
        <v>0</v>
      </c>
      <c r="I17" s="262">
        <f t="shared" ref="I17:I46" si="1">(H17/$H$14)*100</f>
        <v>0</v>
      </c>
    </row>
    <row r="18" spans="1:9" x14ac:dyDescent="0.25">
      <c r="A18" s="263" t="s">
        <v>242</v>
      </c>
      <c r="B18" s="264">
        <v>155</v>
      </c>
      <c r="C18" s="265">
        <f t="shared" ref="C18:C44" si="2">(B18/$H18)*100</f>
        <v>91.17647058823529</v>
      </c>
      <c r="D18" s="282"/>
      <c r="E18" s="283">
        <v>15</v>
      </c>
      <c r="F18" s="265">
        <f t="shared" ref="F18:F44" si="3">(E18/$H18)*100</f>
        <v>8.8235294117647065</v>
      </c>
      <c r="G18" s="284"/>
      <c r="H18" s="283">
        <f t="shared" si="0"/>
        <v>170</v>
      </c>
      <c r="I18" s="265">
        <f t="shared" si="1"/>
        <v>5.046007717423568</v>
      </c>
    </row>
    <row r="19" spans="1:9" x14ac:dyDescent="0.25">
      <c r="A19" s="260" t="s">
        <v>243</v>
      </c>
      <c r="B19" s="261">
        <v>302</v>
      </c>
      <c r="C19" s="262">
        <f t="shared" si="2"/>
        <v>82.513661202185801</v>
      </c>
      <c r="D19" s="279"/>
      <c r="E19" s="280">
        <v>64</v>
      </c>
      <c r="F19" s="262">
        <f t="shared" si="3"/>
        <v>17.486338797814209</v>
      </c>
      <c r="G19" s="281"/>
      <c r="H19" s="280">
        <f t="shared" si="0"/>
        <v>366</v>
      </c>
      <c r="I19" s="262">
        <f t="shared" si="1"/>
        <v>10.863757791629563</v>
      </c>
    </row>
    <row r="20" spans="1:9" x14ac:dyDescent="0.25">
      <c r="A20" s="263" t="s">
        <v>244</v>
      </c>
      <c r="B20" s="264">
        <v>177</v>
      </c>
      <c r="C20" s="265">
        <f t="shared" si="2"/>
        <v>91.237113402061851</v>
      </c>
      <c r="D20" s="282"/>
      <c r="E20" s="283">
        <v>17</v>
      </c>
      <c r="F20" s="265">
        <f t="shared" si="3"/>
        <v>8.7628865979381434</v>
      </c>
      <c r="G20" s="284"/>
      <c r="H20" s="283">
        <f t="shared" si="0"/>
        <v>194</v>
      </c>
      <c r="I20" s="265">
        <f t="shared" si="1"/>
        <v>5.7583852775304241</v>
      </c>
    </row>
    <row r="21" spans="1:9" x14ac:dyDescent="0.25">
      <c r="A21" s="260" t="s">
        <v>245</v>
      </c>
      <c r="B21" s="261">
        <v>221</v>
      </c>
      <c r="C21" s="262">
        <f t="shared" si="2"/>
        <v>88.755020080321287</v>
      </c>
      <c r="D21" s="279"/>
      <c r="E21" s="280">
        <v>28</v>
      </c>
      <c r="F21" s="262">
        <f t="shared" si="3"/>
        <v>11.244979919678714</v>
      </c>
      <c r="G21" s="281"/>
      <c r="H21" s="280">
        <f t="shared" si="0"/>
        <v>249</v>
      </c>
      <c r="I21" s="262">
        <f t="shared" si="1"/>
        <v>7.3909171861086378</v>
      </c>
    </row>
    <row r="22" spans="1:9" x14ac:dyDescent="0.25">
      <c r="A22" s="263" t="s">
        <v>246</v>
      </c>
      <c r="B22" s="264">
        <v>134</v>
      </c>
      <c r="C22" s="265">
        <f t="shared" si="2"/>
        <v>93.055555555555557</v>
      </c>
      <c r="D22" s="282"/>
      <c r="E22" s="283">
        <v>10</v>
      </c>
      <c r="F22" s="265">
        <f t="shared" si="3"/>
        <v>6.9444444444444446</v>
      </c>
      <c r="G22" s="284"/>
      <c r="H22" s="283">
        <f t="shared" si="0"/>
        <v>144</v>
      </c>
      <c r="I22" s="265">
        <f t="shared" si="1"/>
        <v>4.2742653606411398</v>
      </c>
    </row>
    <row r="23" spans="1:9" x14ac:dyDescent="0.25">
      <c r="A23" s="260" t="s">
        <v>247</v>
      </c>
      <c r="B23" s="261">
        <v>22</v>
      </c>
      <c r="C23" s="262">
        <f t="shared" si="2"/>
        <v>95.652173913043484</v>
      </c>
      <c r="D23" s="279"/>
      <c r="E23" s="280">
        <v>1</v>
      </c>
      <c r="F23" s="262">
        <f t="shared" si="3"/>
        <v>4.3478260869565215</v>
      </c>
      <c r="G23" s="281"/>
      <c r="H23" s="280">
        <f t="shared" si="0"/>
        <v>23</v>
      </c>
      <c r="I23" s="262">
        <f t="shared" si="1"/>
        <v>0.68269516176907097</v>
      </c>
    </row>
    <row r="24" spans="1:9" x14ac:dyDescent="0.25">
      <c r="A24" s="263" t="s">
        <v>248</v>
      </c>
      <c r="B24" s="264">
        <v>0</v>
      </c>
      <c r="C24" s="265">
        <v>0</v>
      </c>
      <c r="D24" s="282"/>
      <c r="E24" s="283">
        <v>0</v>
      </c>
      <c r="F24" s="265">
        <v>0</v>
      </c>
      <c r="G24" s="284"/>
      <c r="H24" s="283">
        <f t="shared" si="0"/>
        <v>0</v>
      </c>
      <c r="I24" s="265">
        <f t="shared" si="1"/>
        <v>0</v>
      </c>
    </row>
    <row r="25" spans="1:9" x14ac:dyDescent="0.25">
      <c r="A25" s="260" t="s">
        <v>249</v>
      </c>
      <c r="B25" s="261">
        <v>69</v>
      </c>
      <c r="C25" s="262">
        <f t="shared" si="2"/>
        <v>94.520547945205479</v>
      </c>
      <c r="D25" s="279"/>
      <c r="E25" s="280">
        <v>4</v>
      </c>
      <c r="F25" s="262">
        <f t="shared" si="3"/>
        <v>5.4794520547945202</v>
      </c>
      <c r="G25" s="281"/>
      <c r="H25" s="280">
        <f t="shared" si="0"/>
        <v>73</v>
      </c>
      <c r="I25" s="262">
        <f t="shared" si="1"/>
        <v>2.1668150786583555</v>
      </c>
    </row>
    <row r="26" spans="1:9" x14ac:dyDescent="0.25">
      <c r="A26" s="263" t="s">
        <v>250</v>
      </c>
      <c r="B26" s="264">
        <v>3</v>
      </c>
      <c r="C26" s="265">
        <f t="shared" si="2"/>
        <v>100</v>
      </c>
      <c r="D26" s="282"/>
      <c r="E26" s="283">
        <v>0</v>
      </c>
      <c r="F26" s="265">
        <f t="shared" si="3"/>
        <v>0</v>
      </c>
      <c r="G26" s="284"/>
      <c r="H26" s="283">
        <f t="shared" si="0"/>
        <v>3</v>
      </c>
      <c r="I26" s="265">
        <f t="shared" si="1"/>
        <v>8.9047195013357075E-2</v>
      </c>
    </row>
    <row r="27" spans="1:9" x14ac:dyDescent="0.25">
      <c r="A27" s="260" t="s">
        <v>251</v>
      </c>
      <c r="B27" s="261">
        <v>17</v>
      </c>
      <c r="C27" s="262">
        <f t="shared" si="2"/>
        <v>94.444444444444443</v>
      </c>
      <c r="D27" s="279"/>
      <c r="E27" s="280">
        <v>1</v>
      </c>
      <c r="F27" s="262">
        <f t="shared" si="3"/>
        <v>5.5555555555555554</v>
      </c>
      <c r="G27" s="281"/>
      <c r="H27" s="280">
        <f t="shared" si="0"/>
        <v>18</v>
      </c>
      <c r="I27" s="262">
        <f t="shared" si="1"/>
        <v>0.53428317008014248</v>
      </c>
    </row>
    <row r="28" spans="1:9" x14ac:dyDescent="0.25">
      <c r="A28" s="263" t="s">
        <v>252</v>
      </c>
      <c r="B28" s="264">
        <v>168</v>
      </c>
      <c r="C28" s="265">
        <f t="shared" si="2"/>
        <v>90.810810810810821</v>
      </c>
      <c r="D28" s="282"/>
      <c r="E28" s="283">
        <v>17</v>
      </c>
      <c r="F28" s="265">
        <f t="shared" si="3"/>
        <v>9.1891891891891895</v>
      </c>
      <c r="G28" s="284"/>
      <c r="H28" s="283">
        <f t="shared" si="0"/>
        <v>185</v>
      </c>
      <c r="I28" s="265">
        <f t="shared" si="1"/>
        <v>5.4912436924903529</v>
      </c>
    </row>
    <row r="29" spans="1:9" x14ac:dyDescent="0.25">
      <c r="A29" s="260" t="s">
        <v>253</v>
      </c>
      <c r="B29" s="261">
        <v>163</v>
      </c>
      <c r="C29" s="262">
        <f t="shared" si="2"/>
        <v>87.165775401069524</v>
      </c>
      <c r="D29" s="279"/>
      <c r="E29" s="280">
        <v>24</v>
      </c>
      <c r="F29" s="262">
        <f t="shared" si="3"/>
        <v>12.834224598930483</v>
      </c>
      <c r="G29" s="281"/>
      <c r="H29" s="280">
        <f t="shared" si="0"/>
        <v>187</v>
      </c>
      <c r="I29" s="262">
        <f t="shared" si="1"/>
        <v>5.5506084891659242</v>
      </c>
    </row>
    <row r="30" spans="1:9" x14ac:dyDescent="0.25">
      <c r="A30" s="263" t="s">
        <v>254</v>
      </c>
      <c r="B30" s="264">
        <v>4</v>
      </c>
      <c r="C30" s="265">
        <f t="shared" si="2"/>
        <v>100</v>
      </c>
      <c r="D30" s="282"/>
      <c r="E30" s="283">
        <v>0</v>
      </c>
      <c r="F30" s="265">
        <f t="shared" si="3"/>
        <v>0</v>
      </c>
      <c r="G30" s="284"/>
      <c r="H30" s="283">
        <f t="shared" si="0"/>
        <v>4</v>
      </c>
      <c r="I30" s="265">
        <f t="shared" si="1"/>
        <v>0.11872959335114278</v>
      </c>
    </row>
    <row r="31" spans="1:9" x14ac:dyDescent="0.25">
      <c r="A31" s="260" t="s">
        <v>255</v>
      </c>
      <c r="B31" s="261">
        <v>2</v>
      </c>
      <c r="C31" s="262">
        <f t="shared" si="2"/>
        <v>100</v>
      </c>
      <c r="D31" s="279"/>
      <c r="E31" s="280">
        <v>0</v>
      </c>
      <c r="F31" s="262">
        <f t="shared" si="3"/>
        <v>0</v>
      </c>
      <c r="G31" s="281"/>
      <c r="H31" s="280">
        <f t="shared" si="0"/>
        <v>2</v>
      </c>
      <c r="I31" s="262">
        <f t="shared" si="1"/>
        <v>5.9364796675571388E-2</v>
      </c>
    </row>
    <row r="32" spans="1:9" x14ac:dyDescent="0.25">
      <c r="A32" s="263" t="s">
        <v>256</v>
      </c>
      <c r="B32" s="264">
        <v>128</v>
      </c>
      <c r="C32" s="265">
        <f t="shared" si="2"/>
        <v>89.510489510489506</v>
      </c>
      <c r="D32" s="282"/>
      <c r="E32" s="283">
        <v>15</v>
      </c>
      <c r="F32" s="265">
        <f t="shared" si="3"/>
        <v>10.48951048951049</v>
      </c>
      <c r="G32" s="284"/>
      <c r="H32" s="283">
        <f t="shared" si="0"/>
        <v>143</v>
      </c>
      <c r="I32" s="265">
        <f t="shared" si="1"/>
        <v>4.2445829623033537</v>
      </c>
    </row>
    <row r="33" spans="1:9" x14ac:dyDescent="0.25">
      <c r="A33" s="260" t="s">
        <v>257</v>
      </c>
      <c r="B33" s="261">
        <v>176</v>
      </c>
      <c r="C33" s="262">
        <f t="shared" si="2"/>
        <v>94.117647058823522</v>
      </c>
      <c r="D33" s="279"/>
      <c r="E33" s="280">
        <v>11</v>
      </c>
      <c r="F33" s="262">
        <f t="shared" si="3"/>
        <v>5.8823529411764701</v>
      </c>
      <c r="G33" s="281"/>
      <c r="H33" s="280">
        <f t="shared" si="0"/>
        <v>187</v>
      </c>
      <c r="I33" s="262">
        <f t="shared" si="1"/>
        <v>5.5506084891659242</v>
      </c>
    </row>
    <row r="34" spans="1:9" x14ac:dyDescent="0.25">
      <c r="A34" s="263" t="s">
        <v>258</v>
      </c>
      <c r="B34" s="264">
        <v>17</v>
      </c>
      <c r="C34" s="265">
        <f t="shared" si="2"/>
        <v>94.444444444444443</v>
      </c>
      <c r="D34" s="282"/>
      <c r="E34" s="283">
        <v>1</v>
      </c>
      <c r="F34" s="265">
        <f t="shared" si="3"/>
        <v>5.5555555555555554</v>
      </c>
      <c r="G34" s="284"/>
      <c r="H34" s="283">
        <f t="shared" si="0"/>
        <v>18</v>
      </c>
      <c r="I34" s="265">
        <f t="shared" si="1"/>
        <v>0.53428317008014248</v>
      </c>
    </row>
    <row r="35" spans="1:9" x14ac:dyDescent="0.25">
      <c r="A35" s="260" t="s">
        <v>259</v>
      </c>
      <c r="B35" s="261">
        <v>22</v>
      </c>
      <c r="C35" s="262">
        <f t="shared" si="2"/>
        <v>95.652173913043484</v>
      </c>
      <c r="D35" s="279"/>
      <c r="E35" s="280">
        <v>1</v>
      </c>
      <c r="F35" s="262">
        <f t="shared" si="3"/>
        <v>4.3478260869565215</v>
      </c>
      <c r="G35" s="281"/>
      <c r="H35" s="280">
        <f t="shared" si="0"/>
        <v>23</v>
      </c>
      <c r="I35" s="262">
        <f t="shared" si="1"/>
        <v>0.68269516176907097</v>
      </c>
    </row>
    <row r="36" spans="1:9" s="266" customFormat="1" x14ac:dyDescent="0.25">
      <c r="A36" s="263" t="s">
        <v>260</v>
      </c>
      <c r="B36" s="264">
        <v>199</v>
      </c>
      <c r="C36" s="265">
        <f t="shared" si="2"/>
        <v>92.990654205607484</v>
      </c>
      <c r="D36" s="282"/>
      <c r="E36" s="283">
        <v>15</v>
      </c>
      <c r="F36" s="265">
        <f t="shared" si="3"/>
        <v>7.009345794392523</v>
      </c>
      <c r="G36" s="284"/>
      <c r="H36" s="283">
        <f t="shared" si="0"/>
        <v>214</v>
      </c>
      <c r="I36" s="265">
        <f t="shared" si="1"/>
        <v>6.3520332442861385</v>
      </c>
    </row>
    <row r="37" spans="1:9" x14ac:dyDescent="0.25">
      <c r="A37" s="260" t="s">
        <v>261</v>
      </c>
      <c r="B37" s="261">
        <v>69</v>
      </c>
      <c r="C37" s="262">
        <f t="shared" si="2"/>
        <v>83.132530120481931</v>
      </c>
      <c r="D37" s="279"/>
      <c r="E37" s="280">
        <v>14</v>
      </c>
      <c r="F37" s="262">
        <f t="shared" si="3"/>
        <v>16.867469879518072</v>
      </c>
      <c r="G37" s="281"/>
      <c r="H37" s="280">
        <f t="shared" si="0"/>
        <v>83</v>
      </c>
      <c r="I37" s="262">
        <f t="shared" si="1"/>
        <v>2.4636390620362123</v>
      </c>
    </row>
    <row r="38" spans="1:9" s="266" customFormat="1" x14ac:dyDescent="0.25">
      <c r="A38" s="263" t="s">
        <v>262</v>
      </c>
      <c r="B38" s="264">
        <v>112</v>
      </c>
      <c r="C38" s="265">
        <f t="shared" si="2"/>
        <v>94.117647058823522</v>
      </c>
      <c r="D38" s="282"/>
      <c r="E38" s="283">
        <v>7</v>
      </c>
      <c r="F38" s="265">
        <f t="shared" si="3"/>
        <v>5.8823529411764701</v>
      </c>
      <c r="G38" s="284"/>
      <c r="H38" s="283">
        <f t="shared" si="0"/>
        <v>119</v>
      </c>
      <c r="I38" s="265">
        <f t="shared" si="1"/>
        <v>3.5322054021964977</v>
      </c>
    </row>
    <row r="39" spans="1:9" x14ac:dyDescent="0.25">
      <c r="A39" s="260" t="s">
        <v>263</v>
      </c>
      <c r="B39" s="261">
        <v>111</v>
      </c>
      <c r="C39" s="262">
        <f t="shared" si="2"/>
        <v>88.8</v>
      </c>
      <c r="D39" s="279"/>
      <c r="E39" s="280">
        <v>14</v>
      </c>
      <c r="F39" s="262">
        <f t="shared" si="3"/>
        <v>11.200000000000001</v>
      </c>
      <c r="G39" s="281"/>
      <c r="H39" s="280">
        <f t="shared" si="0"/>
        <v>125</v>
      </c>
      <c r="I39" s="262">
        <f t="shared" si="1"/>
        <v>3.7102997922232115</v>
      </c>
    </row>
    <row r="40" spans="1:9" s="266" customFormat="1" x14ac:dyDescent="0.25">
      <c r="A40" s="263" t="s">
        <v>264</v>
      </c>
      <c r="B40" s="264">
        <v>123</v>
      </c>
      <c r="C40" s="265">
        <f t="shared" si="2"/>
        <v>88.489208633093526</v>
      </c>
      <c r="D40" s="282"/>
      <c r="E40" s="283">
        <v>16</v>
      </c>
      <c r="F40" s="265">
        <f t="shared" si="3"/>
        <v>11.510791366906476</v>
      </c>
      <c r="G40" s="284"/>
      <c r="H40" s="283">
        <f t="shared" si="0"/>
        <v>139</v>
      </c>
      <c r="I40" s="265">
        <f t="shared" si="1"/>
        <v>4.1258533689522112</v>
      </c>
    </row>
    <row r="41" spans="1:9" x14ac:dyDescent="0.25">
      <c r="A41" s="260" t="s">
        <v>265</v>
      </c>
      <c r="B41" s="261">
        <v>98</v>
      </c>
      <c r="C41" s="262">
        <f t="shared" si="2"/>
        <v>97.029702970297024</v>
      </c>
      <c r="D41" s="279"/>
      <c r="E41" s="280">
        <v>3</v>
      </c>
      <c r="F41" s="262">
        <f t="shared" si="3"/>
        <v>2.9702970297029703</v>
      </c>
      <c r="G41" s="281"/>
      <c r="H41" s="280">
        <f t="shared" si="0"/>
        <v>101</v>
      </c>
      <c r="I41" s="262">
        <f t="shared" si="1"/>
        <v>2.997922232116355</v>
      </c>
    </row>
    <row r="42" spans="1:9" s="266" customFormat="1" x14ac:dyDescent="0.25">
      <c r="A42" s="263" t="s">
        <v>266</v>
      </c>
      <c r="B42" s="264">
        <v>77</v>
      </c>
      <c r="C42" s="265">
        <f t="shared" si="2"/>
        <v>95.061728395061735</v>
      </c>
      <c r="D42" s="282"/>
      <c r="E42" s="283">
        <v>4</v>
      </c>
      <c r="F42" s="265">
        <f t="shared" si="3"/>
        <v>4.9382716049382713</v>
      </c>
      <c r="G42" s="284"/>
      <c r="H42" s="283">
        <f t="shared" si="0"/>
        <v>81</v>
      </c>
      <c r="I42" s="265">
        <f t="shared" si="1"/>
        <v>2.404274265360641</v>
      </c>
    </row>
    <row r="43" spans="1:9" x14ac:dyDescent="0.25">
      <c r="A43" s="260" t="s">
        <v>267</v>
      </c>
      <c r="B43" s="261">
        <v>163</v>
      </c>
      <c r="C43" s="262">
        <f t="shared" si="2"/>
        <v>89.560439560439562</v>
      </c>
      <c r="D43" s="279"/>
      <c r="E43" s="280">
        <v>19</v>
      </c>
      <c r="F43" s="262">
        <f t="shared" si="3"/>
        <v>10.43956043956044</v>
      </c>
      <c r="G43" s="281"/>
      <c r="H43" s="280">
        <f t="shared" si="0"/>
        <v>182</v>
      </c>
      <c r="I43" s="262">
        <f t="shared" si="1"/>
        <v>5.4021964974769965</v>
      </c>
    </row>
    <row r="44" spans="1:9" s="266" customFormat="1" x14ac:dyDescent="0.25">
      <c r="A44" s="263" t="s">
        <v>268</v>
      </c>
      <c r="B44" s="264">
        <v>152</v>
      </c>
      <c r="C44" s="265">
        <f t="shared" si="2"/>
        <v>91.566265060240966</v>
      </c>
      <c r="D44" s="282"/>
      <c r="E44" s="283">
        <v>14</v>
      </c>
      <c r="F44" s="265">
        <f t="shared" si="3"/>
        <v>8.4337349397590362</v>
      </c>
      <c r="G44" s="284"/>
      <c r="H44" s="283">
        <f t="shared" si="0"/>
        <v>166</v>
      </c>
      <c r="I44" s="265">
        <f t="shared" si="1"/>
        <v>4.9272781240724246</v>
      </c>
    </row>
    <row r="45" spans="1:9" x14ac:dyDescent="0.25">
      <c r="A45" s="260" t="s">
        <v>269</v>
      </c>
      <c r="B45" s="261">
        <v>0</v>
      </c>
      <c r="C45" s="262">
        <v>0</v>
      </c>
      <c r="D45" s="279"/>
      <c r="E45" s="280">
        <v>0</v>
      </c>
      <c r="F45" s="262">
        <v>0</v>
      </c>
      <c r="G45" s="281"/>
      <c r="H45" s="280">
        <f t="shared" si="0"/>
        <v>0</v>
      </c>
      <c r="I45" s="262">
        <f t="shared" si="1"/>
        <v>0</v>
      </c>
    </row>
    <row r="46" spans="1:9" s="266" customFormat="1" x14ac:dyDescent="0.25">
      <c r="A46" s="267" t="s">
        <v>270</v>
      </c>
      <c r="B46" s="268">
        <v>0</v>
      </c>
      <c r="C46" s="269">
        <v>0</v>
      </c>
      <c r="D46" s="285"/>
      <c r="E46" s="286">
        <v>0</v>
      </c>
      <c r="F46" s="269">
        <v>0</v>
      </c>
      <c r="G46" s="287"/>
      <c r="H46" s="286">
        <f t="shared" si="0"/>
        <v>0</v>
      </c>
      <c r="I46" s="269">
        <f t="shared" si="1"/>
        <v>0</v>
      </c>
    </row>
    <row r="47" spans="1:9" x14ac:dyDescent="0.25">
      <c r="B47" s="270"/>
      <c r="C47" s="271"/>
      <c r="D47" s="270"/>
      <c r="E47" s="270"/>
      <c r="F47" s="293"/>
      <c r="G47" s="284"/>
      <c r="H47" s="284"/>
      <c r="I47" s="293"/>
    </row>
    <row r="48" spans="1:9" ht="16.5" x14ac:dyDescent="0.3">
      <c r="A48" s="272" t="s">
        <v>271</v>
      </c>
    </row>
  </sheetData>
  <mergeCells count="7">
    <mergeCell ref="A6:I7"/>
    <mergeCell ref="A9:I9"/>
    <mergeCell ref="A11:A13"/>
    <mergeCell ref="B11:I11"/>
    <mergeCell ref="B12:C12"/>
    <mergeCell ref="E12:F12"/>
    <mergeCell ref="H12:I12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A774D-CE9C-44BE-9D31-E410A9D2279E}">
  <sheetPr>
    <tabColor theme="1"/>
  </sheetPr>
  <dimension ref="A2:P47"/>
  <sheetViews>
    <sheetView showGridLines="0" showRowColHeaders="0" topLeftCell="A6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1.42578125" style="250"/>
    <col min="9" max="9" width="14" style="250" customWidth="1"/>
    <col min="10" max="10" width="6.28515625" style="250" customWidth="1"/>
    <col min="11" max="12" width="11.42578125" style="250"/>
    <col min="13" max="13" width="6.28515625" style="250" customWidth="1"/>
    <col min="14" max="14" width="11.42578125" style="250"/>
    <col min="15" max="15" width="14" style="250" customWidth="1"/>
    <col min="16" max="16384" width="11.42578125" style="250"/>
  </cols>
  <sheetData>
    <row r="2" spans="1:15" x14ac:dyDescent="0.25">
      <c r="A2" s="249"/>
    </row>
    <row r="5" spans="1:15" ht="3.75" customHeight="1" x14ac:dyDescent="0.25"/>
    <row r="6" spans="1:15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</row>
    <row r="7" spans="1:15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</row>
    <row r="8" spans="1:15" ht="14.25" customHeight="1" x14ac:dyDescent="0.25">
      <c r="A8" s="251" t="s">
        <v>224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</row>
    <row r="9" spans="1:15" ht="15.75" x14ac:dyDescent="0.3">
      <c r="A9" s="253" t="s">
        <v>235</v>
      </c>
      <c r="B9" s="254"/>
      <c r="C9" s="255"/>
      <c r="D9" s="288"/>
      <c r="E9" s="288"/>
      <c r="F9" s="288"/>
    </row>
    <row r="10" spans="1:15" x14ac:dyDescent="0.25">
      <c r="A10" s="423" t="s">
        <v>236</v>
      </c>
      <c r="B10" s="429" t="s">
        <v>224</v>
      </c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</row>
    <row r="11" spans="1:15" ht="39.75" customHeight="1" x14ac:dyDescent="0.25">
      <c r="A11" s="426"/>
      <c r="B11" s="425" t="s">
        <v>446</v>
      </c>
      <c r="C11" s="425"/>
      <c r="D11" s="273"/>
      <c r="E11" s="428" t="s">
        <v>447</v>
      </c>
      <c r="F11" s="428"/>
      <c r="G11" s="274"/>
      <c r="H11" s="428" t="s">
        <v>448</v>
      </c>
      <c r="I11" s="428"/>
      <c r="J11" s="274"/>
      <c r="K11" s="425" t="s">
        <v>449</v>
      </c>
      <c r="L11" s="425"/>
      <c r="M11" s="274"/>
      <c r="N11" s="428" t="s">
        <v>320</v>
      </c>
      <c r="O11" s="428"/>
    </row>
    <row r="12" spans="1:15" x14ac:dyDescent="0.25">
      <c r="A12" s="426"/>
      <c r="B12" s="256" t="s">
        <v>52</v>
      </c>
      <c r="C12" s="256" t="s">
        <v>1</v>
      </c>
      <c r="D12" s="267"/>
      <c r="E12" s="256" t="s">
        <v>52</v>
      </c>
      <c r="F12" s="256" t="s">
        <v>1</v>
      </c>
      <c r="G12" s="275"/>
      <c r="H12" s="256" t="s">
        <v>52</v>
      </c>
      <c r="I12" s="256" t="s">
        <v>1</v>
      </c>
      <c r="J12" s="275"/>
      <c r="K12" s="256" t="s">
        <v>52</v>
      </c>
      <c r="L12" s="256" t="s">
        <v>1</v>
      </c>
      <c r="M12" s="275"/>
      <c r="N12" s="256" t="s">
        <v>52</v>
      </c>
      <c r="O12" s="256" t="s">
        <v>1</v>
      </c>
    </row>
    <row r="13" spans="1:15" x14ac:dyDescent="0.25">
      <c r="A13" s="289" t="s">
        <v>238</v>
      </c>
      <c r="B13" s="258">
        <v>28</v>
      </c>
      <c r="C13" s="276">
        <v>8.408408408408409</v>
      </c>
      <c r="D13" s="277"/>
      <c r="E13" s="258">
        <v>119</v>
      </c>
      <c r="F13" s="276">
        <v>35.735735735735737</v>
      </c>
      <c r="G13" s="277"/>
      <c r="H13" s="258">
        <v>11</v>
      </c>
      <c r="I13" s="276">
        <v>3.303303303303303</v>
      </c>
      <c r="J13" s="277"/>
      <c r="K13" s="258">
        <v>97</v>
      </c>
      <c r="L13" s="276">
        <v>29.129129129129126</v>
      </c>
      <c r="M13" s="277"/>
      <c r="N13" s="258">
        <v>84</v>
      </c>
      <c r="O13" s="276">
        <v>25.225225225225223</v>
      </c>
    </row>
    <row r="14" spans="1:15" x14ac:dyDescent="0.25">
      <c r="A14" s="260" t="s">
        <v>239</v>
      </c>
      <c r="B14" s="261">
        <v>0</v>
      </c>
      <c r="C14" s="278">
        <v>0</v>
      </c>
      <c r="D14" s="279"/>
      <c r="E14" s="280">
        <v>1</v>
      </c>
      <c r="F14" s="278">
        <v>25</v>
      </c>
      <c r="G14" s="281"/>
      <c r="H14" s="280">
        <v>0</v>
      </c>
      <c r="I14" s="278">
        <v>0</v>
      </c>
      <c r="J14" s="281"/>
      <c r="K14" s="280">
        <v>0</v>
      </c>
      <c r="L14" s="278">
        <v>0</v>
      </c>
      <c r="M14" s="281"/>
      <c r="N14" s="280">
        <v>3</v>
      </c>
      <c r="O14" s="278">
        <v>75</v>
      </c>
    </row>
    <row r="15" spans="1:15" x14ac:dyDescent="0.25">
      <c r="A15" s="263" t="s">
        <v>240</v>
      </c>
      <c r="B15" s="264">
        <v>0</v>
      </c>
      <c r="C15" s="265">
        <v>0</v>
      </c>
      <c r="D15" s="282"/>
      <c r="E15" s="283">
        <v>7</v>
      </c>
      <c r="F15" s="265">
        <v>50</v>
      </c>
      <c r="G15" s="284"/>
      <c r="H15" s="283">
        <v>0</v>
      </c>
      <c r="I15" s="265">
        <v>0</v>
      </c>
      <c r="J15" s="284"/>
      <c r="K15" s="283">
        <v>5</v>
      </c>
      <c r="L15" s="265">
        <v>35.714285714285715</v>
      </c>
      <c r="M15" s="284"/>
      <c r="N15" s="283">
        <v>3</v>
      </c>
      <c r="O15" s="265">
        <v>21.428571428571427</v>
      </c>
    </row>
    <row r="16" spans="1:15" x14ac:dyDescent="0.25">
      <c r="A16" s="260" t="s">
        <v>241</v>
      </c>
      <c r="B16" s="261">
        <v>0</v>
      </c>
      <c r="C16" s="278">
        <v>0</v>
      </c>
      <c r="D16" s="279"/>
      <c r="E16" s="280">
        <v>0</v>
      </c>
      <c r="F16" s="278">
        <v>0</v>
      </c>
      <c r="G16" s="281"/>
      <c r="H16" s="280">
        <v>0</v>
      </c>
      <c r="I16" s="278">
        <v>0</v>
      </c>
      <c r="J16" s="281"/>
      <c r="K16" s="280">
        <v>0</v>
      </c>
      <c r="L16" s="278">
        <v>0</v>
      </c>
      <c r="M16" s="281"/>
      <c r="N16" s="280">
        <v>0</v>
      </c>
      <c r="O16" s="278">
        <v>0</v>
      </c>
    </row>
    <row r="17" spans="1:16" x14ac:dyDescent="0.25">
      <c r="A17" s="263" t="s">
        <v>242</v>
      </c>
      <c r="B17" s="264">
        <v>1</v>
      </c>
      <c r="C17" s="265">
        <v>6.666666666666667</v>
      </c>
      <c r="D17" s="282"/>
      <c r="E17" s="283">
        <v>7</v>
      </c>
      <c r="F17" s="265">
        <v>46.666666666666664</v>
      </c>
      <c r="G17" s="284"/>
      <c r="H17" s="283">
        <v>0</v>
      </c>
      <c r="I17" s="265">
        <v>0</v>
      </c>
      <c r="J17" s="284"/>
      <c r="K17" s="283">
        <v>3</v>
      </c>
      <c r="L17" s="265">
        <v>20</v>
      </c>
      <c r="M17" s="284"/>
      <c r="N17" s="283">
        <v>0</v>
      </c>
      <c r="O17" s="265">
        <v>0</v>
      </c>
    </row>
    <row r="18" spans="1:16" x14ac:dyDescent="0.25">
      <c r="A18" s="260" t="s">
        <v>243</v>
      </c>
      <c r="B18" s="261">
        <v>5</v>
      </c>
      <c r="C18" s="278">
        <v>7.8125</v>
      </c>
      <c r="D18" s="279"/>
      <c r="E18" s="280">
        <v>16</v>
      </c>
      <c r="F18" s="278">
        <v>25</v>
      </c>
      <c r="G18" s="281"/>
      <c r="H18" s="280">
        <v>0</v>
      </c>
      <c r="I18" s="278">
        <v>0</v>
      </c>
      <c r="J18" s="281"/>
      <c r="K18" s="280">
        <v>16</v>
      </c>
      <c r="L18" s="278">
        <v>25</v>
      </c>
      <c r="M18" s="281"/>
      <c r="N18" s="280">
        <v>24</v>
      </c>
      <c r="O18" s="278">
        <v>37.5</v>
      </c>
      <c r="P18" s="309"/>
    </row>
    <row r="19" spans="1:16" x14ac:dyDescent="0.25">
      <c r="A19" s="263" t="s">
        <v>244</v>
      </c>
      <c r="B19" s="264">
        <v>3</v>
      </c>
      <c r="C19" s="265">
        <v>17.647058823529413</v>
      </c>
      <c r="D19" s="282"/>
      <c r="E19" s="283">
        <v>8</v>
      </c>
      <c r="F19" s="265">
        <v>47.058823529411761</v>
      </c>
      <c r="G19" s="284"/>
      <c r="H19" s="283">
        <v>0</v>
      </c>
      <c r="I19" s="265">
        <v>0</v>
      </c>
      <c r="J19" s="284"/>
      <c r="K19" s="283">
        <v>4</v>
      </c>
      <c r="L19" s="265">
        <v>23.52941176470588</v>
      </c>
      <c r="M19" s="284"/>
      <c r="N19" s="283">
        <v>1</v>
      </c>
      <c r="O19" s="265">
        <v>5.8823529411764701</v>
      </c>
    </row>
    <row r="20" spans="1:16" x14ac:dyDescent="0.25">
      <c r="A20" s="260" t="s">
        <v>245</v>
      </c>
      <c r="B20" s="261">
        <v>2</v>
      </c>
      <c r="C20" s="278">
        <v>7.1428571428571423</v>
      </c>
      <c r="D20" s="279"/>
      <c r="E20" s="280">
        <v>11</v>
      </c>
      <c r="F20" s="278">
        <v>39.285714285714285</v>
      </c>
      <c r="G20" s="281"/>
      <c r="H20" s="280">
        <v>0</v>
      </c>
      <c r="I20" s="278">
        <v>0</v>
      </c>
      <c r="J20" s="281"/>
      <c r="K20" s="280">
        <v>5</v>
      </c>
      <c r="L20" s="278">
        <v>17.857142857142858</v>
      </c>
      <c r="M20" s="281"/>
      <c r="N20" s="280">
        <v>3</v>
      </c>
      <c r="O20" s="278">
        <v>10.714285714285714</v>
      </c>
    </row>
    <row r="21" spans="1:16" x14ac:dyDescent="0.25">
      <c r="A21" s="263" t="s">
        <v>246</v>
      </c>
      <c r="B21" s="264">
        <v>1</v>
      </c>
      <c r="C21" s="265">
        <v>10</v>
      </c>
      <c r="D21" s="282"/>
      <c r="E21" s="283">
        <v>3</v>
      </c>
      <c r="F21" s="265">
        <v>30</v>
      </c>
      <c r="G21" s="284"/>
      <c r="H21" s="283">
        <v>0</v>
      </c>
      <c r="I21" s="265">
        <v>0</v>
      </c>
      <c r="J21" s="284"/>
      <c r="K21" s="283">
        <v>3</v>
      </c>
      <c r="L21" s="265">
        <v>30</v>
      </c>
      <c r="M21" s="284"/>
      <c r="N21" s="283">
        <v>3</v>
      </c>
      <c r="O21" s="265">
        <v>30</v>
      </c>
    </row>
    <row r="22" spans="1:16" x14ac:dyDescent="0.25">
      <c r="A22" s="260" t="s">
        <v>247</v>
      </c>
      <c r="B22" s="261">
        <v>0</v>
      </c>
      <c r="C22" s="278">
        <v>0</v>
      </c>
      <c r="D22" s="279"/>
      <c r="E22" s="280">
        <v>0</v>
      </c>
      <c r="F22" s="278">
        <v>0</v>
      </c>
      <c r="G22" s="281"/>
      <c r="H22" s="280">
        <v>0</v>
      </c>
      <c r="I22" s="278">
        <v>0</v>
      </c>
      <c r="J22" s="281"/>
      <c r="K22" s="280">
        <v>0</v>
      </c>
      <c r="L22" s="278">
        <v>0</v>
      </c>
      <c r="M22" s="281"/>
      <c r="N22" s="280">
        <v>1</v>
      </c>
      <c r="O22" s="278">
        <v>100</v>
      </c>
    </row>
    <row r="23" spans="1:16" x14ac:dyDescent="0.25">
      <c r="A23" s="263" t="s">
        <v>248</v>
      </c>
      <c r="B23" s="264">
        <v>0</v>
      </c>
      <c r="C23" s="265">
        <v>0</v>
      </c>
      <c r="D23" s="282"/>
      <c r="E23" s="283">
        <v>0</v>
      </c>
      <c r="F23" s="265">
        <v>0</v>
      </c>
      <c r="G23" s="284"/>
      <c r="H23" s="283">
        <v>0</v>
      </c>
      <c r="I23" s="265">
        <v>0</v>
      </c>
      <c r="J23" s="284"/>
      <c r="K23" s="283">
        <v>0</v>
      </c>
      <c r="L23" s="265">
        <v>0</v>
      </c>
      <c r="M23" s="284"/>
      <c r="N23" s="283">
        <v>0</v>
      </c>
      <c r="O23" s="265">
        <v>0</v>
      </c>
    </row>
    <row r="24" spans="1:16" x14ac:dyDescent="0.25">
      <c r="A24" s="260" t="s">
        <v>249</v>
      </c>
      <c r="B24" s="261">
        <v>1</v>
      </c>
      <c r="C24" s="278">
        <v>25</v>
      </c>
      <c r="D24" s="279"/>
      <c r="E24" s="280">
        <v>2</v>
      </c>
      <c r="F24" s="278">
        <v>50</v>
      </c>
      <c r="G24" s="281"/>
      <c r="H24" s="280">
        <v>1</v>
      </c>
      <c r="I24" s="278">
        <v>25</v>
      </c>
      <c r="J24" s="281"/>
      <c r="K24" s="280">
        <v>4</v>
      </c>
      <c r="L24" s="278">
        <v>100</v>
      </c>
      <c r="M24" s="281"/>
      <c r="N24" s="280">
        <v>0</v>
      </c>
      <c r="O24" s="278">
        <v>0</v>
      </c>
    </row>
    <row r="25" spans="1:16" x14ac:dyDescent="0.25">
      <c r="A25" s="263" t="s">
        <v>250</v>
      </c>
      <c r="B25" s="264">
        <v>0</v>
      </c>
      <c r="C25" s="265">
        <v>0</v>
      </c>
      <c r="D25" s="282"/>
      <c r="E25" s="283">
        <v>0</v>
      </c>
      <c r="F25" s="265">
        <v>0</v>
      </c>
      <c r="G25" s="284"/>
      <c r="H25" s="283">
        <v>0</v>
      </c>
      <c r="I25" s="265">
        <v>0</v>
      </c>
      <c r="J25" s="284"/>
      <c r="K25" s="283">
        <v>0</v>
      </c>
      <c r="L25" s="265">
        <v>0</v>
      </c>
      <c r="M25" s="284"/>
      <c r="N25" s="283">
        <v>0</v>
      </c>
      <c r="O25" s="265">
        <v>0</v>
      </c>
    </row>
    <row r="26" spans="1:16" x14ac:dyDescent="0.25">
      <c r="A26" s="260" t="s">
        <v>251</v>
      </c>
      <c r="B26" s="261">
        <v>0</v>
      </c>
      <c r="C26" s="278">
        <v>0</v>
      </c>
      <c r="D26" s="279"/>
      <c r="E26" s="280">
        <v>0</v>
      </c>
      <c r="F26" s="278">
        <v>0</v>
      </c>
      <c r="G26" s="281"/>
      <c r="H26" s="280">
        <v>0</v>
      </c>
      <c r="I26" s="278">
        <v>0</v>
      </c>
      <c r="J26" s="281"/>
      <c r="K26" s="280">
        <v>1</v>
      </c>
      <c r="L26" s="278">
        <v>100</v>
      </c>
      <c r="M26" s="281"/>
      <c r="N26" s="280">
        <v>0</v>
      </c>
      <c r="O26" s="278">
        <v>0</v>
      </c>
    </row>
    <row r="27" spans="1:16" x14ac:dyDescent="0.25">
      <c r="A27" s="263" t="s">
        <v>252</v>
      </c>
      <c r="B27" s="264">
        <v>2</v>
      </c>
      <c r="C27" s="265">
        <v>11.76470588235294</v>
      </c>
      <c r="D27" s="282"/>
      <c r="E27" s="283">
        <v>5</v>
      </c>
      <c r="F27" s="265">
        <v>29.411764705882355</v>
      </c>
      <c r="G27" s="284"/>
      <c r="H27" s="283">
        <v>1</v>
      </c>
      <c r="I27" s="265">
        <v>5.8823529411764701</v>
      </c>
      <c r="J27" s="284">
        <v>-2</v>
      </c>
      <c r="K27" s="283">
        <v>3</v>
      </c>
      <c r="L27" s="265">
        <v>17.647058823529413</v>
      </c>
      <c r="M27" s="284"/>
      <c r="N27" s="283">
        <v>3</v>
      </c>
      <c r="O27" s="265">
        <v>17.647058823529413</v>
      </c>
    </row>
    <row r="28" spans="1:16" x14ac:dyDescent="0.25">
      <c r="A28" s="260" t="s">
        <v>253</v>
      </c>
      <c r="B28" s="261">
        <v>0</v>
      </c>
      <c r="C28" s="278">
        <v>0</v>
      </c>
      <c r="D28" s="279"/>
      <c r="E28" s="280">
        <v>9</v>
      </c>
      <c r="F28" s="278">
        <v>37.5</v>
      </c>
      <c r="G28" s="281"/>
      <c r="H28" s="280">
        <v>0</v>
      </c>
      <c r="I28" s="278">
        <v>0</v>
      </c>
      <c r="J28" s="281"/>
      <c r="K28" s="280">
        <v>10</v>
      </c>
      <c r="L28" s="278">
        <v>41.666666666666671</v>
      </c>
      <c r="M28" s="281"/>
      <c r="N28" s="280">
        <v>7</v>
      </c>
      <c r="O28" s="278">
        <v>29.166666666666668</v>
      </c>
      <c r="P28" s="309"/>
    </row>
    <row r="29" spans="1:16" x14ac:dyDescent="0.25">
      <c r="A29" s="263" t="s">
        <v>254</v>
      </c>
      <c r="B29" s="264">
        <v>0</v>
      </c>
      <c r="C29" s="265">
        <v>0</v>
      </c>
      <c r="D29" s="282"/>
      <c r="E29" s="283">
        <v>0</v>
      </c>
      <c r="F29" s="265">
        <v>0</v>
      </c>
      <c r="G29" s="284"/>
      <c r="H29" s="283">
        <v>0</v>
      </c>
      <c r="I29" s="265">
        <v>0</v>
      </c>
      <c r="J29" s="284"/>
      <c r="K29" s="283">
        <v>0</v>
      </c>
      <c r="L29" s="265">
        <v>0</v>
      </c>
      <c r="M29" s="284"/>
      <c r="N29" s="283">
        <v>0</v>
      </c>
      <c r="O29" s="265">
        <v>0</v>
      </c>
    </row>
    <row r="30" spans="1:16" x14ac:dyDescent="0.25">
      <c r="A30" s="260" t="s">
        <v>255</v>
      </c>
      <c r="B30" s="261">
        <v>0</v>
      </c>
      <c r="C30" s="278">
        <v>0</v>
      </c>
      <c r="D30" s="279"/>
      <c r="E30" s="280">
        <v>0</v>
      </c>
      <c r="F30" s="278">
        <v>0</v>
      </c>
      <c r="G30" s="281"/>
      <c r="H30" s="280">
        <v>0</v>
      </c>
      <c r="I30" s="278">
        <v>0</v>
      </c>
      <c r="J30" s="281"/>
      <c r="K30" s="280">
        <v>0</v>
      </c>
      <c r="L30" s="278">
        <v>0</v>
      </c>
      <c r="M30" s="281"/>
      <c r="N30" s="280">
        <v>0</v>
      </c>
      <c r="O30" s="278">
        <v>0</v>
      </c>
    </row>
    <row r="31" spans="1:16" x14ac:dyDescent="0.25">
      <c r="A31" s="263" t="s">
        <v>256</v>
      </c>
      <c r="B31" s="264">
        <v>2</v>
      </c>
      <c r="C31" s="265">
        <v>13.333333333333334</v>
      </c>
      <c r="D31" s="282"/>
      <c r="E31" s="283">
        <v>7</v>
      </c>
      <c r="F31" s="265">
        <v>46.666666666666664</v>
      </c>
      <c r="G31" s="284"/>
      <c r="H31" s="283">
        <v>0</v>
      </c>
      <c r="I31" s="265">
        <v>0</v>
      </c>
      <c r="J31" s="284"/>
      <c r="K31" s="283">
        <v>2</v>
      </c>
      <c r="L31" s="265">
        <v>13.333333333333334</v>
      </c>
      <c r="M31" s="284"/>
      <c r="N31" s="283">
        <v>6</v>
      </c>
      <c r="O31" s="265">
        <v>40</v>
      </c>
    </row>
    <row r="32" spans="1:16" x14ac:dyDescent="0.25">
      <c r="A32" s="260" t="s">
        <v>257</v>
      </c>
      <c r="B32" s="261">
        <v>1</v>
      </c>
      <c r="C32" s="278">
        <v>9.0909090909090917</v>
      </c>
      <c r="D32" s="279"/>
      <c r="E32" s="280">
        <v>2</v>
      </c>
      <c r="F32" s="278">
        <v>18.181818181818183</v>
      </c>
      <c r="G32" s="281"/>
      <c r="H32" s="280">
        <v>3</v>
      </c>
      <c r="I32" s="278">
        <v>27.27272727272727</v>
      </c>
      <c r="J32" s="281"/>
      <c r="K32" s="280">
        <v>4</v>
      </c>
      <c r="L32" s="278">
        <v>36.363636363636367</v>
      </c>
      <c r="M32" s="281"/>
      <c r="N32" s="280">
        <v>1</v>
      </c>
      <c r="O32" s="278">
        <v>9.0909090909090917</v>
      </c>
    </row>
    <row r="33" spans="1:15" x14ac:dyDescent="0.25">
      <c r="A33" s="263" t="s">
        <v>258</v>
      </c>
      <c r="B33" s="264">
        <v>0</v>
      </c>
      <c r="C33" s="265">
        <v>0</v>
      </c>
      <c r="D33" s="282"/>
      <c r="E33" s="283">
        <v>1</v>
      </c>
      <c r="F33" s="265">
        <v>100</v>
      </c>
      <c r="G33" s="284"/>
      <c r="H33" s="283">
        <v>0</v>
      </c>
      <c r="I33" s="265">
        <v>0</v>
      </c>
      <c r="J33" s="284"/>
      <c r="K33" s="283">
        <v>0</v>
      </c>
      <c r="L33" s="265">
        <v>0</v>
      </c>
      <c r="M33" s="284"/>
      <c r="N33" s="283">
        <v>0</v>
      </c>
      <c r="O33" s="265">
        <v>0</v>
      </c>
    </row>
    <row r="34" spans="1:15" x14ac:dyDescent="0.25">
      <c r="A34" s="260" t="s">
        <v>259</v>
      </c>
      <c r="B34" s="261">
        <v>0</v>
      </c>
      <c r="C34" s="278">
        <v>0</v>
      </c>
      <c r="D34" s="279"/>
      <c r="E34" s="280">
        <v>0</v>
      </c>
      <c r="F34" s="278">
        <v>0</v>
      </c>
      <c r="G34" s="281"/>
      <c r="H34" s="280">
        <v>0</v>
      </c>
      <c r="I34" s="278">
        <v>0</v>
      </c>
      <c r="J34" s="281"/>
      <c r="K34" s="280">
        <v>0</v>
      </c>
      <c r="L34" s="278">
        <v>0</v>
      </c>
      <c r="M34" s="281"/>
      <c r="N34" s="280">
        <v>0</v>
      </c>
      <c r="O34" s="278">
        <v>0</v>
      </c>
    </row>
    <row r="35" spans="1:15" s="266" customFormat="1" x14ac:dyDescent="0.25">
      <c r="A35" s="263" t="s">
        <v>260</v>
      </c>
      <c r="B35" s="264">
        <v>3</v>
      </c>
      <c r="C35" s="265">
        <v>20</v>
      </c>
      <c r="D35" s="282"/>
      <c r="E35" s="283">
        <v>4</v>
      </c>
      <c r="F35" s="265">
        <v>26.666666666666668</v>
      </c>
      <c r="G35" s="284"/>
      <c r="H35" s="283">
        <v>2</v>
      </c>
      <c r="I35" s="265">
        <v>13.333333333333334</v>
      </c>
      <c r="J35" s="284"/>
      <c r="K35" s="283">
        <v>3</v>
      </c>
      <c r="L35" s="265">
        <v>20</v>
      </c>
      <c r="M35" s="284"/>
      <c r="N35" s="283">
        <v>5</v>
      </c>
      <c r="O35" s="265">
        <v>33.333333333333329</v>
      </c>
    </row>
    <row r="36" spans="1:15" x14ac:dyDescent="0.25">
      <c r="A36" s="260" t="s">
        <v>261</v>
      </c>
      <c r="B36" s="261">
        <v>1</v>
      </c>
      <c r="C36" s="278">
        <v>7.1428571428571423</v>
      </c>
      <c r="D36" s="279"/>
      <c r="E36" s="280">
        <v>6</v>
      </c>
      <c r="F36" s="278">
        <v>42.857142857142854</v>
      </c>
      <c r="G36" s="281"/>
      <c r="H36" s="280">
        <v>0</v>
      </c>
      <c r="I36" s="278">
        <v>0</v>
      </c>
      <c r="J36" s="281"/>
      <c r="K36" s="280">
        <v>10</v>
      </c>
      <c r="L36" s="278">
        <v>71.428571428571431</v>
      </c>
      <c r="M36" s="281"/>
      <c r="N36" s="280">
        <v>0</v>
      </c>
      <c r="O36" s="278">
        <v>0</v>
      </c>
    </row>
    <row r="37" spans="1:15" s="266" customFormat="1" x14ac:dyDescent="0.25">
      <c r="A37" s="263" t="s">
        <v>262</v>
      </c>
      <c r="B37" s="264">
        <v>0</v>
      </c>
      <c r="C37" s="265">
        <v>0</v>
      </c>
      <c r="D37" s="282"/>
      <c r="E37" s="283">
        <v>4</v>
      </c>
      <c r="F37" s="265">
        <v>57.142857142857139</v>
      </c>
      <c r="G37" s="284"/>
      <c r="H37" s="283">
        <v>0</v>
      </c>
      <c r="I37" s="265">
        <v>0</v>
      </c>
      <c r="J37" s="284"/>
      <c r="K37" s="283">
        <v>3</v>
      </c>
      <c r="L37" s="265">
        <v>42.857142857142854</v>
      </c>
      <c r="M37" s="284"/>
      <c r="N37" s="283">
        <v>2</v>
      </c>
      <c r="O37" s="265">
        <v>28.571428571428569</v>
      </c>
    </row>
    <row r="38" spans="1:15" x14ac:dyDescent="0.25">
      <c r="A38" s="260" t="s">
        <v>263</v>
      </c>
      <c r="B38" s="261">
        <v>0</v>
      </c>
      <c r="C38" s="278">
        <v>0</v>
      </c>
      <c r="D38" s="279"/>
      <c r="E38" s="280">
        <v>7</v>
      </c>
      <c r="F38" s="278">
        <v>50</v>
      </c>
      <c r="G38" s="281"/>
      <c r="H38" s="280">
        <v>0</v>
      </c>
      <c r="I38" s="278">
        <v>0</v>
      </c>
      <c r="J38" s="281"/>
      <c r="K38" s="280">
        <v>3</v>
      </c>
      <c r="L38" s="278">
        <v>21.428571428571427</v>
      </c>
      <c r="M38" s="281"/>
      <c r="N38" s="280">
        <v>4</v>
      </c>
      <c r="O38" s="278">
        <v>28.571428571428569</v>
      </c>
    </row>
    <row r="39" spans="1:15" s="266" customFormat="1" x14ac:dyDescent="0.25">
      <c r="A39" s="263" t="s">
        <v>264</v>
      </c>
      <c r="B39" s="264">
        <v>4</v>
      </c>
      <c r="C39" s="265">
        <v>25</v>
      </c>
      <c r="D39" s="282"/>
      <c r="E39" s="283">
        <v>5</v>
      </c>
      <c r="F39" s="265">
        <v>31.25</v>
      </c>
      <c r="G39" s="284"/>
      <c r="H39" s="283">
        <v>0</v>
      </c>
      <c r="I39" s="265">
        <v>0</v>
      </c>
      <c r="J39" s="284"/>
      <c r="K39" s="283">
        <v>9</v>
      </c>
      <c r="L39" s="265">
        <v>56.25</v>
      </c>
      <c r="M39" s="284"/>
      <c r="N39" s="283">
        <v>3</v>
      </c>
      <c r="O39" s="265">
        <v>18.75</v>
      </c>
    </row>
    <row r="40" spans="1:15" x14ac:dyDescent="0.25">
      <c r="A40" s="260" t="s">
        <v>265</v>
      </c>
      <c r="B40" s="261">
        <v>0</v>
      </c>
      <c r="C40" s="278">
        <v>0</v>
      </c>
      <c r="D40" s="279"/>
      <c r="E40" s="280">
        <v>1</v>
      </c>
      <c r="F40" s="278">
        <v>33.333333333333329</v>
      </c>
      <c r="G40" s="281"/>
      <c r="H40" s="280">
        <v>0</v>
      </c>
      <c r="I40" s="278">
        <v>0</v>
      </c>
      <c r="J40" s="281"/>
      <c r="K40" s="280">
        <v>1</v>
      </c>
      <c r="L40" s="278">
        <v>33.333333333333329</v>
      </c>
      <c r="M40" s="281"/>
      <c r="N40" s="280">
        <v>1</v>
      </c>
      <c r="O40" s="278">
        <v>33.333333333333329</v>
      </c>
    </row>
    <row r="41" spans="1:15" s="266" customFormat="1" x14ac:dyDescent="0.25">
      <c r="A41" s="263" t="s">
        <v>266</v>
      </c>
      <c r="B41" s="264">
        <v>0</v>
      </c>
      <c r="C41" s="265">
        <v>0</v>
      </c>
      <c r="D41" s="282"/>
      <c r="E41" s="283">
        <v>1</v>
      </c>
      <c r="F41" s="265">
        <v>25</v>
      </c>
      <c r="G41" s="284"/>
      <c r="H41" s="283">
        <v>0</v>
      </c>
      <c r="I41" s="265">
        <v>0</v>
      </c>
      <c r="J41" s="284"/>
      <c r="K41" s="283">
        <v>0</v>
      </c>
      <c r="L41" s="265">
        <v>0</v>
      </c>
      <c r="M41" s="284"/>
      <c r="N41" s="283">
        <v>0</v>
      </c>
      <c r="O41" s="265">
        <v>0</v>
      </c>
    </row>
    <row r="42" spans="1:15" x14ac:dyDescent="0.25">
      <c r="A42" s="260" t="s">
        <v>267</v>
      </c>
      <c r="B42" s="261">
        <v>1</v>
      </c>
      <c r="C42" s="278">
        <v>5.2631578947368416</v>
      </c>
      <c r="D42" s="279"/>
      <c r="E42" s="280">
        <v>3</v>
      </c>
      <c r="F42" s="278">
        <v>15.789473684210526</v>
      </c>
      <c r="G42" s="281"/>
      <c r="H42" s="280">
        <v>1</v>
      </c>
      <c r="I42" s="278">
        <v>5.2631578947368416</v>
      </c>
      <c r="J42" s="281"/>
      <c r="K42" s="280">
        <v>2</v>
      </c>
      <c r="L42" s="278">
        <v>10.526315789473683</v>
      </c>
      <c r="M42" s="281"/>
      <c r="N42" s="280">
        <v>6</v>
      </c>
      <c r="O42" s="278">
        <v>31.578947368421051</v>
      </c>
    </row>
    <row r="43" spans="1:15" s="266" customFormat="1" x14ac:dyDescent="0.25">
      <c r="A43" s="263" t="s">
        <v>268</v>
      </c>
      <c r="B43" s="264">
        <v>1</v>
      </c>
      <c r="C43" s="265">
        <v>7.1428571428571423</v>
      </c>
      <c r="D43" s="282"/>
      <c r="E43" s="283">
        <v>8</v>
      </c>
      <c r="F43" s="265">
        <v>57.142857142857139</v>
      </c>
      <c r="G43" s="284"/>
      <c r="H43" s="283">
        <v>1</v>
      </c>
      <c r="I43" s="265">
        <v>7.1428571428571423</v>
      </c>
      <c r="J43" s="284"/>
      <c r="K43" s="283">
        <v>5</v>
      </c>
      <c r="L43" s="265">
        <v>35.714285714285715</v>
      </c>
      <c r="M43" s="284"/>
      <c r="N43" s="283">
        <v>3</v>
      </c>
      <c r="O43" s="265">
        <v>21.428571428571427</v>
      </c>
    </row>
    <row r="44" spans="1:15" x14ac:dyDescent="0.25">
      <c r="A44" s="260" t="s">
        <v>269</v>
      </c>
      <c r="B44" s="261">
        <v>0</v>
      </c>
      <c r="C44" s="278">
        <v>0</v>
      </c>
      <c r="D44" s="279"/>
      <c r="E44" s="280">
        <v>0</v>
      </c>
      <c r="F44" s="278">
        <v>0</v>
      </c>
      <c r="G44" s="281"/>
      <c r="H44" s="280">
        <v>0</v>
      </c>
      <c r="I44" s="278">
        <v>0</v>
      </c>
      <c r="J44" s="281"/>
      <c r="K44" s="280">
        <v>0</v>
      </c>
      <c r="L44" s="278">
        <v>0</v>
      </c>
      <c r="M44" s="281"/>
      <c r="N44" s="280">
        <v>0</v>
      </c>
      <c r="O44" s="278">
        <v>0</v>
      </c>
    </row>
    <row r="45" spans="1:15" s="266" customFormat="1" x14ac:dyDescent="0.25">
      <c r="A45" s="267" t="s">
        <v>270</v>
      </c>
      <c r="B45" s="268">
        <v>0</v>
      </c>
      <c r="C45" s="269">
        <v>0</v>
      </c>
      <c r="D45" s="285"/>
      <c r="E45" s="286">
        <v>0</v>
      </c>
      <c r="F45" s="269">
        <v>0</v>
      </c>
      <c r="G45" s="287"/>
      <c r="H45" s="286">
        <v>0</v>
      </c>
      <c r="I45" s="269">
        <v>0</v>
      </c>
      <c r="J45" s="287"/>
      <c r="K45" s="286">
        <v>0</v>
      </c>
      <c r="L45" s="269">
        <v>0</v>
      </c>
      <c r="M45" s="287"/>
      <c r="N45" s="286">
        <v>0</v>
      </c>
      <c r="O45" s="269">
        <v>0</v>
      </c>
    </row>
    <row r="46" spans="1:15" x14ac:dyDescent="0.25">
      <c r="B46" s="270"/>
      <c r="C46" s="271"/>
      <c r="D46" s="270"/>
      <c r="E46" s="270"/>
      <c r="F46" s="293"/>
      <c r="G46" s="284"/>
      <c r="H46" s="284"/>
      <c r="I46" s="293"/>
      <c r="J46" s="284"/>
      <c r="K46" s="284"/>
      <c r="L46" s="293"/>
      <c r="M46" s="284"/>
      <c r="N46" s="284"/>
      <c r="O46" s="293"/>
    </row>
    <row r="47" spans="1:15" ht="16.5" x14ac:dyDescent="0.3">
      <c r="A47" s="272" t="s">
        <v>271</v>
      </c>
    </row>
  </sheetData>
  <mergeCells count="8">
    <mergeCell ref="A6:O7"/>
    <mergeCell ref="A10:A12"/>
    <mergeCell ref="B10:O10"/>
    <mergeCell ref="B11:C11"/>
    <mergeCell ref="E11:F11"/>
    <mergeCell ref="H11:I11"/>
    <mergeCell ref="K11:L11"/>
    <mergeCell ref="N11:O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L1007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6.140625" style="9" customWidth="1"/>
    <col min="2" max="2" width="11.140625" style="9" customWidth="1"/>
    <col min="3" max="3" width="22.7109375" style="9" customWidth="1"/>
    <col min="4" max="6" width="13.7109375" style="9" customWidth="1"/>
    <col min="7" max="7" width="10.7109375" style="9" customWidth="1"/>
    <col min="8" max="8" width="36.140625" style="9" customWidth="1"/>
    <col min="9" max="9" width="4" style="9" customWidth="1"/>
    <col min="10" max="10" width="58.5703125" style="9" customWidth="1"/>
    <col min="11" max="11" width="3" style="9" customWidth="1"/>
    <col min="12" max="12" width="44.140625" style="9" customWidth="1"/>
    <col min="13" max="27" width="10.7109375" style="9" customWidth="1"/>
    <col min="28" max="16384" width="14.42578125" style="9"/>
  </cols>
  <sheetData>
    <row r="1" spans="1:10" s="220" customFormat="1" ht="15" customHeight="1" x14ac:dyDescent="0.25"/>
    <row r="2" spans="1:10" s="220" customFormat="1" ht="15" customHeight="1" x14ac:dyDescent="0.25"/>
    <row r="3" spans="1:10" s="220" customFormat="1" ht="15" customHeight="1" x14ac:dyDescent="0.25"/>
    <row r="4" spans="1:10" s="220" customFormat="1" ht="3.75" customHeight="1" x14ac:dyDescent="0.25"/>
    <row r="5" spans="1:10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10" s="220" customFormat="1" ht="15" customHeight="1" x14ac:dyDescent="0.25">
      <c r="A6" s="335"/>
      <c r="B6" s="335"/>
      <c r="C6" s="335"/>
      <c r="D6" s="335"/>
      <c r="E6" s="335"/>
      <c r="F6" s="335"/>
    </row>
    <row r="7" spans="1:10" ht="28.5" customHeight="1" x14ac:dyDescent="0.25">
      <c r="A7" s="359" t="s">
        <v>161</v>
      </c>
      <c r="B7" s="359"/>
      <c r="C7" s="359"/>
      <c r="D7" s="359"/>
      <c r="E7" s="359"/>
      <c r="F7" s="359"/>
    </row>
    <row r="8" spans="1:10" ht="15" customHeight="1" x14ac:dyDescent="0.25">
      <c r="C8" s="140"/>
      <c r="D8" s="140"/>
      <c r="E8" s="140"/>
    </row>
    <row r="9" spans="1:10" ht="15" customHeight="1" x14ac:dyDescent="0.25">
      <c r="B9" s="227"/>
      <c r="C9" s="103" t="s">
        <v>75</v>
      </c>
      <c r="D9" s="102" t="s">
        <v>0</v>
      </c>
      <c r="E9" s="102" t="s">
        <v>1</v>
      </c>
      <c r="G9" s="24"/>
    </row>
    <row r="10" spans="1:10" x14ac:dyDescent="0.25">
      <c r="B10" s="227"/>
      <c r="C10" s="66" t="s">
        <v>25</v>
      </c>
      <c r="D10" s="56">
        <v>697</v>
      </c>
      <c r="E10" s="72">
        <f t="shared" ref="E10:E32" si="0">+D10/$D$33</f>
        <v>0.54968454258675081</v>
      </c>
      <c r="H10" s="12"/>
    </row>
    <row r="11" spans="1:10" x14ac:dyDescent="0.25">
      <c r="B11" s="227"/>
      <c r="C11" s="64" t="s">
        <v>23</v>
      </c>
      <c r="D11" s="32">
        <v>103</v>
      </c>
      <c r="E11" s="72">
        <f t="shared" si="0"/>
        <v>8.1230283911671919E-2</v>
      </c>
      <c r="H11" s="12"/>
    </row>
    <row r="12" spans="1:10" x14ac:dyDescent="0.25">
      <c r="B12" s="227"/>
      <c r="C12" s="64" t="s">
        <v>43</v>
      </c>
      <c r="D12" s="32">
        <v>67</v>
      </c>
      <c r="E12" s="72">
        <f t="shared" si="0"/>
        <v>5.28391167192429E-2</v>
      </c>
      <c r="H12" s="12"/>
    </row>
    <row r="13" spans="1:10" x14ac:dyDescent="0.25">
      <c r="B13" s="227"/>
      <c r="C13" s="64" t="s">
        <v>27</v>
      </c>
      <c r="D13" s="32">
        <v>58</v>
      </c>
      <c r="E13" s="72">
        <f t="shared" si="0"/>
        <v>4.5741324921135647E-2</v>
      </c>
      <c r="J13" s="12"/>
    </row>
    <row r="14" spans="1:10" x14ac:dyDescent="0.25">
      <c r="B14" s="227"/>
      <c r="C14" s="64" t="s">
        <v>24</v>
      </c>
      <c r="D14" s="32">
        <v>55</v>
      </c>
      <c r="E14" s="72">
        <f t="shared" si="0"/>
        <v>4.3375394321766562E-2</v>
      </c>
      <c r="J14" s="12"/>
    </row>
    <row r="15" spans="1:10" x14ac:dyDescent="0.25">
      <c r="B15" s="227"/>
      <c r="C15" s="64" t="s">
        <v>40</v>
      </c>
      <c r="D15" s="32">
        <v>54</v>
      </c>
      <c r="E15" s="72">
        <f t="shared" si="0"/>
        <v>4.2586750788643532E-2</v>
      </c>
      <c r="J15" s="12"/>
    </row>
    <row r="16" spans="1:10" x14ac:dyDescent="0.25">
      <c r="B16" s="227"/>
      <c r="C16" s="64" t="s">
        <v>26</v>
      </c>
      <c r="D16" s="32">
        <v>48</v>
      </c>
      <c r="E16" s="72">
        <f t="shared" si="0"/>
        <v>3.7854889589905363E-2</v>
      </c>
      <c r="J16" s="12"/>
    </row>
    <row r="17" spans="2:12" x14ac:dyDescent="0.25">
      <c r="B17" s="227"/>
      <c r="C17" s="64" t="s">
        <v>31</v>
      </c>
      <c r="D17" s="32">
        <v>44</v>
      </c>
      <c r="E17" s="72">
        <f t="shared" si="0"/>
        <v>3.4700315457413249E-2</v>
      </c>
      <c r="H17" s="12"/>
    </row>
    <row r="18" spans="2:12" x14ac:dyDescent="0.25">
      <c r="B18" s="227"/>
      <c r="C18" s="64" t="s">
        <v>47</v>
      </c>
      <c r="D18" s="32">
        <v>34</v>
      </c>
      <c r="E18" s="72">
        <f t="shared" si="0"/>
        <v>2.6813880126182965E-2</v>
      </c>
      <c r="J18" s="12"/>
    </row>
    <row r="19" spans="2:12" x14ac:dyDescent="0.25">
      <c r="B19" s="227"/>
      <c r="C19" s="64" t="s">
        <v>44</v>
      </c>
      <c r="D19" s="32">
        <v>31</v>
      </c>
      <c r="E19" s="72">
        <f t="shared" si="0"/>
        <v>2.4447949526813881E-2</v>
      </c>
      <c r="J19" s="12"/>
    </row>
    <row r="20" spans="2:12" x14ac:dyDescent="0.25">
      <c r="B20" s="227"/>
      <c r="C20" s="64" t="s">
        <v>28</v>
      </c>
      <c r="D20" s="32">
        <v>18</v>
      </c>
      <c r="E20" s="72">
        <f t="shared" si="0"/>
        <v>1.4195583596214511E-2</v>
      </c>
      <c r="L20" s="12"/>
    </row>
    <row r="21" spans="2:12" x14ac:dyDescent="0.25">
      <c r="B21" s="227"/>
      <c r="C21" s="64" t="s">
        <v>42</v>
      </c>
      <c r="D21" s="32">
        <v>11</v>
      </c>
      <c r="E21" s="72">
        <f t="shared" si="0"/>
        <v>8.6750788643533121E-3</v>
      </c>
      <c r="L21" s="12"/>
    </row>
    <row r="22" spans="2:12" x14ac:dyDescent="0.25">
      <c r="B22" s="227"/>
      <c r="C22" s="64" t="s">
        <v>56</v>
      </c>
      <c r="D22" s="32">
        <v>9</v>
      </c>
      <c r="E22" s="72">
        <f t="shared" si="0"/>
        <v>7.0977917981072556E-3</v>
      </c>
      <c r="L22" s="12"/>
    </row>
    <row r="23" spans="2:12" x14ac:dyDescent="0.25">
      <c r="B23" s="227"/>
      <c r="C23" s="64" t="s">
        <v>37</v>
      </c>
      <c r="D23" s="32">
        <v>8</v>
      </c>
      <c r="E23" s="72">
        <f t="shared" si="0"/>
        <v>6.3091482649842269E-3</v>
      </c>
      <c r="L23" s="12"/>
    </row>
    <row r="24" spans="2:12" x14ac:dyDescent="0.25">
      <c r="B24" s="227"/>
      <c r="C24" s="64" t="s">
        <v>58</v>
      </c>
      <c r="D24" s="32">
        <v>8</v>
      </c>
      <c r="E24" s="72">
        <f t="shared" si="0"/>
        <v>6.3091482649842269E-3</v>
      </c>
      <c r="L24" s="12"/>
    </row>
    <row r="25" spans="2:12" x14ac:dyDescent="0.25">
      <c r="B25" s="227"/>
      <c r="C25" s="64" t="s">
        <v>32</v>
      </c>
      <c r="D25" s="32">
        <v>4</v>
      </c>
      <c r="E25" s="72">
        <f t="shared" si="0"/>
        <v>3.1545741324921135E-3</v>
      </c>
      <c r="J25" s="12"/>
    </row>
    <row r="26" spans="2:12" x14ac:dyDescent="0.25">
      <c r="B26" s="227"/>
      <c r="C26" s="64" t="s">
        <v>34</v>
      </c>
      <c r="D26" s="32">
        <v>4</v>
      </c>
      <c r="E26" s="72">
        <f t="shared" si="0"/>
        <v>3.1545741324921135E-3</v>
      </c>
      <c r="H26" s="12"/>
    </row>
    <row r="27" spans="2:12" ht="15.75" customHeight="1" x14ac:dyDescent="0.25">
      <c r="B27" s="227"/>
      <c r="C27" s="64" t="s">
        <v>57</v>
      </c>
      <c r="D27" s="32">
        <v>3</v>
      </c>
      <c r="E27" s="72">
        <f t="shared" si="0"/>
        <v>2.3659305993690852E-3</v>
      </c>
      <c r="J27" s="12"/>
    </row>
    <row r="28" spans="2:12" ht="15.75" customHeight="1" x14ac:dyDescent="0.25">
      <c r="B28" s="227"/>
      <c r="C28" s="64" t="s">
        <v>29</v>
      </c>
      <c r="D28" s="32">
        <v>2</v>
      </c>
      <c r="E28" s="72">
        <f t="shared" si="0"/>
        <v>1.5772870662460567E-3</v>
      </c>
      <c r="J28" s="12"/>
    </row>
    <row r="29" spans="2:12" ht="15.75" customHeight="1" x14ac:dyDescent="0.25">
      <c r="B29" s="227"/>
      <c r="C29" s="64" t="s">
        <v>35</v>
      </c>
      <c r="D29" s="32">
        <v>2</v>
      </c>
      <c r="E29" s="72">
        <f t="shared" si="0"/>
        <v>1.5772870662460567E-3</v>
      </c>
      <c r="J29" s="12"/>
    </row>
    <row r="30" spans="2:12" ht="15.75" customHeight="1" x14ac:dyDescent="0.25">
      <c r="B30" s="227"/>
      <c r="C30" s="64" t="s">
        <v>38</v>
      </c>
      <c r="D30" s="32">
        <v>1</v>
      </c>
      <c r="E30" s="72">
        <f t="shared" si="0"/>
        <v>7.8864353312302837E-4</v>
      </c>
      <c r="J30" s="12"/>
    </row>
    <row r="31" spans="2:12" ht="15.75" customHeight="1" x14ac:dyDescent="0.25">
      <c r="B31" s="227"/>
      <c r="C31" s="69" t="s">
        <v>48</v>
      </c>
      <c r="D31" s="70">
        <v>1</v>
      </c>
      <c r="E31" s="72">
        <f t="shared" si="0"/>
        <v>7.8864353312302837E-4</v>
      </c>
      <c r="J31" s="12"/>
    </row>
    <row r="32" spans="2:12" x14ac:dyDescent="0.25">
      <c r="B32" s="227"/>
      <c r="C32" s="64" t="s">
        <v>49</v>
      </c>
      <c r="D32" s="32">
        <v>6</v>
      </c>
      <c r="E32" s="72">
        <f t="shared" si="0"/>
        <v>4.7318611987381704E-3</v>
      </c>
      <c r="L32" s="12"/>
    </row>
    <row r="33" spans="1:8" ht="15.75" customHeight="1" x14ac:dyDescent="0.25">
      <c r="C33" s="61" t="s">
        <v>16</v>
      </c>
      <c r="D33" s="62">
        <f>SUM(D10:D32)</f>
        <v>1268</v>
      </c>
      <c r="E33" s="73">
        <f>SUM(E10:E32)</f>
        <v>0.99999999999999978</v>
      </c>
      <c r="H33" s="12"/>
    </row>
    <row r="34" spans="1:8" ht="15.75" customHeight="1" x14ac:dyDescent="0.25"/>
    <row r="35" spans="1:8" ht="15.75" customHeight="1" x14ac:dyDescent="0.25"/>
    <row r="36" spans="1:8" ht="30" customHeight="1" x14ac:dyDescent="0.25">
      <c r="A36" s="367" t="s">
        <v>18</v>
      </c>
      <c r="B36" s="367"/>
      <c r="C36" s="361" t="s">
        <v>493</v>
      </c>
      <c r="D36" s="364"/>
      <c r="E36" s="365"/>
    </row>
    <row r="37" spans="1:8" ht="15.75" customHeight="1" x14ac:dyDescent="0.25">
      <c r="A37" s="367" t="s">
        <v>19</v>
      </c>
      <c r="B37" s="367"/>
      <c r="C37" s="363" t="s">
        <v>20</v>
      </c>
      <c r="D37" s="364"/>
      <c r="E37" s="365"/>
    </row>
    <row r="38" spans="1:8" ht="135" customHeight="1" x14ac:dyDescent="0.25">
      <c r="A38" s="367" t="s">
        <v>21</v>
      </c>
      <c r="B38" s="367"/>
      <c r="C38" s="366" t="s">
        <v>22</v>
      </c>
      <c r="D38" s="364"/>
      <c r="E38" s="365"/>
    </row>
    <row r="39" spans="1:8" ht="15.75" customHeight="1" x14ac:dyDescent="0.25"/>
    <row r="40" spans="1:8" ht="15.75" customHeight="1" x14ac:dyDescent="0.25"/>
    <row r="41" spans="1:8" ht="15.75" customHeight="1" x14ac:dyDescent="0.25"/>
    <row r="42" spans="1:8" ht="15.75" customHeight="1" x14ac:dyDescent="0.25"/>
    <row r="43" spans="1:8" ht="15.75" customHeight="1" x14ac:dyDescent="0.25"/>
    <row r="44" spans="1:8" ht="15.75" customHeight="1" x14ac:dyDescent="0.25"/>
    <row r="45" spans="1:8" ht="15.75" customHeight="1" x14ac:dyDescent="0.25"/>
    <row r="46" spans="1:8" ht="15.75" customHeight="1" x14ac:dyDescent="0.25"/>
    <row r="47" spans="1:8" ht="15.75" customHeight="1" x14ac:dyDescent="0.25"/>
    <row r="48" spans="1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</sheetData>
  <sortState xmlns:xlrd2="http://schemas.microsoft.com/office/spreadsheetml/2017/richdata2" ref="C11:E31">
    <sortCondition descending="1" ref="E10:E33"/>
  </sortState>
  <mergeCells count="8">
    <mergeCell ref="C36:E36"/>
    <mergeCell ref="C37:E37"/>
    <mergeCell ref="C38:E38"/>
    <mergeCell ref="A5:F6"/>
    <mergeCell ref="A7:F7"/>
    <mergeCell ref="A36:B36"/>
    <mergeCell ref="A37:B37"/>
    <mergeCell ref="A38:B38"/>
  </mergeCells>
  <pageMargins left="0.7" right="0.7" top="0.75" bottom="0.75" header="0" footer="0"/>
  <pageSetup orientation="portrait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F6DF0-CC20-4ADA-9C71-BCDE3C5551D3}">
  <sheetPr>
    <tabColor theme="1"/>
  </sheetPr>
  <dimension ref="A2:AG48"/>
  <sheetViews>
    <sheetView showGridLines="0" showRowColHeaders="0" topLeftCell="A7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1.42578125" style="250"/>
    <col min="9" max="9" width="14" style="250" customWidth="1"/>
    <col min="10" max="10" width="6.28515625" style="250" customWidth="1"/>
    <col min="11" max="12" width="11.42578125" style="250"/>
    <col min="13" max="13" width="6.28515625" style="250" customWidth="1"/>
    <col min="14" max="14" width="10.140625" style="250" customWidth="1"/>
    <col min="15" max="15" width="9.5703125" style="250" customWidth="1"/>
    <col min="16" max="16" width="6.28515625" style="250" customWidth="1"/>
    <col min="17" max="17" width="10.140625" style="250" customWidth="1"/>
    <col min="18" max="18" width="9.5703125" style="250" customWidth="1"/>
    <col min="19" max="19" width="6.28515625" style="250" customWidth="1"/>
    <col min="20" max="20" width="11.42578125" style="250"/>
    <col min="21" max="21" width="14" style="250" customWidth="1"/>
    <col min="22" max="22" width="6.28515625" style="250" customWidth="1"/>
    <col min="23" max="24" width="11.42578125" style="250"/>
    <col min="25" max="25" width="6.28515625" style="250" customWidth="1"/>
    <col min="26" max="26" width="11.42578125" style="250"/>
    <col min="27" max="27" width="14" style="250" customWidth="1"/>
    <col min="28" max="28" width="6.28515625" style="250" customWidth="1"/>
    <col min="29" max="30" width="11.42578125" style="250"/>
    <col min="31" max="31" width="6.28515625" style="250" customWidth="1"/>
    <col min="32" max="32" width="15" style="250" customWidth="1"/>
    <col min="33" max="33" width="9.5703125" style="250" hidden="1" customWidth="1"/>
    <col min="34" max="16384" width="11.42578125" style="250"/>
  </cols>
  <sheetData>
    <row r="2" spans="1:33" x14ac:dyDescent="0.25">
      <c r="A2" s="249"/>
    </row>
    <row r="5" spans="1:33" ht="3.75" customHeight="1" x14ac:dyDescent="0.25"/>
    <row r="6" spans="1:33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/>
      <c r="AC6" s="422"/>
      <c r="AD6" s="422"/>
      <c r="AE6" s="422"/>
      <c r="AF6" s="422"/>
      <c r="AG6" s="422"/>
    </row>
    <row r="7" spans="1:33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  <c r="AB7" s="422"/>
      <c r="AC7" s="422"/>
      <c r="AD7" s="422"/>
      <c r="AE7" s="422"/>
      <c r="AF7" s="422"/>
      <c r="AG7" s="422"/>
    </row>
    <row r="8" spans="1:33" ht="14.25" customHeight="1" x14ac:dyDescent="0.25">
      <c r="A8" s="434" t="s">
        <v>225</v>
      </c>
      <c r="B8" s="434"/>
      <c r="C8" s="434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</row>
    <row r="9" spans="1:33" ht="14.25" customHeight="1" x14ac:dyDescent="0.25">
      <c r="A9" s="294" t="s">
        <v>450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</row>
    <row r="10" spans="1:33" ht="15.75" x14ac:dyDescent="0.3">
      <c r="A10" s="253" t="s">
        <v>235</v>
      </c>
      <c r="B10" s="254"/>
      <c r="C10" s="255"/>
      <c r="D10" s="288"/>
      <c r="E10" s="288"/>
      <c r="F10" s="288"/>
      <c r="N10" s="254"/>
      <c r="O10" s="255"/>
      <c r="P10" s="288"/>
      <c r="Q10" s="288"/>
      <c r="R10" s="288"/>
    </row>
    <row r="11" spans="1:33" x14ac:dyDescent="0.25">
      <c r="A11" s="423" t="s">
        <v>236</v>
      </c>
      <c r="B11" s="429" t="s">
        <v>225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</row>
    <row r="12" spans="1:33" ht="24.75" customHeight="1" x14ac:dyDescent="0.25">
      <c r="A12" s="426"/>
      <c r="B12" s="425" t="s">
        <v>451</v>
      </c>
      <c r="C12" s="425"/>
      <c r="D12" s="273"/>
      <c r="E12" s="428" t="s">
        <v>452</v>
      </c>
      <c r="F12" s="428"/>
      <c r="G12" s="274"/>
      <c r="H12" s="428" t="s">
        <v>453</v>
      </c>
      <c r="I12" s="428"/>
      <c r="J12" s="274"/>
      <c r="K12" s="425" t="s">
        <v>454</v>
      </c>
      <c r="L12" s="425"/>
      <c r="M12" s="274"/>
      <c r="N12" s="425" t="s">
        <v>455</v>
      </c>
      <c r="O12" s="425"/>
      <c r="P12" s="273"/>
      <c r="Q12" s="428" t="s">
        <v>456</v>
      </c>
      <c r="R12" s="428"/>
      <c r="S12" s="274"/>
      <c r="T12" s="428" t="s">
        <v>457</v>
      </c>
      <c r="U12" s="428"/>
      <c r="V12" s="274"/>
      <c r="W12" s="425" t="s">
        <v>458</v>
      </c>
      <c r="X12" s="425"/>
      <c r="Y12" s="274"/>
      <c r="Z12" s="428" t="s">
        <v>459</v>
      </c>
      <c r="AA12" s="428"/>
      <c r="AB12" s="274"/>
      <c r="AC12" s="425" t="s">
        <v>320</v>
      </c>
      <c r="AD12" s="425"/>
      <c r="AE12" s="274"/>
      <c r="AF12" s="428" t="s">
        <v>303</v>
      </c>
      <c r="AG12" s="428"/>
    </row>
    <row r="13" spans="1:33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 t="s">
        <v>52</v>
      </c>
      <c r="I13" s="256" t="s">
        <v>1</v>
      </c>
      <c r="J13" s="275"/>
      <c r="K13" s="256" t="s">
        <v>52</v>
      </c>
      <c r="L13" s="256" t="s">
        <v>1</v>
      </c>
      <c r="M13" s="275"/>
      <c r="N13" s="256" t="s">
        <v>52</v>
      </c>
      <c r="O13" s="256" t="s">
        <v>1</v>
      </c>
      <c r="P13" s="267"/>
      <c r="Q13" s="256" t="s">
        <v>52</v>
      </c>
      <c r="R13" s="256" t="s">
        <v>1</v>
      </c>
      <c r="S13" s="275"/>
      <c r="T13" s="256" t="s">
        <v>52</v>
      </c>
      <c r="U13" s="256" t="s">
        <v>1</v>
      </c>
      <c r="V13" s="275"/>
      <c r="W13" s="256" t="s">
        <v>52</v>
      </c>
      <c r="X13" s="256" t="s">
        <v>1</v>
      </c>
      <c r="Y13" s="275"/>
      <c r="Z13" s="256" t="s">
        <v>52</v>
      </c>
      <c r="AA13" s="256" t="s">
        <v>1</v>
      </c>
      <c r="AB13" s="275"/>
      <c r="AC13" s="256" t="s">
        <v>52</v>
      </c>
      <c r="AD13" s="256" t="s">
        <v>1</v>
      </c>
      <c r="AE13" s="275"/>
      <c r="AF13" s="256"/>
      <c r="AG13" s="256" t="s">
        <v>1</v>
      </c>
    </row>
    <row r="14" spans="1:33" x14ac:dyDescent="0.25">
      <c r="A14" s="289" t="s">
        <v>238</v>
      </c>
      <c r="B14" s="258">
        <f>SUM(B15:B46)</f>
        <v>2393</v>
      </c>
      <c r="C14" s="276">
        <f t="shared" ref="C14" si="0">(B14/$AF$14)*100</f>
        <v>78.820816864295125</v>
      </c>
      <c r="D14" s="277"/>
      <c r="E14" s="258">
        <f>SUM(E15:E46)</f>
        <v>313</v>
      </c>
      <c r="F14" s="276">
        <f>(E14/$AF$14)*100</f>
        <v>10.30961791831357</v>
      </c>
      <c r="G14" s="277"/>
      <c r="H14" s="258">
        <f t="shared" ref="H14" si="1">SUM(H15:H46)</f>
        <v>7</v>
      </c>
      <c r="I14" s="276">
        <f>(H14/$AF$14)*100</f>
        <v>0.23056653491436099</v>
      </c>
      <c r="J14" s="277"/>
      <c r="K14" s="258">
        <f t="shared" ref="K14" si="2">SUM(K15:K46)</f>
        <v>12</v>
      </c>
      <c r="L14" s="276">
        <f>(K14/$AF$14)*100</f>
        <v>0.39525691699604742</v>
      </c>
      <c r="M14" s="277"/>
      <c r="N14" s="258">
        <f>SUM(N15:N46)</f>
        <v>4</v>
      </c>
      <c r="O14" s="276">
        <f t="shared" ref="O14" si="3">(N14/$AF$14)*100</f>
        <v>0.13175230566534915</v>
      </c>
      <c r="P14" s="277"/>
      <c r="Q14" s="258">
        <f t="shared" ref="Q14" si="4">SUM(Q15:Q46)</f>
        <v>21</v>
      </c>
      <c r="R14" s="276">
        <f>(Q14/$AF$14)*100</f>
        <v>0.69169960474308301</v>
      </c>
      <c r="S14" s="277"/>
      <c r="T14" s="258">
        <f>SUM(T15:T46)</f>
        <v>1</v>
      </c>
      <c r="U14" s="276">
        <f>(T14/$AF$14)*100</f>
        <v>3.2938076416337288E-2</v>
      </c>
      <c r="V14" s="277"/>
      <c r="W14" s="258">
        <f t="shared" ref="W14" si="5">SUM(W15:W46)</f>
        <v>50</v>
      </c>
      <c r="X14" s="276">
        <f>(W14/$AF$14)*100</f>
        <v>1.6469038208168645</v>
      </c>
      <c r="Y14" s="277"/>
      <c r="Z14" s="258">
        <f t="shared" ref="Z14" si="6">SUM(Z15:Z46)</f>
        <v>76</v>
      </c>
      <c r="AA14" s="276">
        <f>(Z14/$AF$14)*100</f>
        <v>2.5032938076416338</v>
      </c>
      <c r="AB14" s="277"/>
      <c r="AC14" s="258">
        <f t="shared" ref="AC14" si="7">SUM(AC15:AC46)</f>
        <v>159</v>
      </c>
      <c r="AD14" s="276">
        <f>(AC14/$AF$14)*100</f>
        <v>5.2371541501976289</v>
      </c>
      <c r="AE14" s="277"/>
      <c r="AF14" s="258">
        <f>AC14+Z14+W14+T14+Q14+N14+K14+H14+E14+B14</f>
        <v>3036</v>
      </c>
      <c r="AG14" s="277">
        <v>100</v>
      </c>
    </row>
    <row r="15" spans="1:33" x14ac:dyDescent="0.25">
      <c r="A15" s="260" t="s">
        <v>239</v>
      </c>
      <c r="B15" s="261">
        <v>2</v>
      </c>
      <c r="C15" s="278">
        <f>(B15/$AF15)*100</f>
        <v>13.333333333333334</v>
      </c>
      <c r="D15" s="279"/>
      <c r="E15" s="280">
        <v>1</v>
      </c>
      <c r="F15" s="278">
        <f>(E15/$AF15)*100</f>
        <v>6.666666666666667</v>
      </c>
      <c r="G15" s="281"/>
      <c r="H15" s="280">
        <v>0</v>
      </c>
      <c r="I15" s="278">
        <f>(H15/$AF15)*100</f>
        <v>0</v>
      </c>
      <c r="J15" s="281"/>
      <c r="K15" s="280">
        <v>0</v>
      </c>
      <c r="L15" s="278">
        <f>(K15/$AF15)*100</f>
        <v>0</v>
      </c>
      <c r="M15" s="281"/>
      <c r="N15" s="261">
        <v>0</v>
      </c>
      <c r="O15" s="278">
        <f>(N15/$AF15)*100</f>
        <v>0</v>
      </c>
      <c r="P15" s="279"/>
      <c r="Q15" s="280">
        <v>0</v>
      </c>
      <c r="R15" s="278">
        <f>(Q15/$AF15)*100</f>
        <v>0</v>
      </c>
      <c r="S15" s="281"/>
      <c r="T15" s="280">
        <v>0</v>
      </c>
      <c r="U15" s="278">
        <f>(T15/$AF15)*100</f>
        <v>0</v>
      </c>
      <c r="V15" s="281"/>
      <c r="W15" s="280">
        <v>0</v>
      </c>
      <c r="X15" s="278">
        <f>(W15/$AF15)*100</f>
        <v>0</v>
      </c>
      <c r="Y15" s="281"/>
      <c r="Z15" s="280">
        <v>0</v>
      </c>
      <c r="AA15" s="278">
        <f>(Z15/$AF15)*100</f>
        <v>0</v>
      </c>
      <c r="AB15" s="281"/>
      <c r="AC15" s="280">
        <v>12</v>
      </c>
      <c r="AD15" s="278">
        <f>(AC15/$AF15)*100</f>
        <v>80</v>
      </c>
      <c r="AE15" s="281"/>
      <c r="AF15" s="310">
        <f>AC15+Z15+W15+T15+Q15+N15+K15+H15+E15+B15</f>
        <v>15</v>
      </c>
      <c r="AG15" s="278">
        <f>AD15+AA15+X15+U15+R15+O15+L15+I15+F15+C15</f>
        <v>100</v>
      </c>
    </row>
    <row r="16" spans="1:33" x14ac:dyDescent="0.25">
      <c r="A16" s="263" t="s">
        <v>240</v>
      </c>
      <c r="B16" s="264">
        <v>100</v>
      </c>
      <c r="C16" s="265">
        <f>(B16/$AF16)*100</f>
        <v>68.965517241379317</v>
      </c>
      <c r="D16" s="282"/>
      <c r="E16" s="283">
        <v>29</v>
      </c>
      <c r="F16" s="265">
        <f>(E16/$AF16)*100</f>
        <v>20</v>
      </c>
      <c r="G16" s="284"/>
      <c r="H16" s="283">
        <v>0</v>
      </c>
      <c r="I16" s="265">
        <f>(H16/$AF16)*100</f>
        <v>0</v>
      </c>
      <c r="J16" s="284"/>
      <c r="K16" s="283">
        <v>0</v>
      </c>
      <c r="L16" s="265">
        <f>(K16/$AF16)*100</f>
        <v>0</v>
      </c>
      <c r="M16" s="284"/>
      <c r="N16" s="264">
        <v>0</v>
      </c>
      <c r="O16" s="265">
        <f>(N16/$AF16)*100</f>
        <v>0</v>
      </c>
      <c r="P16" s="282"/>
      <c r="Q16" s="283">
        <v>1</v>
      </c>
      <c r="R16" s="265">
        <f>(Q16/$AF16)*100</f>
        <v>0.68965517241379315</v>
      </c>
      <c r="S16" s="284"/>
      <c r="T16" s="283">
        <v>0</v>
      </c>
      <c r="U16" s="265">
        <f>(T16/$AF16)*100</f>
        <v>0</v>
      </c>
      <c r="V16" s="284"/>
      <c r="W16" s="283">
        <v>1</v>
      </c>
      <c r="X16" s="265">
        <f>(W16/$AF16)*100</f>
        <v>0.68965517241379315</v>
      </c>
      <c r="Y16" s="284"/>
      <c r="Z16" s="283">
        <v>4</v>
      </c>
      <c r="AA16" s="265">
        <f>(Z16/$AF16)*100</f>
        <v>2.7586206896551726</v>
      </c>
      <c r="AB16" s="284"/>
      <c r="AC16" s="283">
        <v>10</v>
      </c>
      <c r="AD16" s="265">
        <f>(AC16/$AF16)*100</f>
        <v>6.8965517241379306</v>
      </c>
      <c r="AE16" s="284"/>
      <c r="AF16" s="311">
        <f>AC16+Z16+W16+T16+Q16+N16+K16+H16+E16+B16</f>
        <v>145</v>
      </c>
      <c r="AG16" s="265">
        <f>AD16+AA16+X16+U16+R16+O16+L16+I16+F16+C16</f>
        <v>100</v>
      </c>
    </row>
    <row r="17" spans="1:33" x14ac:dyDescent="0.25">
      <c r="A17" s="260" t="s">
        <v>241</v>
      </c>
      <c r="B17" s="261">
        <v>0</v>
      </c>
      <c r="C17" s="278">
        <v>0</v>
      </c>
      <c r="D17" s="279"/>
      <c r="E17" s="280">
        <v>0</v>
      </c>
      <c r="F17" s="278">
        <v>0</v>
      </c>
      <c r="G17" s="281"/>
      <c r="H17" s="280">
        <v>0</v>
      </c>
      <c r="I17" s="278">
        <v>0</v>
      </c>
      <c r="J17" s="281"/>
      <c r="K17" s="280">
        <v>0</v>
      </c>
      <c r="L17" s="278">
        <v>0</v>
      </c>
      <c r="M17" s="281"/>
      <c r="N17" s="261">
        <v>0</v>
      </c>
      <c r="O17" s="278">
        <v>0</v>
      </c>
      <c r="P17" s="279"/>
      <c r="Q17" s="280">
        <v>0</v>
      </c>
      <c r="R17" s="278">
        <v>0</v>
      </c>
      <c r="S17" s="281"/>
      <c r="T17" s="280">
        <v>0</v>
      </c>
      <c r="U17" s="278">
        <v>0</v>
      </c>
      <c r="V17" s="281"/>
      <c r="W17" s="280">
        <v>0</v>
      </c>
      <c r="X17" s="278">
        <v>0</v>
      </c>
      <c r="Y17" s="281"/>
      <c r="Z17" s="280">
        <v>0</v>
      </c>
      <c r="AA17" s="278">
        <v>0</v>
      </c>
      <c r="AB17" s="281"/>
      <c r="AC17" s="280">
        <v>0</v>
      </c>
      <c r="AD17" s="278">
        <v>0</v>
      </c>
      <c r="AE17" s="281"/>
      <c r="AF17" s="310">
        <f t="shared" ref="AF17:AG46" si="8">AC17+Z17+W17+T17+Q17+N17+K17+H17+E17+B17</f>
        <v>0</v>
      </c>
      <c r="AG17" s="278">
        <f t="shared" si="8"/>
        <v>0</v>
      </c>
    </row>
    <row r="18" spans="1:33" x14ac:dyDescent="0.25">
      <c r="A18" s="263" t="s">
        <v>242</v>
      </c>
      <c r="B18" s="264">
        <v>135</v>
      </c>
      <c r="C18" s="265">
        <f t="shared" ref="C18:C44" si="9">(B18/$AF18)*100</f>
        <v>82.317073170731703</v>
      </c>
      <c r="D18" s="282"/>
      <c r="E18" s="283">
        <v>6</v>
      </c>
      <c r="F18" s="265">
        <f t="shared" ref="F18:F44" si="10">(E18/$AF18)*100</f>
        <v>3.6585365853658534</v>
      </c>
      <c r="G18" s="284"/>
      <c r="H18" s="283">
        <v>0</v>
      </c>
      <c r="I18" s="265">
        <f t="shared" ref="I18:I44" si="11">(H18/$AF18)*100</f>
        <v>0</v>
      </c>
      <c r="J18" s="284"/>
      <c r="K18" s="283">
        <v>2</v>
      </c>
      <c r="L18" s="265">
        <f t="shared" ref="L18:L44" si="12">(K18/$AF18)*100</f>
        <v>1.2195121951219512</v>
      </c>
      <c r="M18" s="284"/>
      <c r="N18" s="264">
        <v>0</v>
      </c>
      <c r="O18" s="265">
        <f t="shared" ref="O18:O44" si="13">(N18/$AF18)*100</f>
        <v>0</v>
      </c>
      <c r="P18" s="282"/>
      <c r="Q18" s="283">
        <v>2</v>
      </c>
      <c r="R18" s="265">
        <f t="shared" ref="R18:R44" si="14">(Q18/$AF18)*100</f>
        <v>1.2195121951219512</v>
      </c>
      <c r="S18" s="284"/>
      <c r="T18" s="283">
        <v>0</v>
      </c>
      <c r="U18" s="265">
        <f t="shared" ref="U18:U44" si="15">(T18/$AF18)*100</f>
        <v>0</v>
      </c>
      <c r="V18" s="284"/>
      <c r="W18" s="283">
        <v>6</v>
      </c>
      <c r="X18" s="265">
        <f t="shared" ref="X18:X44" si="16">(W18/$AF18)*100</f>
        <v>3.6585365853658534</v>
      </c>
      <c r="Y18" s="284"/>
      <c r="Z18" s="283">
        <v>4</v>
      </c>
      <c r="AA18" s="265">
        <f t="shared" ref="AA18:AA44" si="17">(Z18/$AF18)*100</f>
        <v>2.4390243902439024</v>
      </c>
      <c r="AB18" s="284"/>
      <c r="AC18" s="283">
        <v>9</v>
      </c>
      <c r="AD18" s="265">
        <f t="shared" ref="AD18:AD44" si="18">(AC18/$AF18)*100</f>
        <v>5.4878048780487809</v>
      </c>
      <c r="AE18" s="284"/>
      <c r="AF18" s="311">
        <f t="shared" si="8"/>
        <v>164</v>
      </c>
      <c r="AG18" s="265">
        <f t="shared" si="8"/>
        <v>100</v>
      </c>
    </row>
    <row r="19" spans="1:33" x14ac:dyDescent="0.25">
      <c r="A19" s="260" t="s">
        <v>243</v>
      </c>
      <c r="B19" s="261">
        <v>223</v>
      </c>
      <c r="C19" s="278">
        <f t="shared" si="9"/>
        <v>74.581939799331096</v>
      </c>
      <c r="D19" s="279"/>
      <c r="E19" s="280">
        <v>19</v>
      </c>
      <c r="F19" s="278">
        <f t="shared" si="10"/>
        <v>6.3545150501672243</v>
      </c>
      <c r="G19" s="281"/>
      <c r="H19" s="280">
        <v>0</v>
      </c>
      <c r="I19" s="278">
        <f t="shared" si="11"/>
        <v>0</v>
      </c>
      <c r="J19" s="281"/>
      <c r="K19" s="280">
        <v>2</v>
      </c>
      <c r="L19" s="278">
        <f t="shared" si="12"/>
        <v>0.66889632107023411</v>
      </c>
      <c r="M19" s="281"/>
      <c r="N19" s="261">
        <v>1</v>
      </c>
      <c r="O19" s="278">
        <f t="shared" si="13"/>
        <v>0.33444816053511706</v>
      </c>
      <c r="P19" s="279"/>
      <c r="Q19" s="280">
        <v>2</v>
      </c>
      <c r="R19" s="278">
        <f t="shared" si="14"/>
        <v>0.66889632107023411</v>
      </c>
      <c r="S19" s="281"/>
      <c r="T19" s="280">
        <v>0</v>
      </c>
      <c r="U19" s="278">
        <f t="shared" si="15"/>
        <v>0</v>
      </c>
      <c r="V19" s="281"/>
      <c r="W19" s="280">
        <v>4</v>
      </c>
      <c r="X19" s="278">
        <f t="shared" si="16"/>
        <v>1.3377926421404682</v>
      </c>
      <c r="Y19" s="281"/>
      <c r="Z19" s="280">
        <v>23</v>
      </c>
      <c r="AA19" s="278">
        <f t="shared" si="17"/>
        <v>7.6923076923076925</v>
      </c>
      <c r="AB19" s="281"/>
      <c r="AC19" s="280">
        <v>25</v>
      </c>
      <c r="AD19" s="278">
        <f t="shared" si="18"/>
        <v>8.3612040133779271</v>
      </c>
      <c r="AE19" s="281"/>
      <c r="AF19" s="310">
        <f t="shared" si="8"/>
        <v>299</v>
      </c>
      <c r="AG19" s="278">
        <f t="shared" si="8"/>
        <v>100</v>
      </c>
    </row>
    <row r="20" spans="1:33" x14ac:dyDescent="0.25">
      <c r="A20" s="263" t="s">
        <v>244</v>
      </c>
      <c r="B20" s="264">
        <v>162</v>
      </c>
      <c r="C20" s="265">
        <f t="shared" si="9"/>
        <v>92.571428571428569</v>
      </c>
      <c r="D20" s="282"/>
      <c r="E20" s="283">
        <v>2</v>
      </c>
      <c r="F20" s="265">
        <f t="shared" si="10"/>
        <v>1.1428571428571428</v>
      </c>
      <c r="G20" s="284"/>
      <c r="H20" s="283">
        <v>2</v>
      </c>
      <c r="I20" s="265">
        <f t="shared" si="11"/>
        <v>1.1428571428571428</v>
      </c>
      <c r="J20" s="284"/>
      <c r="K20" s="283">
        <v>1</v>
      </c>
      <c r="L20" s="265">
        <f t="shared" si="12"/>
        <v>0.5714285714285714</v>
      </c>
      <c r="M20" s="284"/>
      <c r="N20" s="264">
        <v>1</v>
      </c>
      <c r="O20" s="265">
        <f t="shared" si="13"/>
        <v>0.5714285714285714</v>
      </c>
      <c r="P20" s="282"/>
      <c r="Q20" s="283">
        <v>0</v>
      </c>
      <c r="R20" s="265">
        <f t="shared" si="14"/>
        <v>0</v>
      </c>
      <c r="S20" s="284"/>
      <c r="T20" s="283">
        <v>0</v>
      </c>
      <c r="U20" s="265">
        <f t="shared" si="15"/>
        <v>0</v>
      </c>
      <c r="V20" s="284"/>
      <c r="W20" s="283">
        <v>2</v>
      </c>
      <c r="X20" s="265">
        <f t="shared" si="16"/>
        <v>1.1428571428571428</v>
      </c>
      <c r="Y20" s="284"/>
      <c r="Z20" s="283">
        <v>0</v>
      </c>
      <c r="AA20" s="265">
        <f t="shared" si="17"/>
        <v>0</v>
      </c>
      <c r="AB20" s="284"/>
      <c r="AC20" s="283">
        <v>5</v>
      </c>
      <c r="AD20" s="265">
        <f t="shared" si="18"/>
        <v>2.8571428571428572</v>
      </c>
      <c r="AE20" s="284"/>
      <c r="AF20" s="311">
        <f t="shared" si="8"/>
        <v>175</v>
      </c>
      <c r="AG20" s="265">
        <f t="shared" si="8"/>
        <v>100</v>
      </c>
    </row>
    <row r="21" spans="1:33" x14ac:dyDescent="0.25">
      <c r="A21" s="260" t="s">
        <v>245</v>
      </c>
      <c r="B21" s="261">
        <v>178</v>
      </c>
      <c r="C21" s="278">
        <f t="shared" si="9"/>
        <v>81.278538812785385</v>
      </c>
      <c r="D21" s="279"/>
      <c r="E21" s="280">
        <v>26</v>
      </c>
      <c r="F21" s="278">
        <f t="shared" si="10"/>
        <v>11.87214611872146</v>
      </c>
      <c r="G21" s="281"/>
      <c r="H21" s="280">
        <v>1</v>
      </c>
      <c r="I21" s="278">
        <f t="shared" si="11"/>
        <v>0.45662100456621002</v>
      </c>
      <c r="J21" s="281"/>
      <c r="K21" s="280">
        <v>3</v>
      </c>
      <c r="L21" s="278">
        <f t="shared" si="12"/>
        <v>1.3698630136986301</v>
      </c>
      <c r="M21" s="281"/>
      <c r="N21" s="261">
        <v>0</v>
      </c>
      <c r="O21" s="278">
        <f t="shared" si="13"/>
        <v>0</v>
      </c>
      <c r="P21" s="279"/>
      <c r="Q21" s="280">
        <v>0</v>
      </c>
      <c r="R21" s="278">
        <f t="shared" si="14"/>
        <v>0</v>
      </c>
      <c r="S21" s="281"/>
      <c r="T21" s="280">
        <v>0</v>
      </c>
      <c r="U21" s="278">
        <f t="shared" si="15"/>
        <v>0</v>
      </c>
      <c r="V21" s="281"/>
      <c r="W21" s="280">
        <v>4</v>
      </c>
      <c r="X21" s="278">
        <f t="shared" si="16"/>
        <v>1.8264840182648401</v>
      </c>
      <c r="Y21" s="281"/>
      <c r="Z21" s="280">
        <v>6</v>
      </c>
      <c r="AA21" s="278">
        <f t="shared" si="17"/>
        <v>2.7397260273972601</v>
      </c>
      <c r="AB21" s="281"/>
      <c r="AC21" s="280">
        <v>1</v>
      </c>
      <c r="AD21" s="278">
        <f t="shared" si="18"/>
        <v>0.45662100456621002</v>
      </c>
      <c r="AE21" s="281"/>
      <c r="AF21" s="310">
        <f t="shared" si="8"/>
        <v>219</v>
      </c>
      <c r="AG21" s="278">
        <f t="shared" si="8"/>
        <v>100</v>
      </c>
    </row>
    <row r="22" spans="1:33" x14ac:dyDescent="0.25">
      <c r="A22" s="263" t="s">
        <v>246</v>
      </c>
      <c r="B22" s="264">
        <v>102</v>
      </c>
      <c r="C22" s="265">
        <f t="shared" si="9"/>
        <v>76.119402985074629</v>
      </c>
      <c r="D22" s="282"/>
      <c r="E22" s="283">
        <v>12</v>
      </c>
      <c r="F22" s="265">
        <f t="shared" si="10"/>
        <v>8.9552238805970141</v>
      </c>
      <c r="G22" s="284"/>
      <c r="H22" s="283">
        <v>1</v>
      </c>
      <c r="I22" s="265">
        <f t="shared" si="11"/>
        <v>0.74626865671641784</v>
      </c>
      <c r="J22" s="284"/>
      <c r="K22" s="283">
        <v>1</v>
      </c>
      <c r="L22" s="265">
        <f t="shared" si="12"/>
        <v>0.74626865671641784</v>
      </c>
      <c r="M22" s="284"/>
      <c r="N22" s="264">
        <v>0</v>
      </c>
      <c r="O22" s="265">
        <f t="shared" si="13"/>
        <v>0</v>
      </c>
      <c r="P22" s="282"/>
      <c r="Q22" s="283">
        <v>0</v>
      </c>
      <c r="R22" s="265">
        <f t="shared" si="14"/>
        <v>0</v>
      </c>
      <c r="S22" s="284"/>
      <c r="T22" s="283">
        <v>0</v>
      </c>
      <c r="U22" s="265">
        <f t="shared" si="15"/>
        <v>0</v>
      </c>
      <c r="V22" s="284"/>
      <c r="W22" s="283">
        <v>4</v>
      </c>
      <c r="X22" s="265">
        <f t="shared" si="16"/>
        <v>2.9850746268656714</v>
      </c>
      <c r="Y22" s="284"/>
      <c r="Z22" s="283">
        <v>7</v>
      </c>
      <c r="AA22" s="265">
        <f t="shared" si="17"/>
        <v>5.2238805970149249</v>
      </c>
      <c r="AB22" s="284"/>
      <c r="AC22" s="283">
        <v>7</v>
      </c>
      <c r="AD22" s="265">
        <f t="shared" si="18"/>
        <v>5.2238805970149249</v>
      </c>
      <c r="AE22" s="284"/>
      <c r="AF22" s="311">
        <f t="shared" si="8"/>
        <v>134</v>
      </c>
      <c r="AG22" s="265">
        <f t="shared" si="8"/>
        <v>100</v>
      </c>
    </row>
    <row r="23" spans="1:33" x14ac:dyDescent="0.25">
      <c r="A23" s="260" t="s">
        <v>247</v>
      </c>
      <c r="B23" s="261">
        <v>18</v>
      </c>
      <c r="C23" s="278">
        <f t="shared" si="9"/>
        <v>81.818181818181827</v>
      </c>
      <c r="D23" s="279"/>
      <c r="E23" s="280">
        <v>3</v>
      </c>
      <c r="F23" s="278">
        <f t="shared" si="10"/>
        <v>13.636363636363635</v>
      </c>
      <c r="G23" s="281"/>
      <c r="H23" s="280">
        <v>0</v>
      </c>
      <c r="I23" s="278">
        <f t="shared" si="11"/>
        <v>0</v>
      </c>
      <c r="J23" s="281"/>
      <c r="K23" s="280">
        <v>0</v>
      </c>
      <c r="L23" s="278">
        <f t="shared" si="12"/>
        <v>0</v>
      </c>
      <c r="M23" s="281"/>
      <c r="N23" s="261">
        <v>1</v>
      </c>
      <c r="O23" s="278">
        <f t="shared" si="13"/>
        <v>4.5454545454545459</v>
      </c>
      <c r="P23" s="279"/>
      <c r="Q23" s="280">
        <v>0</v>
      </c>
      <c r="R23" s="278">
        <f t="shared" si="14"/>
        <v>0</v>
      </c>
      <c r="S23" s="281"/>
      <c r="T23" s="280">
        <v>0</v>
      </c>
      <c r="U23" s="278">
        <f t="shared" si="15"/>
        <v>0</v>
      </c>
      <c r="V23" s="281"/>
      <c r="W23" s="280">
        <v>0</v>
      </c>
      <c r="X23" s="278">
        <f t="shared" si="16"/>
        <v>0</v>
      </c>
      <c r="Y23" s="281"/>
      <c r="Z23" s="280">
        <v>0</v>
      </c>
      <c r="AA23" s="278">
        <f t="shared" si="17"/>
        <v>0</v>
      </c>
      <c r="AB23" s="281"/>
      <c r="AC23" s="280">
        <v>0</v>
      </c>
      <c r="AD23" s="278">
        <f t="shared" si="18"/>
        <v>0</v>
      </c>
      <c r="AE23" s="281"/>
      <c r="AF23" s="310">
        <f t="shared" si="8"/>
        <v>22</v>
      </c>
      <c r="AG23" s="278">
        <f t="shared" si="8"/>
        <v>100</v>
      </c>
    </row>
    <row r="24" spans="1:33" x14ac:dyDescent="0.25">
      <c r="A24" s="263" t="s">
        <v>248</v>
      </c>
      <c r="B24" s="264">
        <v>0</v>
      </c>
      <c r="C24" s="265">
        <v>0</v>
      </c>
      <c r="D24" s="282"/>
      <c r="E24" s="283">
        <v>0</v>
      </c>
      <c r="F24" s="265">
        <v>0</v>
      </c>
      <c r="G24" s="284"/>
      <c r="H24" s="283">
        <v>0</v>
      </c>
      <c r="I24" s="265">
        <v>0</v>
      </c>
      <c r="J24" s="284"/>
      <c r="K24" s="283">
        <v>0</v>
      </c>
      <c r="L24" s="265">
        <v>0</v>
      </c>
      <c r="M24" s="284"/>
      <c r="N24" s="264">
        <v>0</v>
      </c>
      <c r="O24" s="265">
        <v>0</v>
      </c>
      <c r="P24" s="282"/>
      <c r="Q24" s="283">
        <v>0</v>
      </c>
      <c r="R24" s="265">
        <v>0</v>
      </c>
      <c r="S24" s="284"/>
      <c r="T24" s="283">
        <v>0</v>
      </c>
      <c r="U24" s="265">
        <v>0</v>
      </c>
      <c r="V24" s="284"/>
      <c r="W24" s="283">
        <v>0</v>
      </c>
      <c r="X24" s="265">
        <v>0</v>
      </c>
      <c r="Y24" s="284"/>
      <c r="Z24" s="283">
        <v>0</v>
      </c>
      <c r="AA24" s="265">
        <v>0</v>
      </c>
      <c r="AB24" s="284"/>
      <c r="AC24" s="283">
        <v>0</v>
      </c>
      <c r="AD24" s="265">
        <v>0</v>
      </c>
      <c r="AE24" s="284"/>
      <c r="AF24" s="311">
        <f t="shared" si="8"/>
        <v>0</v>
      </c>
      <c r="AG24" s="265">
        <f t="shared" si="8"/>
        <v>0</v>
      </c>
    </row>
    <row r="25" spans="1:33" x14ac:dyDescent="0.25">
      <c r="A25" s="260" t="s">
        <v>249</v>
      </c>
      <c r="B25" s="261">
        <v>63</v>
      </c>
      <c r="C25" s="278">
        <f t="shared" si="9"/>
        <v>92.64705882352942</v>
      </c>
      <c r="D25" s="279"/>
      <c r="E25" s="280">
        <v>4</v>
      </c>
      <c r="F25" s="278">
        <f t="shared" si="10"/>
        <v>5.8823529411764701</v>
      </c>
      <c r="G25" s="281"/>
      <c r="H25" s="280">
        <v>0</v>
      </c>
      <c r="I25" s="278">
        <f t="shared" si="11"/>
        <v>0</v>
      </c>
      <c r="J25" s="281"/>
      <c r="K25" s="280">
        <v>0</v>
      </c>
      <c r="L25" s="278">
        <f t="shared" si="12"/>
        <v>0</v>
      </c>
      <c r="M25" s="281"/>
      <c r="N25" s="261">
        <v>0</v>
      </c>
      <c r="O25" s="278">
        <f t="shared" si="13"/>
        <v>0</v>
      </c>
      <c r="P25" s="279"/>
      <c r="Q25" s="280">
        <v>0</v>
      </c>
      <c r="R25" s="278">
        <f t="shared" si="14"/>
        <v>0</v>
      </c>
      <c r="S25" s="281"/>
      <c r="T25" s="280">
        <v>0</v>
      </c>
      <c r="U25" s="278">
        <f t="shared" si="15"/>
        <v>0</v>
      </c>
      <c r="V25" s="281"/>
      <c r="W25" s="280">
        <v>0</v>
      </c>
      <c r="X25" s="278">
        <f t="shared" si="16"/>
        <v>0</v>
      </c>
      <c r="Y25" s="281"/>
      <c r="Z25" s="280">
        <v>0</v>
      </c>
      <c r="AA25" s="278">
        <f t="shared" si="17"/>
        <v>0</v>
      </c>
      <c r="AB25" s="281"/>
      <c r="AC25" s="280">
        <v>1</v>
      </c>
      <c r="AD25" s="278">
        <f t="shared" si="18"/>
        <v>1.4705882352941175</v>
      </c>
      <c r="AE25" s="281"/>
      <c r="AF25" s="310">
        <f t="shared" si="8"/>
        <v>68</v>
      </c>
      <c r="AG25" s="278">
        <f t="shared" si="8"/>
        <v>100.00000000000001</v>
      </c>
    </row>
    <row r="26" spans="1:33" x14ac:dyDescent="0.25">
      <c r="A26" s="263" t="s">
        <v>250</v>
      </c>
      <c r="B26" s="264">
        <v>1</v>
      </c>
      <c r="C26" s="265">
        <f t="shared" si="9"/>
        <v>33.333333333333329</v>
      </c>
      <c r="D26" s="282"/>
      <c r="E26" s="283">
        <v>0</v>
      </c>
      <c r="F26" s="265">
        <f t="shared" si="10"/>
        <v>0</v>
      </c>
      <c r="G26" s="284"/>
      <c r="H26" s="283">
        <v>0</v>
      </c>
      <c r="I26" s="265">
        <f t="shared" si="11"/>
        <v>0</v>
      </c>
      <c r="J26" s="284"/>
      <c r="K26" s="283">
        <v>0</v>
      </c>
      <c r="L26" s="265">
        <f t="shared" si="12"/>
        <v>0</v>
      </c>
      <c r="M26" s="284"/>
      <c r="N26" s="264">
        <v>0</v>
      </c>
      <c r="O26" s="265">
        <f t="shared" si="13"/>
        <v>0</v>
      </c>
      <c r="P26" s="282"/>
      <c r="Q26" s="283">
        <v>0</v>
      </c>
      <c r="R26" s="265">
        <f t="shared" si="14"/>
        <v>0</v>
      </c>
      <c r="S26" s="284"/>
      <c r="T26" s="283">
        <v>0</v>
      </c>
      <c r="U26" s="265">
        <f t="shared" si="15"/>
        <v>0</v>
      </c>
      <c r="V26" s="284"/>
      <c r="W26" s="283">
        <v>0</v>
      </c>
      <c r="X26" s="265">
        <f t="shared" si="16"/>
        <v>0</v>
      </c>
      <c r="Y26" s="284"/>
      <c r="Z26" s="283">
        <v>1</v>
      </c>
      <c r="AA26" s="265">
        <f t="shared" si="17"/>
        <v>33.333333333333329</v>
      </c>
      <c r="AB26" s="284"/>
      <c r="AC26" s="283">
        <v>1</v>
      </c>
      <c r="AD26" s="265">
        <f t="shared" si="18"/>
        <v>33.333333333333329</v>
      </c>
      <c r="AE26" s="284"/>
      <c r="AF26" s="311">
        <f t="shared" si="8"/>
        <v>3</v>
      </c>
      <c r="AG26" s="265">
        <f t="shared" si="8"/>
        <v>99.999999999999986</v>
      </c>
    </row>
    <row r="27" spans="1:33" x14ac:dyDescent="0.25">
      <c r="A27" s="260" t="s">
        <v>251</v>
      </c>
      <c r="B27" s="261">
        <v>14</v>
      </c>
      <c r="C27" s="278">
        <f t="shared" si="9"/>
        <v>82.35294117647058</v>
      </c>
      <c r="D27" s="279"/>
      <c r="E27" s="280">
        <v>3</v>
      </c>
      <c r="F27" s="278">
        <f t="shared" si="10"/>
        <v>17.647058823529413</v>
      </c>
      <c r="G27" s="281"/>
      <c r="H27" s="280">
        <v>0</v>
      </c>
      <c r="I27" s="278">
        <f t="shared" si="11"/>
        <v>0</v>
      </c>
      <c r="J27" s="281"/>
      <c r="K27" s="280">
        <v>0</v>
      </c>
      <c r="L27" s="278">
        <f t="shared" si="12"/>
        <v>0</v>
      </c>
      <c r="M27" s="281"/>
      <c r="N27" s="261">
        <v>0</v>
      </c>
      <c r="O27" s="278">
        <f t="shared" si="13"/>
        <v>0</v>
      </c>
      <c r="P27" s="279"/>
      <c r="Q27" s="280">
        <v>0</v>
      </c>
      <c r="R27" s="278">
        <f t="shared" si="14"/>
        <v>0</v>
      </c>
      <c r="S27" s="281"/>
      <c r="T27" s="280">
        <v>0</v>
      </c>
      <c r="U27" s="278">
        <f t="shared" si="15"/>
        <v>0</v>
      </c>
      <c r="V27" s="281"/>
      <c r="W27" s="280">
        <v>0</v>
      </c>
      <c r="X27" s="278">
        <f t="shared" si="16"/>
        <v>0</v>
      </c>
      <c r="Y27" s="281"/>
      <c r="Z27" s="280">
        <v>0</v>
      </c>
      <c r="AA27" s="278">
        <f t="shared" si="17"/>
        <v>0</v>
      </c>
      <c r="AB27" s="281"/>
      <c r="AC27" s="280">
        <v>0</v>
      </c>
      <c r="AD27" s="278">
        <f t="shared" si="18"/>
        <v>0</v>
      </c>
      <c r="AE27" s="281"/>
      <c r="AF27" s="310">
        <f t="shared" si="8"/>
        <v>17</v>
      </c>
      <c r="AG27" s="278">
        <f t="shared" si="8"/>
        <v>100</v>
      </c>
    </row>
    <row r="28" spans="1:33" x14ac:dyDescent="0.25">
      <c r="A28" s="263" t="s">
        <v>252</v>
      </c>
      <c r="B28" s="264">
        <v>145</v>
      </c>
      <c r="C28" s="265">
        <f t="shared" si="9"/>
        <v>86.30952380952381</v>
      </c>
      <c r="D28" s="282"/>
      <c r="E28" s="283">
        <v>6</v>
      </c>
      <c r="F28" s="265">
        <f t="shared" si="10"/>
        <v>3.5714285714285712</v>
      </c>
      <c r="G28" s="284"/>
      <c r="H28" s="283">
        <v>0</v>
      </c>
      <c r="I28" s="265">
        <f t="shared" si="11"/>
        <v>0</v>
      </c>
      <c r="J28" s="284"/>
      <c r="K28" s="283">
        <v>0</v>
      </c>
      <c r="L28" s="265">
        <f t="shared" si="12"/>
        <v>0</v>
      </c>
      <c r="M28" s="284"/>
      <c r="N28" s="264">
        <v>0</v>
      </c>
      <c r="O28" s="265">
        <f t="shared" si="13"/>
        <v>0</v>
      </c>
      <c r="P28" s="282"/>
      <c r="Q28" s="283">
        <v>0</v>
      </c>
      <c r="R28" s="265">
        <f t="shared" si="14"/>
        <v>0</v>
      </c>
      <c r="S28" s="284"/>
      <c r="T28" s="283">
        <v>0</v>
      </c>
      <c r="U28" s="265">
        <f t="shared" si="15"/>
        <v>0</v>
      </c>
      <c r="V28" s="284"/>
      <c r="W28" s="283">
        <v>3</v>
      </c>
      <c r="X28" s="265">
        <f t="shared" si="16"/>
        <v>1.7857142857142856</v>
      </c>
      <c r="Y28" s="284"/>
      <c r="Z28" s="283">
        <v>7</v>
      </c>
      <c r="AA28" s="265">
        <f t="shared" si="17"/>
        <v>4.1666666666666661</v>
      </c>
      <c r="AB28" s="284"/>
      <c r="AC28" s="283">
        <v>7</v>
      </c>
      <c r="AD28" s="265">
        <f t="shared" si="18"/>
        <v>4.1666666666666661</v>
      </c>
      <c r="AE28" s="284"/>
      <c r="AF28" s="311">
        <f t="shared" si="8"/>
        <v>168</v>
      </c>
      <c r="AG28" s="265">
        <f t="shared" si="8"/>
        <v>100</v>
      </c>
    </row>
    <row r="29" spans="1:33" x14ac:dyDescent="0.25">
      <c r="A29" s="260" t="s">
        <v>253</v>
      </c>
      <c r="B29" s="261">
        <v>108</v>
      </c>
      <c r="C29" s="278">
        <f t="shared" si="9"/>
        <v>66.257668711656436</v>
      </c>
      <c r="D29" s="279"/>
      <c r="E29" s="280">
        <v>26</v>
      </c>
      <c r="F29" s="278">
        <f t="shared" si="10"/>
        <v>15.950920245398773</v>
      </c>
      <c r="G29" s="281"/>
      <c r="H29" s="280">
        <v>0</v>
      </c>
      <c r="I29" s="278">
        <f t="shared" si="11"/>
        <v>0</v>
      </c>
      <c r="J29" s="281"/>
      <c r="K29" s="280">
        <v>0</v>
      </c>
      <c r="L29" s="278">
        <f t="shared" si="12"/>
        <v>0</v>
      </c>
      <c r="M29" s="281"/>
      <c r="N29" s="261">
        <v>0</v>
      </c>
      <c r="O29" s="278">
        <f t="shared" si="13"/>
        <v>0</v>
      </c>
      <c r="P29" s="279"/>
      <c r="Q29" s="280">
        <v>1</v>
      </c>
      <c r="R29" s="278">
        <f t="shared" si="14"/>
        <v>0.61349693251533743</v>
      </c>
      <c r="S29" s="281"/>
      <c r="T29" s="280">
        <v>0</v>
      </c>
      <c r="U29" s="278">
        <f t="shared" si="15"/>
        <v>0</v>
      </c>
      <c r="V29" s="281"/>
      <c r="W29" s="280">
        <v>4</v>
      </c>
      <c r="X29" s="278">
        <f t="shared" si="16"/>
        <v>2.4539877300613497</v>
      </c>
      <c r="Y29" s="281"/>
      <c r="Z29" s="280">
        <v>5</v>
      </c>
      <c r="AA29" s="278">
        <f t="shared" si="17"/>
        <v>3.0674846625766872</v>
      </c>
      <c r="AB29" s="281"/>
      <c r="AC29" s="280">
        <v>19</v>
      </c>
      <c r="AD29" s="278">
        <f t="shared" si="18"/>
        <v>11.656441717791409</v>
      </c>
      <c r="AE29" s="281"/>
      <c r="AF29" s="310">
        <f t="shared" si="8"/>
        <v>163</v>
      </c>
      <c r="AG29" s="278">
        <f t="shared" si="8"/>
        <v>100</v>
      </c>
    </row>
    <row r="30" spans="1:33" x14ac:dyDescent="0.25">
      <c r="A30" s="263" t="s">
        <v>254</v>
      </c>
      <c r="B30" s="264">
        <v>4</v>
      </c>
      <c r="C30" s="265">
        <f t="shared" si="9"/>
        <v>100</v>
      </c>
      <c r="D30" s="282"/>
      <c r="E30" s="283">
        <v>0</v>
      </c>
      <c r="F30" s="265">
        <f t="shared" si="10"/>
        <v>0</v>
      </c>
      <c r="G30" s="284"/>
      <c r="H30" s="283">
        <v>0</v>
      </c>
      <c r="I30" s="265">
        <f t="shared" si="11"/>
        <v>0</v>
      </c>
      <c r="J30" s="284"/>
      <c r="K30" s="283">
        <v>0</v>
      </c>
      <c r="L30" s="265">
        <f t="shared" si="12"/>
        <v>0</v>
      </c>
      <c r="M30" s="284"/>
      <c r="N30" s="264">
        <v>0</v>
      </c>
      <c r="O30" s="265">
        <f t="shared" si="13"/>
        <v>0</v>
      </c>
      <c r="P30" s="282"/>
      <c r="Q30" s="283">
        <v>0</v>
      </c>
      <c r="R30" s="265">
        <f t="shared" si="14"/>
        <v>0</v>
      </c>
      <c r="S30" s="284"/>
      <c r="T30" s="283">
        <v>0</v>
      </c>
      <c r="U30" s="265">
        <f t="shared" si="15"/>
        <v>0</v>
      </c>
      <c r="V30" s="284"/>
      <c r="W30" s="283">
        <v>0</v>
      </c>
      <c r="X30" s="265">
        <f t="shared" si="16"/>
        <v>0</v>
      </c>
      <c r="Y30" s="284"/>
      <c r="Z30" s="283">
        <v>0</v>
      </c>
      <c r="AA30" s="265">
        <f t="shared" si="17"/>
        <v>0</v>
      </c>
      <c r="AB30" s="284"/>
      <c r="AC30" s="283">
        <v>0</v>
      </c>
      <c r="AD30" s="265">
        <f t="shared" si="18"/>
        <v>0</v>
      </c>
      <c r="AE30" s="284"/>
      <c r="AF30" s="311">
        <f t="shared" si="8"/>
        <v>4</v>
      </c>
      <c r="AG30" s="265">
        <f t="shared" si="8"/>
        <v>100</v>
      </c>
    </row>
    <row r="31" spans="1:33" x14ac:dyDescent="0.25">
      <c r="A31" s="260" t="s">
        <v>255</v>
      </c>
      <c r="B31" s="261">
        <v>2</v>
      </c>
      <c r="C31" s="278">
        <f t="shared" si="9"/>
        <v>100</v>
      </c>
      <c r="D31" s="279"/>
      <c r="E31" s="280">
        <v>0</v>
      </c>
      <c r="F31" s="278">
        <f t="shared" si="10"/>
        <v>0</v>
      </c>
      <c r="G31" s="281"/>
      <c r="H31" s="280">
        <v>0</v>
      </c>
      <c r="I31" s="278">
        <f t="shared" si="11"/>
        <v>0</v>
      </c>
      <c r="J31" s="281"/>
      <c r="K31" s="280">
        <v>0</v>
      </c>
      <c r="L31" s="278">
        <f t="shared" si="12"/>
        <v>0</v>
      </c>
      <c r="M31" s="281"/>
      <c r="N31" s="261">
        <v>0</v>
      </c>
      <c r="O31" s="278">
        <f t="shared" si="13"/>
        <v>0</v>
      </c>
      <c r="P31" s="279"/>
      <c r="Q31" s="280">
        <v>0</v>
      </c>
      <c r="R31" s="278">
        <f t="shared" si="14"/>
        <v>0</v>
      </c>
      <c r="S31" s="281"/>
      <c r="T31" s="280">
        <v>0</v>
      </c>
      <c r="U31" s="278">
        <f t="shared" si="15"/>
        <v>0</v>
      </c>
      <c r="V31" s="281"/>
      <c r="W31" s="280">
        <v>0</v>
      </c>
      <c r="X31" s="278">
        <f t="shared" si="16"/>
        <v>0</v>
      </c>
      <c r="Y31" s="281"/>
      <c r="Z31" s="280">
        <v>0</v>
      </c>
      <c r="AA31" s="278">
        <f t="shared" si="17"/>
        <v>0</v>
      </c>
      <c r="AB31" s="281"/>
      <c r="AC31" s="280">
        <v>0</v>
      </c>
      <c r="AD31" s="278">
        <f t="shared" si="18"/>
        <v>0</v>
      </c>
      <c r="AE31" s="281"/>
      <c r="AF31" s="310">
        <f t="shared" si="8"/>
        <v>2</v>
      </c>
      <c r="AG31" s="278">
        <f t="shared" si="8"/>
        <v>100</v>
      </c>
    </row>
    <row r="32" spans="1:33" x14ac:dyDescent="0.25">
      <c r="A32" s="263" t="s">
        <v>256</v>
      </c>
      <c r="B32" s="264">
        <v>90</v>
      </c>
      <c r="C32" s="265">
        <f t="shared" si="9"/>
        <v>70.3125</v>
      </c>
      <c r="D32" s="282"/>
      <c r="E32" s="283">
        <v>32</v>
      </c>
      <c r="F32" s="265">
        <f t="shared" si="10"/>
        <v>25</v>
      </c>
      <c r="G32" s="284"/>
      <c r="H32" s="283">
        <v>1</v>
      </c>
      <c r="I32" s="265">
        <f t="shared" si="11"/>
        <v>0.78125</v>
      </c>
      <c r="J32" s="284"/>
      <c r="K32" s="283">
        <v>0</v>
      </c>
      <c r="L32" s="265">
        <f t="shared" si="12"/>
        <v>0</v>
      </c>
      <c r="M32" s="284"/>
      <c r="N32" s="264">
        <v>0</v>
      </c>
      <c r="O32" s="265">
        <f t="shared" si="13"/>
        <v>0</v>
      </c>
      <c r="P32" s="282"/>
      <c r="Q32" s="283">
        <v>1</v>
      </c>
      <c r="R32" s="265">
        <f t="shared" si="14"/>
        <v>0.78125</v>
      </c>
      <c r="S32" s="284"/>
      <c r="T32" s="283">
        <v>0</v>
      </c>
      <c r="U32" s="265">
        <f t="shared" si="15"/>
        <v>0</v>
      </c>
      <c r="V32" s="284"/>
      <c r="W32" s="283">
        <v>1</v>
      </c>
      <c r="X32" s="265">
        <f t="shared" si="16"/>
        <v>0.78125</v>
      </c>
      <c r="Y32" s="284"/>
      <c r="Z32" s="283">
        <v>1</v>
      </c>
      <c r="AA32" s="265">
        <f t="shared" si="17"/>
        <v>0.78125</v>
      </c>
      <c r="AB32" s="284"/>
      <c r="AC32" s="283">
        <v>2</v>
      </c>
      <c r="AD32" s="265">
        <f t="shared" si="18"/>
        <v>1.5625</v>
      </c>
      <c r="AE32" s="284"/>
      <c r="AF32" s="311">
        <f t="shared" si="8"/>
        <v>128</v>
      </c>
      <c r="AG32" s="265">
        <f t="shared" si="8"/>
        <v>100</v>
      </c>
    </row>
    <row r="33" spans="1:33" x14ac:dyDescent="0.25">
      <c r="A33" s="260" t="s">
        <v>257</v>
      </c>
      <c r="B33" s="261">
        <v>156</v>
      </c>
      <c r="C33" s="278">
        <f t="shared" si="9"/>
        <v>89.142857142857139</v>
      </c>
      <c r="D33" s="279"/>
      <c r="E33" s="280">
        <v>5</v>
      </c>
      <c r="F33" s="278">
        <f t="shared" si="10"/>
        <v>2.8571428571428572</v>
      </c>
      <c r="G33" s="281"/>
      <c r="H33" s="280">
        <v>0</v>
      </c>
      <c r="I33" s="278">
        <f t="shared" si="11"/>
        <v>0</v>
      </c>
      <c r="J33" s="281"/>
      <c r="K33" s="280">
        <v>0</v>
      </c>
      <c r="L33" s="278">
        <f t="shared" si="12"/>
        <v>0</v>
      </c>
      <c r="M33" s="281"/>
      <c r="N33" s="261">
        <v>0</v>
      </c>
      <c r="O33" s="278">
        <f t="shared" si="13"/>
        <v>0</v>
      </c>
      <c r="P33" s="279"/>
      <c r="Q33" s="280">
        <v>6</v>
      </c>
      <c r="R33" s="278">
        <f t="shared" si="14"/>
        <v>3.4285714285714288</v>
      </c>
      <c r="S33" s="281"/>
      <c r="T33" s="280">
        <v>0</v>
      </c>
      <c r="U33" s="278">
        <f t="shared" si="15"/>
        <v>0</v>
      </c>
      <c r="V33" s="281"/>
      <c r="W33" s="280">
        <v>1</v>
      </c>
      <c r="X33" s="278">
        <f t="shared" si="16"/>
        <v>0.5714285714285714</v>
      </c>
      <c r="Y33" s="281"/>
      <c r="Z33" s="280">
        <v>0</v>
      </c>
      <c r="AA33" s="278">
        <f t="shared" si="17"/>
        <v>0</v>
      </c>
      <c r="AB33" s="281"/>
      <c r="AC33" s="280">
        <v>7</v>
      </c>
      <c r="AD33" s="278">
        <f t="shared" si="18"/>
        <v>4</v>
      </c>
      <c r="AE33" s="281"/>
      <c r="AF33" s="310">
        <f t="shared" si="8"/>
        <v>175</v>
      </c>
      <c r="AG33" s="278">
        <f t="shared" si="8"/>
        <v>100</v>
      </c>
    </row>
    <row r="34" spans="1:33" x14ac:dyDescent="0.25">
      <c r="A34" s="263" t="s">
        <v>258</v>
      </c>
      <c r="B34" s="264">
        <v>12</v>
      </c>
      <c r="C34" s="265">
        <f t="shared" si="9"/>
        <v>70.588235294117652</v>
      </c>
      <c r="D34" s="282"/>
      <c r="E34" s="283">
        <v>1</v>
      </c>
      <c r="F34" s="265">
        <f t="shared" si="10"/>
        <v>5.8823529411764701</v>
      </c>
      <c r="G34" s="284"/>
      <c r="H34" s="283">
        <v>0</v>
      </c>
      <c r="I34" s="265">
        <f t="shared" si="11"/>
        <v>0</v>
      </c>
      <c r="J34" s="284"/>
      <c r="K34" s="283">
        <v>0</v>
      </c>
      <c r="L34" s="265">
        <f t="shared" si="12"/>
        <v>0</v>
      </c>
      <c r="M34" s="284"/>
      <c r="N34" s="264">
        <v>0</v>
      </c>
      <c r="O34" s="265">
        <f t="shared" si="13"/>
        <v>0</v>
      </c>
      <c r="P34" s="282"/>
      <c r="Q34" s="283">
        <v>0</v>
      </c>
      <c r="R34" s="265">
        <f t="shared" si="14"/>
        <v>0</v>
      </c>
      <c r="S34" s="284"/>
      <c r="T34" s="283">
        <v>0</v>
      </c>
      <c r="U34" s="265">
        <f t="shared" si="15"/>
        <v>0</v>
      </c>
      <c r="V34" s="284"/>
      <c r="W34" s="283">
        <v>0</v>
      </c>
      <c r="X34" s="265">
        <f t="shared" si="16"/>
        <v>0</v>
      </c>
      <c r="Y34" s="284"/>
      <c r="Z34" s="283">
        <v>0</v>
      </c>
      <c r="AA34" s="265">
        <f t="shared" si="17"/>
        <v>0</v>
      </c>
      <c r="AB34" s="284"/>
      <c r="AC34" s="283">
        <v>4</v>
      </c>
      <c r="AD34" s="265">
        <f t="shared" si="18"/>
        <v>23.52941176470588</v>
      </c>
      <c r="AE34" s="284"/>
      <c r="AF34" s="311">
        <f t="shared" si="8"/>
        <v>17</v>
      </c>
      <c r="AG34" s="265">
        <f t="shared" si="8"/>
        <v>100</v>
      </c>
    </row>
    <row r="35" spans="1:33" x14ac:dyDescent="0.25">
      <c r="A35" s="260" t="s">
        <v>259</v>
      </c>
      <c r="B35" s="261">
        <v>5</v>
      </c>
      <c r="C35" s="278">
        <f t="shared" si="9"/>
        <v>23.809523809523807</v>
      </c>
      <c r="D35" s="279"/>
      <c r="E35" s="280">
        <v>8</v>
      </c>
      <c r="F35" s="278">
        <f t="shared" si="10"/>
        <v>38.095238095238095</v>
      </c>
      <c r="G35" s="281"/>
      <c r="H35" s="280">
        <v>0</v>
      </c>
      <c r="I35" s="278">
        <f t="shared" si="11"/>
        <v>0</v>
      </c>
      <c r="J35" s="281"/>
      <c r="K35" s="280">
        <v>2</v>
      </c>
      <c r="L35" s="278">
        <f t="shared" si="12"/>
        <v>9.5238095238095237</v>
      </c>
      <c r="M35" s="281"/>
      <c r="N35" s="261">
        <v>0</v>
      </c>
      <c r="O35" s="278">
        <f t="shared" si="13"/>
        <v>0</v>
      </c>
      <c r="P35" s="279"/>
      <c r="Q35" s="280">
        <v>0</v>
      </c>
      <c r="R35" s="278">
        <f t="shared" si="14"/>
        <v>0</v>
      </c>
      <c r="S35" s="281"/>
      <c r="T35" s="280">
        <v>0</v>
      </c>
      <c r="U35" s="278">
        <f t="shared" si="15"/>
        <v>0</v>
      </c>
      <c r="V35" s="281"/>
      <c r="W35" s="280">
        <v>0</v>
      </c>
      <c r="X35" s="278">
        <f t="shared" si="16"/>
        <v>0</v>
      </c>
      <c r="Y35" s="281"/>
      <c r="Z35" s="280">
        <v>0</v>
      </c>
      <c r="AA35" s="278">
        <f t="shared" si="17"/>
        <v>0</v>
      </c>
      <c r="AB35" s="281"/>
      <c r="AC35" s="280">
        <v>6</v>
      </c>
      <c r="AD35" s="278">
        <f t="shared" si="18"/>
        <v>28.571428571428569</v>
      </c>
      <c r="AE35" s="281"/>
      <c r="AF35" s="310">
        <f t="shared" si="8"/>
        <v>21</v>
      </c>
      <c r="AG35" s="278">
        <f t="shared" si="8"/>
        <v>100</v>
      </c>
    </row>
    <row r="36" spans="1:33" s="266" customFormat="1" x14ac:dyDescent="0.25">
      <c r="A36" s="263" t="s">
        <v>260</v>
      </c>
      <c r="B36" s="264">
        <v>163</v>
      </c>
      <c r="C36" s="265">
        <f t="shared" si="9"/>
        <v>81.909547738693462</v>
      </c>
      <c r="D36" s="282"/>
      <c r="E36" s="283">
        <v>17</v>
      </c>
      <c r="F36" s="265">
        <f t="shared" si="10"/>
        <v>8.5427135678391952</v>
      </c>
      <c r="G36" s="284"/>
      <c r="H36" s="283">
        <v>0</v>
      </c>
      <c r="I36" s="265">
        <f t="shared" si="11"/>
        <v>0</v>
      </c>
      <c r="J36" s="284"/>
      <c r="K36" s="283">
        <v>1</v>
      </c>
      <c r="L36" s="265">
        <f t="shared" si="12"/>
        <v>0.50251256281407031</v>
      </c>
      <c r="M36" s="284"/>
      <c r="N36" s="264">
        <v>0</v>
      </c>
      <c r="O36" s="265">
        <f t="shared" si="13"/>
        <v>0</v>
      </c>
      <c r="P36" s="282"/>
      <c r="Q36" s="283">
        <v>1</v>
      </c>
      <c r="R36" s="265">
        <f t="shared" si="14"/>
        <v>0.50251256281407031</v>
      </c>
      <c r="S36" s="284"/>
      <c r="T36" s="283">
        <v>1</v>
      </c>
      <c r="U36" s="265">
        <f t="shared" si="15"/>
        <v>0.50251256281407031</v>
      </c>
      <c r="V36" s="284"/>
      <c r="W36" s="283">
        <v>4</v>
      </c>
      <c r="X36" s="265">
        <f t="shared" si="16"/>
        <v>2.0100502512562812</v>
      </c>
      <c r="Y36" s="284"/>
      <c r="Z36" s="283">
        <v>2</v>
      </c>
      <c r="AA36" s="265">
        <f t="shared" si="17"/>
        <v>1.0050251256281406</v>
      </c>
      <c r="AB36" s="284"/>
      <c r="AC36" s="283">
        <v>10</v>
      </c>
      <c r="AD36" s="265">
        <f t="shared" si="18"/>
        <v>5.025125628140704</v>
      </c>
      <c r="AE36" s="284"/>
      <c r="AF36" s="311">
        <f t="shared" si="8"/>
        <v>199</v>
      </c>
      <c r="AG36" s="265">
        <f t="shared" si="8"/>
        <v>100</v>
      </c>
    </row>
    <row r="37" spans="1:33" x14ac:dyDescent="0.25">
      <c r="A37" s="260" t="s">
        <v>261</v>
      </c>
      <c r="B37" s="261">
        <v>46</v>
      </c>
      <c r="C37" s="278">
        <f t="shared" si="9"/>
        <v>67.64705882352942</v>
      </c>
      <c r="D37" s="279"/>
      <c r="E37" s="280">
        <v>9</v>
      </c>
      <c r="F37" s="278">
        <f t="shared" si="10"/>
        <v>13.23529411764706</v>
      </c>
      <c r="G37" s="281"/>
      <c r="H37" s="280">
        <v>0</v>
      </c>
      <c r="I37" s="278">
        <f t="shared" si="11"/>
        <v>0</v>
      </c>
      <c r="J37" s="281"/>
      <c r="K37" s="280">
        <v>0</v>
      </c>
      <c r="L37" s="278">
        <f t="shared" si="12"/>
        <v>0</v>
      </c>
      <c r="M37" s="281"/>
      <c r="N37" s="261">
        <v>0</v>
      </c>
      <c r="O37" s="278">
        <f t="shared" si="13"/>
        <v>0</v>
      </c>
      <c r="P37" s="279"/>
      <c r="Q37" s="280">
        <v>0</v>
      </c>
      <c r="R37" s="278">
        <f t="shared" si="14"/>
        <v>0</v>
      </c>
      <c r="S37" s="281"/>
      <c r="T37" s="280">
        <v>0</v>
      </c>
      <c r="U37" s="278">
        <f t="shared" si="15"/>
        <v>0</v>
      </c>
      <c r="V37" s="281"/>
      <c r="W37" s="280">
        <v>4</v>
      </c>
      <c r="X37" s="278">
        <f t="shared" si="16"/>
        <v>5.8823529411764701</v>
      </c>
      <c r="Y37" s="281"/>
      <c r="Z37" s="280">
        <v>3</v>
      </c>
      <c r="AA37" s="278">
        <f t="shared" si="17"/>
        <v>4.4117647058823533</v>
      </c>
      <c r="AB37" s="281"/>
      <c r="AC37" s="280">
        <v>6</v>
      </c>
      <c r="AD37" s="278">
        <f t="shared" si="18"/>
        <v>8.8235294117647065</v>
      </c>
      <c r="AE37" s="281"/>
      <c r="AF37" s="310">
        <f t="shared" si="8"/>
        <v>68</v>
      </c>
      <c r="AG37" s="278">
        <f t="shared" si="8"/>
        <v>100</v>
      </c>
    </row>
    <row r="38" spans="1:33" s="266" customFormat="1" x14ac:dyDescent="0.25">
      <c r="A38" s="263" t="s">
        <v>262</v>
      </c>
      <c r="B38" s="264">
        <v>76</v>
      </c>
      <c r="C38" s="265">
        <f t="shared" si="9"/>
        <v>67.857142857142861</v>
      </c>
      <c r="D38" s="282"/>
      <c r="E38" s="283">
        <v>30</v>
      </c>
      <c r="F38" s="265">
        <f t="shared" si="10"/>
        <v>26.785714285714285</v>
      </c>
      <c r="G38" s="284"/>
      <c r="H38" s="283">
        <v>0</v>
      </c>
      <c r="I38" s="265">
        <f t="shared" si="11"/>
        <v>0</v>
      </c>
      <c r="J38" s="284"/>
      <c r="K38" s="283">
        <v>0</v>
      </c>
      <c r="L38" s="265">
        <f t="shared" si="12"/>
        <v>0</v>
      </c>
      <c r="M38" s="284"/>
      <c r="N38" s="264">
        <v>0</v>
      </c>
      <c r="O38" s="265">
        <f t="shared" si="13"/>
        <v>0</v>
      </c>
      <c r="P38" s="282"/>
      <c r="Q38" s="283">
        <v>1</v>
      </c>
      <c r="R38" s="265">
        <f t="shared" si="14"/>
        <v>0.89285714285714279</v>
      </c>
      <c r="S38" s="284"/>
      <c r="T38" s="283">
        <v>0</v>
      </c>
      <c r="U38" s="265">
        <f t="shared" si="15"/>
        <v>0</v>
      </c>
      <c r="V38" s="284"/>
      <c r="W38" s="283">
        <v>0</v>
      </c>
      <c r="X38" s="265">
        <f t="shared" si="16"/>
        <v>0</v>
      </c>
      <c r="Y38" s="284"/>
      <c r="Z38" s="283">
        <v>2</v>
      </c>
      <c r="AA38" s="265">
        <f t="shared" si="17"/>
        <v>1.7857142857142856</v>
      </c>
      <c r="AB38" s="284"/>
      <c r="AC38" s="283">
        <v>3</v>
      </c>
      <c r="AD38" s="265">
        <f t="shared" si="18"/>
        <v>2.6785714285714284</v>
      </c>
      <c r="AE38" s="284"/>
      <c r="AF38" s="311">
        <f t="shared" si="8"/>
        <v>112</v>
      </c>
      <c r="AG38" s="265">
        <f t="shared" si="8"/>
        <v>100</v>
      </c>
    </row>
    <row r="39" spans="1:33" x14ac:dyDescent="0.25">
      <c r="A39" s="260" t="s">
        <v>263</v>
      </c>
      <c r="B39" s="261">
        <v>101</v>
      </c>
      <c r="C39" s="278">
        <f t="shared" si="9"/>
        <v>90.990990990990994</v>
      </c>
      <c r="D39" s="279"/>
      <c r="E39" s="280">
        <v>6</v>
      </c>
      <c r="F39" s="278">
        <f t="shared" si="10"/>
        <v>5.4054054054054053</v>
      </c>
      <c r="G39" s="281"/>
      <c r="H39" s="280">
        <v>0</v>
      </c>
      <c r="I39" s="278">
        <f t="shared" si="11"/>
        <v>0</v>
      </c>
      <c r="J39" s="281"/>
      <c r="K39" s="280">
        <v>0</v>
      </c>
      <c r="L39" s="278">
        <f t="shared" si="12"/>
        <v>0</v>
      </c>
      <c r="M39" s="281"/>
      <c r="N39" s="261">
        <v>0</v>
      </c>
      <c r="O39" s="278">
        <f t="shared" si="13"/>
        <v>0</v>
      </c>
      <c r="P39" s="279"/>
      <c r="Q39" s="280">
        <v>0</v>
      </c>
      <c r="R39" s="278">
        <f t="shared" si="14"/>
        <v>0</v>
      </c>
      <c r="S39" s="281"/>
      <c r="T39" s="280">
        <v>0</v>
      </c>
      <c r="U39" s="278">
        <f t="shared" si="15"/>
        <v>0</v>
      </c>
      <c r="V39" s="281"/>
      <c r="W39" s="280">
        <v>1</v>
      </c>
      <c r="X39" s="278">
        <f t="shared" si="16"/>
        <v>0.90090090090090091</v>
      </c>
      <c r="Y39" s="281"/>
      <c r="Z39" s="280">
        <v>0</v>
      </c>
      <c r="AA39" s="278">
        <f t="shared" si="17"/>
        <v>0</v>
      </c>
      <c r="AB39" s="281"/>
      <c r="AC39" s="280">
        <v>3</v>
      </c>
      <c r="AD39" s="278">
        <f t="shared" si="18"/>
        <v>2.7027027027027026</v>
      </c>
      <c r="AE39" s="281"/>
      <c r="AF39" s="310">
        <f t="shared" si="8"/>
        <v>111</v>
      </c>
      <c r="AG39" s="278">
        <f t="shared" si="8"/>
        <v>100</v>
      </c>
    </row>
    <row r="40" spans="1:33" s="266" customFormat="1" x14ac:dyDescent="0.25">
      <c r="A40" s="263" t="s">
        <v>264</v>
      </c>
      <c r="B40" s="264">
        <v>93</v>
      </c>
      <c r="C40" s="265">
        <f t="shared" si="9"/>
        <v>75.609756097560975</v>
      </c>
      <c r="D40" s="282"/>
      <c r="E40" s="283">
        <v>9</v>
      </c>
      <c r="F40" s="265">
        <f t="shared" si="10"/>
        <v>7.3170731707317067</v>
      </c>
      <c r="G40" s="284"/>
      <c r="H40" s="283">
        <v>1</v>
      </c>
      <c r="I40" s="265">
        <f t="shared" si="11"/>
        <v>0.81300813008130091</v>
      </c>
      <c r="J40" s="284"/>
      <c r="K40" s="283">
        <v>0</v>
      </c>
      <c r="L40" s="265">
        <f t="shared" si="12"/>
        <v>0</v>
      </c>
      <c r="M40" s="284"/>
      <c r="N40" s="264">
        <v>1</v>
      </c>
      <c r="O40" s="265">
        <f t="shared" si="13"/>
        <v>0.81300813008130091</v>
      </c>
      <c r="P40" s="282"/>
      <c r="Q40" s="283">
        <v>1</v>
      </c>
      <c r="R40" s="265">
        <f t="shared" si="14"/>
        <v>0.81300813008130091</v>
      </c>
      <c r="S40" s="284"/>
      <c r="T40" s="283">
        <v>0</v>
      </c>
      <c r="U40" s="265">
        <f t="shared" si="15"/>
        <v>0</v>
      </c>
      <c r="V40" s="284"/>
      <c r="W40" s="283">
        <v>5</v>
      </c>
      <c r="X40" s="265">
        <f t="shared" si="16"/>
        <v>4.0650406504065035</v>
      </c>
      <c r="Y40" s="284"/>
      <c r="Z40" s="283">
        <v>4</v>
      </c>
      <c r="AA40" s="265">
        <f t="shared" si="17"/>
        <v>3.2520325203252036</v>
      </c>
      <c r="AB40" s="284"/>
      <c r="AC40" s="283">
        <v>9</v>
      </c>
      <c r="AD40" s="265">
        <f t="shared" si="18"/>
        <v>7.3170731707317067</v>
      </c>
      <c r="AE40" s="284"/>
      <c r="AF40" s="311">
        <f t="shared" si="8"/>
        <v>123</v>
      </c>
      <c r="AG40" s="265">
        <f t="shared" si="8"/>
        <v>100</v>
      </c>
    </row>
    <row r="41" spans="1:33" x14ac:dyDescent="0.25">
      <c r="A41" s="260" t="s">
        <v>265</v>
      </c>
      <c r="B41" s="261">
        <v>77</v>
      </c>
      <c r="C41" s="278">
        <f t="shared" si="9"/>
        <v>78.571428571428569</v>
      </c>
      <c r="D41" s="279"/>
      <c r="E41" s="280">
        <v>16</v>
      </c>
      <c r="F41" s="278">
        <f t="shared" si="10"/>
        <v>16.326530612244898</v>
      </c>
      <c r="G41" s="281"/>
      <c r="H41" s="280">
        <v>1</v>
      </c>
      <c r="I41" s="278">
        <f t="shared" si="11"/>
        <v>1.0204081632653061</v>
      </c>
      <c r="J41" s="281"/>
      <c r="K41" s="280">
        <v>0</v>
      </c>
      <c r="L41" s="278">
        <f t="shared" si="12"/>
        <v>0</v>
      </c>
      <c r="M41" s="281"/>
      <c r="N41" s="261">
        <v>0</v>
      </c>
      <c r="O41" s="278">
        <f t="shared" si="13"/>
        <v>0</v>
      </c>
      <c r="P41" s="279"/>
      <c r="Q41" s="280">
        <v>0</v>
      </c>
      <c r="R41" s="278">
        <f t="shared" si="14"/>
        <v>0</v>
      </c>
      <c r="S41" s="281"/>
      <c r="T41" s="280">
        <v>0</v>
      </c>
      <c r="U41" s="278">
        <f t="shared" si="15"/>
        <v>0</v>
      </c>
      <c r="V41" s="281"/>
      <c r="W41" s="280">
        <v>0</v>
      </c>
      <c r="X41" s="278">
        <f t="shared" si="16"/>
        <v>0</v>
      </c>
      <c r="Y41" s="281"/>
      <c r="Z41" s="280">
        <v>1</v>
      </c>
      <c r="AA41" s="278">
        <f t="shared" si="17"/>
        <v>1.0204081632653061</v>
      </c>
      <c r="AB41" s="281"/>
      <c r="AC41" s="280">
        <v>3</v>
      </c>
      <c r="AD41" s="278">
        <f t="shared" si="18"/>
        <v>3.0612244897959182</v>
      </c>
      <c r="AE41" s="281"/>
      <c r="AF41" s="310">
        <f t="shared" si="8"/>
        <v>98</v>
      </c>
      <c r="AG41" s="278">
        <f t="shared" si="8"/>
        <v>100</v>
      </c>
    </row>
    <row r="42" spans="1:33" s="266" customFormat="1" x14ac:dyDescent="0.25">
      <c r="A42" s="263" t="s">
        <v>266</v>
      </c>
      <c r="B42" s="264">
        <v>71</v>
      </c>
      <c r="C42" s="265">
        <f t="shared" si="9"/>
        <v>94.666666666666671</v>
      </c>
      <c r="D42" s="282"/>
      <c r="E42" s="283">
        <v>2</v>
      </c>
      <c r="F42" s="265">
        <f t="shared" si="10"/>
        <v>2.666666666666667</v>
      </c>
      <c r="G42" s="284"/>
      <c r="H42" s="283">
        <v>0</v>
      </c>
      <c r="I42" s="265">
        <f t="shared" si="11"/>
        <v>0</v>
      </c>
      <c r="J42" s="284"/>
      <c r="K42" s="283">
        <v>0</v>
      </c>
      <c r="L42" s="265">
        <f t="shared" si="12"/>
        <v>0</v>
      </c>
      <c r="M42" s="284"/>
      <c r="N42" s="264">
        <v>0</v>
      </c>
      <c r="O42" s="265">
        <f t="shared" si="13"/>
        <v>0</v>
      </c>
      <c r="P42" s="282"/>
      <c r="Q42" s="283">
        <v>1</v>
      </c>
      <c r="R42" s="265">
        <f t="shared" si="14"/>
        <v>1.3333333333333335</v>
      </c>
      <c r="S42" s="284"/>
      <c r="T42" s="283">
        <v>0</v>
      </c>
      <c r="U42" s="265">
        <f t="shared" si="15"/>
        <v>0</v>
      </c>
      <c r="V42" s="284"/>
      <c r="W42" s="283">
        <v>0</v>
      </c>
      <c r="X42" s="265">
        <f t="shared" si="16"/>
        <v>0</v>
      </c>
      <c r="Y42" s="284"/>
      <c r="Z42" s="283">
        <v>1</v>
      </c>
      <c r="AA42" s="265">
        <f t="shared" si="17"/>
        <v>1.3333333333333335</v>
      </c>
      <c r="AB42" s="284"/>
      <c r="AC42" s="283">
        <v>0</v>
      </c>
      <c r="AD42" s="265">
        <f t="shared" si="18"/>
        <v>0</v>
      </c>
      <c r="AE42" s="284"/>
      <c r="AF42" s="311">
        <f t="shared" si="8"/>
        <v>75</v>
      </c>
      <c r="AG42" s="265">
        <f t="shared" si="8"/>
        <v>100</v>
      </c>
    </row>
    <row r="43" spans="1:33" x14ac:dyDescent="0.25">
      <c r="A43" s="260" t="s">
        <v>267</v>
      </c>
      <c r="B43" s="261">
        <v>117</v>
      </c>
      <c r="C43" s="278">
        <f t="shared" si="9"/>
        <v>72.67080745341616</v>
      </c>
      <c r="D43" s="279"/>
      <c r="E43" s="280">
        <v>33</v>
      </c>
      <c r="F43" s="278">
        <f t="shared" si="10"/>
        <v>20.496894409937887</v>
      </c>
      <c r="G43" s="281"/>
      <c r="H43" s="280">
        <v>0</v>
      </c>
      <c r="I43" s="278">
        <f t="shared" si="11"/>
        <v>0</v>
      </c>
      <c r="J43" s="281"/>
      <c r="K43" s="280">
        <v>0</v>
      </c>
      <c r="L43" s="278">
        <f t="shared" si="12"/>
        <v>0</v>
      </c>
      <c r="M43" s="281"/>
      <c r="N43" s="261">
        <v>0</v>
      </c>
      <c r="O43" s="278">
        <f t="shared" si="13"/>
        <v>0</v>
      </c>
      <c r="P43" s="279"/>
      <c r="Q43" s="280">
        <v>2</v>
      </c>
      <c r="R43" s="278">
        <f t="shared" si="14"/>
        <v>1.2422360248447204</v>
      </c>
      <c r="S43" s="281"/>
      <c r="T43" s="280">
        <v>0</v>
      </c>
      <c r="U43" s="278">
        <f t="shared" si="15"/>
        <v>0</v>
      </c>
      <c r="V43" s="281"/>
      <c r="W43" s="280">
        <v>3</v>
      </c>
      <c r="X43" s="278">
        <f t="shared" si="16"/>
        <v>1.8633540372670807</v>
      </c>
      <c r="Y43" s="281"/>
      <c r="Z43" s="280">
        <v>1</v>
      </c>
      <c r="AA43" s="278">
        <f t="shared" si="17"/>
        <v>0.6211180124223602</v>
      </c>
      <c r="AB43" s="281"/>
      <c r="AC43" s="280">
        <v>5</v>
      </c>
      <c r="AD43" s="278">
        <f t="shared" si="18"/>
        <v>3.1055900621118013</v>
      </c>
      <c r="AE43" s="281"/>
      <c r="AF43" s="310">
        <f t="shared" si="8"/>
        <v>161</v>
      </c>
      <c r="AG43" s="278">
        <f t="shared" si="8"/>
        <v>100</v>
      </c>
    </row>
    <row r="44" spans="1:33" s="266" customFormat="1" x14ac:dyDescent="0.25">
      <c r="A44" s="263" t="s">
        <v>268</v>
      </c>
      <c r="B44" s="264">
        <v>129</v>
      </c>
      <c r="C44" s="265">
        <f t="shared" si="9"/>
        <v>86</v>
      </c>
      <c r="D44" s="282"/>
      <c r="E44" s="283">
        <v>8</v>
      </c>
      <c r="F44" s="265">
        <f t="shared" si="10"/>
        <v>5.3333333333333339</v>
      </c>
      <c r="G44" s="284"/>
      <c r="H44" s="283">
        <v>0</v>
      </c>
      <c r="I44" s="265">
        <f t="shared" si="11"/>
        <v>0</v>
      </c>
      <c r="J44" s="284"/>
      <c r="K44" s="283">
        <v>0</v>
      </c>
      <c r="L44" s="265">
        <f t="shared" si="12"/>
        <v>0</v>
      </c>
      <c r="M44" s="284"/>
      <c r="N44" s="264">
        <v>0</v>
      </c>
      <c r="O44" s="265">
        <f t="shared" si="13"/>
        <v>0</v>
      </c>
      <c r="P44" s="282"/>
      <c r="Q44" s="283">
        <v>2</v>
      </c>
      <c r="R44" s="265">
        <f t="shared" si="14"/>
        <v>1.3333333333333335</v>
      </c>
      <c r="S44" s="284"/>
      <c r="T44" s="283">
        <v>0</v>
      </c>
      <c r="U44" s="265">
        <f t="shared" si="15"/>
        <v>0</v>
      </c>
      <c r="V44" s="284"/>
      <c r="W44" s="283">
        <v>3</v>
      </c>
      <c r="X44" s="265">
        <f t="shared" si="16"/>
        <v>2</v>
      </c>
      <c r="Y44" s="284"/>
      <c r="Z44" s="283">
        <v>4</v>
      </c>
      <c r="AA44" s="265">
        <f t="shared" si="17"/>
        <v>2.666666666666667</v>
      </c>
      <c r="AB44" s="284"/>
      <c r="AC44" s="283">
        <v>4</v>
      </c>
      <c r="AD44" s="265">
        <f t="shared" si="18"/>
        <v>2.666666666666667</v>
      </c>
      <c r="AE44" s="284"/>
      <c r="AF44" s="311">
        <f t="shared" si="8"/>
        <v>150</v>
      </c>
      <c r="AG44" s="265">
        <f t="shared" si="8"/>
        <v>100</v>
      </c>
    </row>
    <row r="45" spans="1:33" x14ac:dyDescent="0.25">
      <c r="A45" s="260" t="s">
        <v>269</v>
      </c>
      <c r="B45" s="261">
        <v>0</v>
      </c>
      <c r="C45" s="278">
        <v>0</v>
      </c>
      <c r="D45" s="279"/>
      <c r="E45" s="280">
        <v>0</v>
      </c>
      <c r="F45" s="278">
        <v>0</v>
      </c>
      <c r="G45" s="281"/>
      <c r="H45" s="280">
        <v>0</v>
      </c>
      <c r="I45" s="278">
        <v>0</v>
      </c>
      <c r="J45" s="281"/>
      <c r="K45" s="280">
        <v>0</v>
      </c>
      <c r="L45" s="278">
        <v>0</v>
      </c>
      <c r="M45" s="281"/>
      <c r="N45" s="261">
        <v>0</v>
      </c>
      <c r="O45" s="278">
        <v>0</v>
      </c>
      <c r="P45" s="279"/>
      <c r="Q45" s="280">
        <v>0</v>
      </c>
      <c r="R45" s="278">
        <v>0</v>
      </c>
      <c r="S45" s="281"/>
      <c r="T45" s="280">
        <v>0</v>
      </c>
      <c r="U45" s="278">
        <v>0</v>
      </c>
      <c r="V45" s="281"/>
      <c r="W45" s="280">
        <v>0</v>
      </c>
      <c r="X45" s="278">
        <v>0</v>
      </c>
      <c r="Y45" s="281"/>
      <c r="Z45" s="280">
        <v>0</v>
      </c>
      <c r="AA45" s="278">
        <v>0</v>
      </c>
      <c r="AB45" s="281"/>
      <c r="AC45" s="280">
        <v>0</v>
      </c>
      <c r="AD45" s="278">
        <v>0</v>
      </c>
      <c r="AE45" s="281"/>
      <c r="AF45" s="310">
        <f t="shared" si="8"/>
        <v>0</v>
      </c>
      <c r="AG45" s="278">
        <f t="shared" si="8"/>
        <v>0</v>
      </c>
    </row>
    <row r="46" spans="1:33" s="266" customFormat="1" x14ac:dyDescent="0.25">
      <c r="A46" s="267" t="s">
        <v>270</v>
      </c>
      <c r="B46" s="268">
        <v>0</v>
      </c>
      <c r="C46" s="269">
        <v>0</v>
      </c>
      <c r="D46" s="285"/>
      <c r="E46" s="286">
        <v>0</v>
      </c>
      <c r="F46" s="269">
        <v>0</v>
      </c>
      <c r="G46" s="287"/>
      <c r="H46" s="286">
        <v>0</v>
      </c>
      <c r="I46" s="269">
        <v>0</v>
      </c>
      <c r="J46" s="287"/>
      <c r="K46" s="286">
        <v>0</v>
      </c>
      <c r="L46" s="269">
        <v>0</v>
      </c>
      <c r="M46" s="287"/>
      <c r="N46" s="268">
        <v>0</v>
      </c>
      <c r="O46" s="269">
        <v>0</v>
      </c>
      <c r="P46" s="285"/>
      <c r="Q46" s="286">
        <v>0</v>
      </c>
      <c r="R46" s="269">
        <v>0</v>
      </c>
      <c r="S46" s="287"/>
      <c r="T46" s="286">
        <v>0</v>
      </c>
      <c r="U46" s="269">
        <v>0</v>
      </c>
      <c r="V46" s="287"/>
      <c r="W46" s="286">
        <v>0</v>
      </c>
      <c r="X46" s="269">
        <v>0</v>
      </c>
      <c r="Y46" s="287"/>
      <c r="Z46" s="286">
        <v>0</v>
      </c>
      <c r="AA46" s="269">
        <v>0</v>
      </c>
      <c r="AB46" s="287"/>
      <c r="AC46" s="286">
        <v>0</v>
      </c>
      <c r="AD46" s="269">
        <v>0</v>
      </c>
      <c r="AE46" s="287"/>
      <c r="AF46" s="312">
        <f t="shared" si="8"/>
        <v>0</v>
      </c>
      <c r="AG46" s="269">
        <f t="shared" si="8"/>
        <v>0</v>
      </c>
    </row>
    <row r="47" spans="1:33" x14ac:dyDescent="0.25">
      <c r="B47" s="270"/>
      <c r="C47" s="271"/>
      <c r="D47" s="270"/>
      <c r="E47" s="270"/>
      <c r="F47" s="293"/>
      <c r="G47" s="284"/>
      <c r="H47" s="284"/>
      <c r="I47" s="293"/>
      <c r="J47" s="284"/>
      <c r="K47" s="284"/>
      <c r="L47" s="293"/>
      <c r="M47" s="284"/>
      <c r="N47" s="270"/>
      <c r="O47" s="271"/>
      <c r="P47" s="270"/>
      <c r="Q47" s="270"/>
      <c r="R47" s="293"/>
      <c r="S47" s="284"/>
      <c r="T47" s="284"/>
      <c r="U47" s="293"/>
      <c r="V47" s="284"/>
      <c r="W47" s="284"/>
      <c r="X47" s="293"/>
      <c r="Y47" s="284"/>
      <c r="Z47" s="284"/>
      <c r="AA47" s="293"/>
      <c r="AB47" s="284"/>
      <c r="AC47" s="284"/>
      <c r="AD47" s="293"/>
      <c r="AE47" s="284"/>
      <c r="AF47" s="284"/>
      <c r="AG47" s="293"/>
    </row>
    <row r="48" spans="1:33" ht="16.5" x14ac:dyDescent="0.3">
      <c r="A48" s="272" t="s">
        <v>271</v>
      </c>
    </row>
  </sheetData>
  <mergeCells count="15">
    <mergeCell ref="A6:AG7"/>
    <mergeCell ref="A8:C8"/>
    <mergeCell ref="A11:A13"/>
    <mergeCell ref="B11:AG11"/>
    <mergeCell ref="B12:C12"/>
    <mergeCell ref="E12:F12"/>
    <mergeCell ref="H12:I12"/>
    <mergeCell ref="K12:L12"/>
    <mergeCell ref="N12:O12"/>
    <mergeCell ref="Q12:R12"/>
    <mergeCell ref="T12:U12"/>
    <mergeCell ref="W12:X12"/>
    <mergeCell ref="Z12:AA12"/>
    <mergeCell ref="AC12:AD12"/>
    <mergeCell ref="AF12:AG12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FB106-5C6F-426D-B49D-09451DA11F17}">
  <sheetPr>
    <tabColor theme="1"/>
  </sheetPr>
  <dimension ref="A2:I48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5.5703125" style="250" customWidth="1"/>
    <col min="9" max="9" width="9.5703125" style="250" hidden="1" customWidth="1"/>
    <col min="10" max="16384" width="11.42578125" style="250"/>
  </cols>
  <sheetData>
    <row r="2" spans="1:9" x14ac:dyDescent="0.25">
      <c r="A2" s="249"/>
    </row>
    <row r="5" spans="1:9" ht="3.75" customHeight="1" x14ac:dyDescent="0.25"/>
    <row r="6" spans="1:9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</row>
    <row r="7" spans="1:9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</row>
    <row r="8" spans="1:9" ht="14.25" customHeight="1" x14ac:dyDescent="0.25">
      <c r="A8" s="251" t="s">
        <v>226</v>
      </c>
      <c r="B8" s="252"/>
      <c r="C8" s="252"/>
      <c r="D8" s="252"/>
      <c r="E8" s="252"/>
      <c r="F8" s="252"/>
      <c r="G8" s="252"/>
      <c r="H8" s="252"/>
      <c r="I8" s="252"/>
    </row>
    <row r="9" spans="1:9" ht="14.25" customHeight="1" x14ac:dyDescent="0.25">
      <c r="A9" s="433" t="s">
        <v>460</v>
      </c>
      <c r="B9" s="433"/>
      <c r="C9" s="433"/>
      <c r="D9" s="433"/>
      <c r="E9" s="433"/>
      <c r="F9" s="433"/>
      <c r="G9" s="433"/>
      <c r="H9" s="433"/>
      <c r="I9" s="433"/>
    </row>
    <row r="10" spans="1:9" ht="15.75" x14ac:dyDescent="0.3">
      <c r="A10" s="253" t="s">
        <v>235</v>
      </c>
      <c r="B10" s="254"/>
      <c r="C10" s="255"/>
      <c r="D10" s="288"/>
      <c r="E10" s="288"/>
      <c r="F10" s="288"/>
    </row>
    <row r="11" spans="1:9" x14ac:dyDescent="0.25">
      <c r="A11" s="423" t="s">
        <v>236</v>
      </c>
      <c r="B11" s="429" t="s">
        <v>461</v>
      </c>
      <c r="C11" s="429"/>
      <c r="D11" s="429"/>
      <c r="E11" s="429"/>
      <c r="F11" s="429"/>
      <c r="G11" s="429"/>
      <c r="H11" s="429"/>
      <c r="I11" s="429"/>
    </row>
    <row r="12" spans="1:9" ht="27" customHeight="1" x14ac:dyDescent="0.25">
      <c r="A12" s="426"/>
      <c r="B12" s="425" t="s">
        <v>306</v>
      </c>
      <c r="C12" s="425"/>
      <c r="D12" s="273"/>
      <c r="E12" s="428" t="s">
        <v>307</v>
      </c>
      <c r="F12" s="428"/>
      <c r="G12" s="274"/>
      <c r="H12" s="428" t="s">
        <v>303</v>
      </c>
      <c r="I12" s="428"/>
    </row>
    <row r="13" spans="1:9" x14ac:dyDescent="0.25">
      <c r="A13" s="426"/>
      <c r="B13" s="256" t="s">
        <v>52</v>
      </c>
      <c r="C13" s="256" t="s">
        <v>1</v>
      </c>
      <c r="D13" s="267"/>
      <c r="E13" s="256" t="s">
        <v>52</v>
      </c>
      <c r="F13" s="256" t="s">
        <v>1</v>
      </c>
      <c r="G13" s="275"/>
      <c r="H13" s="256"/>
      <c r="I13" s="256" t="s">
        <v>1</v>
      </c>
    </row>
    <row r="14" spans="1:9" x14ac:dyDescent="0.25">
      <c r="A14" s="289" t="s">
        <v>238</v>
      </c>
      <c r="B14" s="258">
        <f>SUM(B15:B46)</f>
        <v>8758</v>
      </c>
      <c r="C14" s="276">
        <f>(B14/$H$14)*100</f>
        <v>28.505402942325219</v>
      </c>
      <c r="D14" s="277"/>
      <c r="E14" s="258">
        <f t="shared" ref="E14" si="0">SUM(E15:E46)</f>
        <v>21966</v>
      </c>
      <c r="F14" s="276">
        <f>(E14/$H$14)*100</f>
        <v>71.494597057674781</v>
      </c>
      <c r="G14" s="277"/>
      <c r="H14" s="258">
        <f>SUM(H15:H46)</f>
        <v>30724</v>
      </c>
      <c r="I14" s="277">
        <f>SUM(I15:I46)</f>
        <v>99.999999999999986</v>
      </c>
    </row>
    <row r="15" spans="1:9" x14ac:dyDescent="0.25">
      <c r="A15" s="260" t="s">
        <v>239</v>
      </c>
      <c r="B15" s="261">
        <v>290</v>
      </c>
      <c r="C15" s="262">
        <f>(B15/$H15)*100</f>
        <v>36.295369211514398</v>
      </c>
      <c r="D15" s="279"/>
      <c r="E15" s="280">
        <v>509</v>
      </c>
      <c r="F15" s="262">
        <f>(E15/$H15)*100</f>
        <v>63.704630788485602</v>
      </c>
      <c r="G15" s="281"/>
      <c r="H15" s="280">
        <f>B15+E15</f>
        <v>799</v>
      </c>
      <c r="I15" s="262">
        <f>(H15/$H$14)*100</f>
        <v>2.6005728420778542</v>
      </c>
    </row>
    <row r="16" spans="1:9" x14ac:dyDescent="0.25">
      <c r="A16" s="263" t="s">
        <v>240</v>
      </c>
      <c r="B16" s="264">
        <v>392</v>
      </c>
      <c r="C16" s="265">
        <f>(B16/$H16)*100</f>
        <v>31.869918699186993</v>
      </c>
      <c r="D16" s="282"/>
      <c r="E16" s="283">
        <v>838</v>
      </c>
      <c r="F16" s="265">
        <f>(E16/$H16)*100</f>
        <v>68.130081300813004</v>
      </c>
      <c r="G16" s="284"/>
      <c r="H16" s="283">
        <f>B16+E16</f>
        <v>1230</v>
      </c>
      <c r="I16" s="265">
        <f>(H16/$H$14)*100</f>
        <v>4.0033849759145941</v>
      </c>
    </row>
    <row r="17" spans="1:9" x14ac:dyDescent="0.25">
      <c r="A17" s="260" t="s">
        <v>241</v>
      </c>
      <c r="B17" s="261">
        <v>0</v>
      </c>
      <c r="C17" s="262">
        <v>0</v>
      </c>
      <c r="D17" s="279"/>
      <c r="E17" s="280">
        <v>0</v>
      </c>
      <c r="F17" s="262">
        <v>0</v>
      </c>
      <c r="G17" s="281"/>
      <c r="H17" s="280">
        <f t="shared" ref="H17:H46" si="1">B17+E17</f>
        <v>0</v>
      </c>
      <c r="I17" s="262">
        <f t="shared" ref="I17:I46" si="2">(H17/$H$14)*100</f>
        <v>0</v>
      </c>
    </row>
    <row r="18" spans="1:9" x14ac:dyDescent="0.25">
      <c r="A18" s="263" t="s">
        <v>242</v>
      </c>
      <c r="B18" s="264">
        <v>326</v>
      </c>
      <c r="C18" s="265">
        <f t="shared" ref="C18:C46" si="3">(B18/$H18)*100</f>
        <v>16.804123711340207</v>
      </c>
      <c r="D18" s="282"/>
      <c r="E18" s="283">
        <v>1614</v>
      </c>
      <c r="F18" s="265">
        <f t="shared" ref="F18:F46" si="4">(E18/$H18)*100</f>
        <v>83.195876288659804</v>
      </c>
      <c r="G18" s="284"/>
      <c r="H18" s="283">
        <f t="shared" si="1"/>
        <v>1940</v>
      </c>
      <c r="I18" s="265">
        <f t="shared" si="2"/>
        <v>6.3142819945319619</v>
      </c>
    </row>
    <row r="19" spans="1:9" x14ac:dyDescent="0.25">
      <c r="A19" s="260" t="s">
        <v>243</v>
      </c>
      <c r="B19" s="261">
        <v>491</v>
      </c>
      <c r="C19" s="262">
        <f t="shared" si="3"/>
        <v>21.668137687555163</v>
      </c>
      <c r="D19" s="279"/>
      <c r="E19" s="280">
        <v>1775</v>
      </c>
      <c r="F19" s="262">
        <f t="shared" si="4"/>
        <v>78.331862312444827</v>
      </c>
      <c r="G19" s="281"/>
      <c r="H19" s="280">
        <f t="shared" si="1"/>
        <v>2266</v>
      </c>
      <c r="I19" s="262">
        <f t="shared" si="2"/>
        <v>7.3753417523759923</v>
      </c>
    </row>
    <row r="20" spans="1:9" x14ac:dyDescent="0.25">
      <c r="A20" s="263" t="s">
        <v>244</v>
      </c>
      <c r="B20" s="264">
        <v>312</v>
      </c>
      <c r="C20" s="265">
        <f t="shared" si="3"/>
        <v>17.237569060773481</v>
      </c>
      <c r="D20" s="282"/>
      <c r="E20" s="283">
        <v>1498</v>
      </c>
      <c r="F20" s="265">
        <f t="shared" si="4"/>
        <v>82.762430939226519</v>
      </c>
      <c r="G20" s="284"/>
      <c r="H20" s="283">
        <f t="shared" si="1"/>
        <v>1810</v>
      </c>
      <c r="I20" s="265">
        <f t="shared" si="2"/>
        <v>5.8911600052076549</v>
      </c>
    </row>
    <row r="21" spans="1:9" x14ac:dyDescent="0.25">
      <c r="A21" s="260" t="s">
        <v>245</v>
      </c>
      <c r="B21" s="261">
        <v>573</v>
      </c>
      <c r="C21" s="262">
        <f t="shared" si="3"/>
        <v>29.36955407483342</v>
      </c>
      <c r="D21" s="279"/>
      <c r="E21" s="280">
        <v>1378</v>
      </c>
      <c r="F21" s="262">
        <f t="shared" si="4"/>
        <v>70.630445925166583</v>
      </c>
      <c r="G21" s="281"/>
      <c r="H21" s="280">
        <f t="shared" si="1"/>
        <v>1951</v>
      </c>
      <c r="I21" s="262">
        <f t="shared" si="2"/>
        <v>6.3500846243978639</v>
      </c>
    </row>
    <row r="22" spans="1:9" x14ac:dyDescent="0.25">
      <c r="A22" s="263" t="s">
        <v>246</v>
      </c>
      <c r="B22" s="264">
        <v>502</v>
      </c>
      <c r="C22" s="265">
        <f t="shared" si="3"/>
        <v>35.178696566222847</v>
      </c>
      <c r="D22" s="282"/>
      <c r="E22" s="283">
        <v>925</v>
      </c>
      <c r="F22" s="265">
        <f t="shared" si="4"/>
        <v>64.82130343377716</v>
      </c>
      <c r="G22" s="284"/>
      <c r="H22" s="283">
        <f t="shared" si="1"/>
        <v>1427</v>
      </c>
      <c r="I22" s="265">
        <f t="shared" si="2"/>
        <v>4.6445775289675826</v>
      </c>
    </row>
    <row r="23" spans="1:9" x14ac:dyDescent="0.25">
      <c r="A23" s="260" t="s">
        <v>247</v>
      </c>
      <c r="B23" s="261">
        <v>90</v>
      </c>
      <c r="C23" s="262">
        <f t="shared" si="3"/>
        <v>40.909090909090914</v>
      </c>
      <c r="D23" s="279"/>
      <c r="E23" s="280">
        <v>130</v>
      </c>
      <c r="F23" s="262">
        <f t="shared" si="4"/>
        <v>59.090909090909093</v>
      </c>
      <c r="G23" s="281"/>
      <c r="H23" s="280">
        <f t="shared" si="1"/>
        <v>220</v>
      </c>
      <c r="I23" s="262">
        <f t="shared" si="2"/>
        <v>0.71605259731805748</v>
      </c>
    </row>
    <row r="24" spans="1:9" x14ac:dyDescent="0.25">
      <c r="A24" s="263" t="s">
        <v>248</v>
      </c>
      <c r="B24" s="264">
        <v>1</v>
      </c>
      <c r="C24" s="265">
        <f t="shared" si="3"/>
        <v>50</v>
      </c>
      <c r="D24" s="282"/>
      <c r="E24" s="283">
        <v>1</v>
      </c>
      <c r="F24" s="265">
        <f t="shared" si="4"/>
        <v>50</v>
      </c>
      <c r="G24" s="284"/>
      <c r="H24" s="283">
        <f t="shared" si="1"/>
        <v>2</v>
      </c>
      <c r="I24" s="265">
        <f t="shared" si="2"/>
        <v>6.5095690665277952E-3</v>
      </c>
    </row>
    <row r="25" spans="1:9" x14ac:dyDescent="0.25">
      <c r="A25" s="260" t="s">
        <v>249</v>
      </c>
      <c r="B25" s="261">
        <v>366</v>
      </c>
      <c r="C25" s="262">
        <f t="shared" si="3"/>
        <v>26.93156732891832</v>
      </c>
      <c r="D25" s="279"/>
      <c r="E25" s="280">
        <v>993</v>
      </c>
      <c r="F25" s="262">
        <f t="shared" si="4"/>
        <v>73.068432671081666</v>
      </c>
      <c r="G25" s="281"/>
      <c r="H25" s="280">
        <f t="shared" si="1"/>
        <v>1359</v>
      </c>
      <c r="I25" s="262">
        <f t="shared" si="2"/>
        <v>4.4232521807056369</v>
      </c>
    </row>
    <row r="26" spans="1:9" x14ac:dyDescent="0.25">
      <c r="A26" s="263" t="s">
        <v>250</v>
      </c>
      <c r="B26" s="264">
        <v>180</v>
      </c>
      <c r="C26" s="265">
        <f t="shared" si="3"/>
        <v>97.826086956521735</v>
      </c>
      <c r="D26" s="282"/>
      <c r="E26" s="283">
        <v>4</v>
      </c>
      <c r="F26" s="265">
        <f t="shared" si="4"/>
        <v>2.1739130434782608</v>
      </c>
      <c r="G26" s="284"/>
      <c r="H26" s="283">
        <f t="shared" si="1"/>
        <v>184</v>
      </c>
      <c r="I26" s="265">
        <f t="shared" si="2"/>
        <v>0.59888035412055729</v>
      </c>
    </row>
    <row r="27" spans="1:9" x14ac:dyDescent="0.25">
      <c r="A27" s="260" t="s">
        <v>251</v>
      </c>
      <c r="B27" s="261">
        <v>337</v>
      </c>
      <c r="C27" s="262">
        <f t="shared" si="3"/>
        <v>21.727917472598325</v>
      </c>
      <c r="D27" s="279"/>
      <c r="E27" s="280">
        <v>1214</v>
      </c>
      <c r="F27" s="262">
        <f t="shared" si="4"/>
        <v>78.272082527401679</v>
      </c>
      <c r="G27" s="281"/>
      <c r="H27" s="280">
        <f t="shared" si="1"/>
        <v>1551</v>
      </c>
      <c r="I27" s="262">
        <f t="shared" si="2"/>
        <v>5.0481708110923051</v>
      </c>
    </row>
    <row r="28" spans="1:9" x14ac:dyDescent="0.25">
      <c r="A28" s="263" t="s">
        <v>252</v>
      </c>
      <c r="B28" s="264">
        <v>534</v>
      </c>
      <c r="C28" s="265">
        <f t="shared" si="3"/>
        <v>42.146803472770323</v>
      </c>
      <c r="D28" s="282"/>
      <c r="E28" s="283">
        <v>733</v>
      </c>
      <c r="F28" s="265">
        <f t="shared" si="4"/>
        <v>57.853196527229677</v>
      </c>
      <c r="G28" s="284"/>
      <c r="H28" s="283">
        <f t="shared" si="1"/>
        <v>1267</v>
      </c>
      <c r="I28" s="265">
        <f t="shared" si="2"/>
        <v>4.1238120036453587</v>
      </c>
    </row>
    <row r="29" spans="1:9" x14ac:dyDescent="0.25">
      <c r="A29" s="260" t="s">
        <v>253</v>
      </c>
      <c r="B29" s="261">
        <v>511</v>
      </c>
      <c r="C29" s="262">
        <f t="shared" si="3"/>
        <v>37.545922116091106</v>
      </c>
      <c r="D29" s="279"/>
      <c r="E29" s="280">
        <v>850</v>
      </c>
      <c r="F29" s="262">
        <f t="shared" si="4"/>
        <v>62.454077883908887</v>
      </c>
      <c r="G29" s="281"/>
      <c r="H29" s="280">
        <f t="shared" si="1"/>
        <v>1361</v>
      </c>
      <c r="I29" s="262">
        <f t="shared" si="2"/>
        <v>4.4297617497721653</v>
      </c>
    </row>
    <row r="30" spans="1:9" x14ac:dyDescent="0.25">
      <c r="A30" s="263" t="s">
        <v>254</v>
      </c>
      <c r="B30" s="264">
        <v>16</v>
      </c>
      <c r="C30" s="265">
        <f t="shared" si="3"/>
        <v>84.210526315789465</v>
      </c>
      <c r="D30" s="282"/>
      <c r="E30" s="283">
        <v>3</v>
      </c>
      <c r="F30" s="265">
        <f t="shared" si="4"/>
        <v>15.789473684210526</v>
      </c>
      <c r="G30" s="284"/>
      <c r="H30" s="283">
        <f t="shared" si="1"/>
        <v>19</v>
      </c>
      <c r="I30" s="265">
        <f t="shared" si="2"/>
        <v>6.184090613201406E-2</v>
      </c>
    </row>
    <row r="31" spans="1:9" x14ac:dyDescent="0.25">
      <c r="A31" s="260" t="s">
        <v>255</v>
      </c>
      <c r="B31" s="261">
        <v>6</v>
      </c>
      <c r="C31" s="262">
        <f t="shared" si="3"/>
        <v>20</v>
      </c>
      <c r="D31" s="279"/>
      <c r="E31" s="280">
        <v>24</v>
      </c>
      <c r="F31" s="262">
        <f t="shared" si="4"/>
        <v>80</v>
      </c>
      <c r="G31" s="281"/>
      <c r="H31" s="280">
        <f t="shared" si="1"/>
        <v>30</v>
      </c>
      <c r="I31" s="262">
        <f t="shared" si="2"/>
        <v>9.7643535997916947E-2</v>
      </c>
    </row>
    <row r="32" spans="1:9" x14ac:dyDescent="0.25">
      <c r="A32" s="263" t="s">
        <v>256</v>
      </c>
      <c r="B32" s="264">
        <v>319</v>
      </c>
      <c r="C32" s="265">
        <f t="shared" si="3"/>
        <v>24.6141975308642</v>
      </c>
      <c r="D32" s="282"/>
      <c r="E32" s="283">
        <v>977</v>
      </c>
      <c r="F32" s="265">
        <f t="shared" si="4"/>
        <v>75.385802469135797</v>
      </c>
      <c r="G32" s="284"/>
      <c r="H32" s="283">
        <f t="shared" si="1"/>
        <v>1296</v>
      </c>
      <c r="I32" s="265">
        <f t="shared" si="2"/>
        <v>4.2182007551100114</v>
      </c>
    </row>
    <row r="33" spans="1:9" x14ac:dyDescent="0.25">
      <c r="A33" s="260" t="s">
        <v>257</v>
      </c>
      <c r="B33" s="261">
        <v>280</v>
      </c>
      <c r="C33" s="262">
        <f t="shared" si="3"/>
        <v>20.833333333333336</v>
      </c>
      <c r="D33" s="279"/>
      <c r="E33" s="280">
        <v>1064</v>
      </c>
      <c r="F33" s="262">
        <f t="shared" si="4"/>
        <v>79.166666666666657</v>
      </c>
      <c r="G33" s="281"/>
      <c r="H33" s="280">
        <f t="shared" si="1"/>
        <v>1344</v>
      </c>
      <c r="I33" s="262">
        <f t="shared" si="2"/>
        <v>4.3744304127066789</v>
      </c>
    </row>
    <row r="34" spans="1:9" x14ac:dyDescent="0.25">
      <c r="A34" s="263" t="s">
        <v>258</v>
      </c>
      <c r="B34" s="264">
        <v>123</v>
      </c>
      <c r="C34" s="265">
        <f t="shared" si="3"/>
        <v>35.964912280701753</v>
      </c>
      <c r="D34" s="282"/>
      <c r="E34" s="283">
        <v>219</v>
      </c>
      <c r="F34" s="265">
        <f t="shared" si="4"/>
        <v>64.035087719298247</v>
      </c>
      <c r="G34" s="284"/>
      <c r="H34" s="283">
        <f t="shared" si="1"/>
        <v>342</v>
      </c>
      <c r="I34" s="265">
        <f t="shared" si="2"/>
        <v>1.113136310376253</v>
      </c>
    </row>
    <row r="35" spans="1:9" x14ac:dyDescent="0.25">
      <c r="A35" s="260" t="s">
        <v>259</v>
      </c>
      <c r="B35" s="261">
        <v>83</v>
      </c>
      <c r="C35" s="262">
        <f t="shared" si="3"/>
        <v>79.047619047619051</v>
      </c>
      <c r="D35" s="279"/>
      <c r="E35" s="280">
        <v>22</v>
      </c>
      <c r="F35" s="262">
        <f t="shared" si="4"/>
        <v>20.952380952380953</v>
      </c>
      <c r="G35" s="281"/>
      <c r="H35" s="280">
        <f t="shared" si="1"/>
        <v>105</v>
      </c>
      <c r="I35" s="262">
        <f t="shared" si="2"/>
        <v>0.3417523759927093</v>
      </c>
    </row>
    <row r="36" spans="1:9" s="266" customFormat="1" x14ac:dyDescent="0.25">
      <c r="A36" s="263" t="s">
        <v>260</v>
      </c>
      <c r="B36" s="264">
        <v>788</v>
      </c>
      <c r="C36" s="265">
        <f t="shared" si="3"/>
        <v>42.206748794858065</v>
      </c>
      <c r="D36" s="282"/>
      <c r="E36" s="283">
        <v>1079</v>
      </c>
      <c r="F36" s="265">
        <f t="shared" si="4"/>
        <v>57.793251205141935</v>
      </c>
      <c r="G36" s="284"/>
      <c r="H36" s="283">
        <f t="shared" si="1"/>
        <v>1867</v>
      </c>
      <c r="I36" s="265">
        <f t="shared" si="2"/>
        <v>6.0766827236036978</v>
      </c>
    </row>
    <row r="37" spans="1:9" x14ac:dyDescent="0.25">
      <c r="A37" s="260" t="s">
        <v>261</v>
      </c>
      <c r="B37" s="261">
        <v>160</v>
      </c>
      <c r="C37" s="262">
        <f t="shared" si="3"/>
        <v>25.117739403453687</v>
      </c>
      <c r="D37" s="279"/>
      <c r="E37" s="280">
        <v>477</v>
      </c>
      <c r="F37" s="262">
        <f t="shared" si="4"/>
        <v>74.882260596546317</v>
      </c>
      <c r="G37" s="281"/>
      <c r="H37" s="280">
        <f t="shared" si="1"/>
        <v>637</v>
      </c>
      <c r="I37" s="262">
        <f t="shared" si="2"/>
        <v>2.0732977476891028</v>
      </c>
    </row>
    <row r="38" spans="1:9" s="266" customFormat="1" x14ac:dyDescent="0.25">
      <c r="A38" s="263" t="s">
        <v>262</v>
      </c>
      <c r="B38" s="264">
        <v>342</v>
      </c>
      <c r="C38" s="265">
        <f t="shared" si="3"/>
        <v>23.392612859097127</v>
      </c>
      <c r="D38" s="282"/>
      <c r="E38" s="283">
        <v>1120</v>
      </c>
      <c r="F38" s="265">
        <f t="shared" si="4"/>
        <v>76.607387140902873</v>
      </c>
      <c r="G38" s="284"/>
      <c r="H38" s="283">
        <f t="shared" si="1"/>
        <v>1462</v>
      </c>
      <c r="I38" s="265">
        <f t="shared" si="2"/>
        <v>4.7584949876318188</v>
      </c>
    </row>
    <row r="39" spans="1:9" x14ac:dyDescent="0.25">
      <c r="A39" s="260" t="s">
        <v>263</v>
      </c>
      <c r="B39" s="261">
        <v>216</v>
      </c>
      <c r="C39" s="262">
        <f t="shared" si="3"/>
        <v>25.05800464037123</v>
      </c>
      <c r="D39" s="279"/>
      <c r="E39" s="280">
        <v>646</v>
      </c>
      <c r="F39" s="262">
        <f t="shared" si="4"/>
        <v>74.941995359628763</v>
      </c>
      <c r="G39" s="281"/>
      <c r="H39" s="280">
        <f t="shared" si="1"/>
        <v>862</v>
      </c>
      <c r="I39" s="262">
        <f t="shared" si="2"/>
        <v>2.8056242676734797</v>
      </c>
    </row>
    <row r="40" spans="1:9" s="266" customFormat="1" x14ac:dyDescent="0.25">
      <c r="A40" s="263" t="s">
        <v>264</v>
      </c>
      <c r="B40" s="264">
        <v>302</v>
      </c>
      <c r="C40" s="265">
        <f t="shared" si="3"/>
        <v>22.861468584405753</v>
      </c>
      <c r="D40" s="282"/>
      <c r="E40" s="283">
        <v>1019</v>
      </c>
      <c r="F40" s="265">
        <f t="shared" si="4"/>
        <v>77.138531415594244</v>
      </c>
      <c r="G40" s="284"/>
      <c r="H40" s="283">
        <f t="shared" si="1"/>
        <v>1321</v>
      </c>
      <c r="I40" s="265">
        <f t="shared" si="2"/>
        <v>4.2995703684416089</v>
      </c>
    </row>
    <row r="41" spans="1:9" x14ac:dyDescent="0.25">
      <c r="A41" s="260" t="s">
        <v>265</v>
      </c>
      <c r="B41" s="261">
        <v>245</v>
      </c>
      <c r="C41" s="262">
        <f t="shared" si="3"/>
        <v>25.494276795005206</v>
      </c>
      <c r="D41" s="279"/>
      <c r="E41" s="280">
        <v>716</v>
      </c>
      <c r="F41" s="262">
        <f t="shared" si="4"/>
        <v>74.505723204994794</v>
      </c>
      <c r="G41" s="281"/>
      <c r="H41" s="280">
        <f t="shared" si="1"/>
        <v>961</v>
      </c>
      <c r="I41" s="262">
        <f t="shared" si="2"/>
        <v>3.1278479364666061</v>
      </c>
    </row>
    <row r="42" spans="1:9" s="266" customFormat="1" x14ac:dyDescent="0.25">
      <c r="A42" s="263" t="s">
        <v>266</v>
      </c>
      <c r="B42" s="264">
        <v>165</v>
      </c>
      <c r="C42" s="265">
        <f t="shared" si="3"/>
        <v>48.104956268221578</v>
      </c>
      <c r="D42" s="282"/>
      <c r="E42" s="283">
        <v>178</v>
      </c>
      <c r="F42" s="265">
        <f t="shared" si="4"/>
        <v>51.895043731778422</v>
      </c>
      <c r="G42" s="284"/>
      <c r="H42" s="283">
        <f t="shared" si="1"/>
        <v>343</v>
      </c>
      <c r="I42" s="265">
        <f t="shared" si="2"/>
        <v>1.116391094909517</v>
      </c>
    </row>
    <row r="43" spans="1:9" x14ac:dyDescent="0.25">
      <c r="A43" s="260" t="s">
        <v>267</v>
      </c>
      <c r="B43" s="261">
        <v>357</v>
      </c>
      <c r="C43" s="262">
        <f t="shared" si="3"/>
        <v>22.826086956521738</v>
      </c>
      <c r="D43" s="279"/>
      <c r="E43" s="280">
        <v>1207</v>
      </c>
      <c r="F43" s="262">
        <f t="shared" si="4"/>
        <v>77.173913043478265</v>
      </c>
      <c r="G43" s="281"/>
      <c r="H43" s="280">
        <f t="shared" si="1"/>
        <v>1564</v>
      </c>
      <c r="I43" s="262">
        <f t="shared" si="2"/>
        <v>5.0904830100247365</v>
      </c>
    </row>
    <row r="44" spans="1:9" s="266" customFormat="1" x14ac:dyDescent="0.25">
      <c r="A44" s="263" t="s">
        <v>268</v>
      </c>
      <c r="B44" s="264">
        <v>427</v>
      </c>
      <c r="C44" s="265">
        <f t="shared" si="3"/>
        <v>37.098175499565592</v>
      </c>
      <c r="D44" s="282"/>
      <c r="E44" s="283">
        <v>724</v>
      </c>
      <c r="F44" s="265">
        <f t="shared" si="4"/>
        <v>62.901824500434401</v>
      </c>
      <c r="G44" s="284"/>
      <c r="H44" s="283">
        <f t="shared" si="1"/>
        <v>1151</v>
      </c>
      <c r="I44" s="265">
        <f t="shared" si="2"/>
        <v>3.7462569977867464</v>
      </c>
    </row>
    <row r="45" spans="1:9" x14ac:dyDescent="0.25">
      <c r="A45" s="260" t="s">
        <v>269</v>
      </c>
      <c r="B45" s="261">
        <v>24</v>
      </c>
      <c r="C45" s="262">
        <f t="shared" si="3"/>
        <v>100</v>
      </c>
      <c r="D45" s="279"/>
      <c r="E45" s="280">
        <v>0</v>
      </c>
      <c r="F45" s="262">
        <f t="shared" si="4"/>
        <v>0</v>
      </c>
      <c r="G45" s="281"/>
      <c r="H45" s="280">
        <f t="shared" si="1"/>
        <v>24</v>
      </c>
      <c r="I45" s="262">
        <f t="shared" si="2"/>
        <v>7.8114828798333549E-2</v>
      </c>
    </row>
    <row r="46" spans="1:9" s="266" customFormat="1" x14ac:dyDescent="0.25">
      <c r="A46" s="267" t="s">
        <v>270</v>
      </c>
      <c r="B46" s="268">
        <v>0</v>
      </c>
      <c r="C46" s="269">
        <f t="shared" si="3"/>
        <v>0</v>
      </c>
      <c r="D46" s="285"/>
      <c r="E46" s="286">
        <v>29</v>
      </c>
      <c r="F46" s="269">
        <f t="shared" si="4"/>
        <v>100</v>
      </c>
      <c r="G46" s="287"/>
      <c r="H46" s="286">
        <f t="shared" si="1"/>
        <v>29</v>
      </c>
      <c r="I46" s="269">
        <f t="shared" si="2"/>
        <v>9.4388751464653045E-2</v>
      </c>
    </row>
    <row r="47" spans="1:9" x14ac:dyDescent="0.25">
      <c r="B47" s="270"/>
      <c r="C47" s="271"/>
      <c r="D47" s="270"/>
      <c r="E47" s="270"/>
      <c r="F47" s="293"/>
      <c r="G47" s="284"/>
      <c r="H47" s="284"/>
      <c r="I47" s="293"/>
    </row>
    <row r="48" spans="1:9" ht="16.5" x14ac:dyDescent="0.3">
      <c r="A48" s="272" t="s">
        <v>271</v>
      </c>
    </row>
  </sheetData>
  <mergeCells count="7">
    <mergeCell ref="A6:I7"/>
    <mergeCell ref="A9:I9"/>
    <mergeCell ref="A11:A13"/>
    <mergeCell ref="B11:I11"/>
    <mergeCell ref="B12:C12"/>
    <mergeCell ref="E12:F12"/>
    <mergeCell ref="H12:I12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AA850-586A-4E2B-819A-D5F6141F01E2}">
  <sheetPr>
    <tabColor theme="1"/>
  </sheetPr>
  <dimension ref="A2:AA47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10.140625" style="250" customWidth="1"/>
    <col min="3" max="3" width="9.5703125" style="250" customWidth="1"/>
    <col min="4" max="4" width="6.28515625" style="250" customWidth="1"/>
    <col min="5" max="5" width="10.140625" style="250" customWidth="1"/>
    <col min="6" max="6" width="9.5703125" style="250" customWidth="1"/>
    <col min="7" max="7" width="6.28515625" style="250" customWidth="1"/>
    <col min="8" max="8" width="11.42578125" style="250"/>
    <col min="9" max="9" width="14" style="250" customWidth="1"/>
    <col min="10" max="10" width="6.28515625" style="250" customWidth="1"/>
    <col min="11" max="12" width="11.42578125" style="250"/>
    <col min="13" max="13" width="6.28515625" style="250" customWidth="1"/>
    <col min="14" max="14" width="10.140625" style="250" customWidth="1"/>
    <col min="15" max="15" width="9.5703125" style="250" customWidth="1"/>
    <col min="16" max="16" width="6.28515625" style="250" customWidth="1"/>
    <col min="17" max="17" width="11.42578125" style="250"/>
    <col min="18" max="18" width="14" style="250" customWidth="1"/>
    <col min="19" max="19" width="6.28515625" style="250" customWidth="1"/>
    <col min="20" max="21" width="11.42578125" style="250"/>
    <col min="22" max="22" width="6.28515625" style="250" customWidth="1"/>
    <col min="23" max="23" width="11.42578125" style="250"/>
    <col min="24" max="24" width="14" style="250" customWidth="1"/>
    <col min="25" max="16384" width="11.42578125" style="250"/>
  </cols>
  <sheetData>
    <row r="2" spans="1:27" x14ac:dyDescent="0.25">
      <c r="A2" s="249"/>
    </row>
    <row r="5" spans="1:27" ht="3.75" customHeight="1" x14ac:dyDescent="0.25"/>
    <row r="6" spans="1:27" ht="15" customHeight="1" x14ac:dyDescent="0.25">
      <c r="A6" s="422" t="s">
        <v>156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</row>
    <row r="7" spans="1:27" ht="19.5" customHeight="1" x14ac:dyDescent="0.25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</row>
    <row r="8" spans="1:27" ht="14.25" customHeight="1" x14ac:dyDescent="0.25">
      <c r="A8" s="251" t="s">
        <v>227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</row>
    <row r="9" spans="1:27" ht="15.75" x14ac:dyDescent="0.3">
      <c r="A9" s="253" t="s">
        <v>235</v>
      </c>
      <c r="B9" s="254"/>
      <c r="C9" s="255"/>
      <c r="D9" s="288"/>
      <c r="E9" s="288"/>
      <c r="F9" s="288"/>
      <c r="N9" s="288"/>
      <c r="O9" s="288"/>
    </row>
    <row r="10" spans="1:27" x14ac:dyDescent="0.25">
      <c r="A10" s="423" t="s">
        <v>236</v>
      </c>
      <c r="B10" s="429" t="s">
        <v>227</v>
      </c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</row>
    <row r="11" spans="1:27" ht="39.75" customHeight="1" x14ac:dyDescent="0.25">
      <c r="A11" s="426"/>
      <c r="B11" s="425" t="s">
        <v>462</v>
      </c>
      <c r="C11" s="425"/>
      <c r="D11" s="273"/>
      <c r="E11" s="428" t="s">
        <v>463</v>
      </c>
      <c r="F11" s="428"/>
      <c r="G11" s="274"/>
      <c r="H11" s="428" t="s">
        <v>464</v>
      </c>
      <c r="I11" s="428"/>
      <c r="J11" s="274"/>
      <c r="K11" s="425" t="s">
        <v>465</v>
      </c>
      <c r="L11" s="425"/>
      <c r="M11" s="274"/>
      <c r="N11" s="428" t="s">
        <v>466</v>
      </c>
      <c r="O11" s="428"/>
      <c r="P11" s="274"/>
      <c r="Q11" s="428" t="s">
        <v>467</v>
      </c>
      <c r="R11" s="428"/>
      <c r="S11" s="274"/>
      <c r="T11" s="425" t="s">
        <v>468</v>
      </c>
      <c r="U11" s="425"/>
      <c r="V11" s="274"/>
      <c r="W11" s="428" t="s">
        <v>320</v>
      </c>
      <c r="X11" s="428"/>
    </row>
    <row r="12" spans="1:27" x14ac:dyDescent="0.25">
      <c r="A12" s="426"/>
      <c r="B12" s="256" t="s">
        <v>52</v>
      </c>
      <c r="C12" s="256" t="s">
        <v>1</v>
      </c>
      <c r="D12" s="267"/>
      <c r="E12" s="256" t="s">
        <v>52</v>
      </c>
      <c r="F12" s="256" t="s">
        <v>1</v>
      </c>
      <c r="G12" s="275"/>
      <c r="H12" s="256" t="s">
        <v>52</v>
      </c>
      <c r="I12" s="256" t="s">
        <v>1</v>
      </c>
      <c r="J12" s="275"/>
      <c r="K12" s="256" t="s">
        <v>52</v>
      </c>
      <c r="L12" s="256" t="s">
        <v>1</v>
      </c>
      <c r="M12" s="275"/>
      <c r="N12" s="256" t="s">
        <v>52</v>
      </c>
      <c r="O12" s="256" t="s">
        <v>1</v>
      </c>
      <c r="P12" s="275"/>
      <c r="Q12" s="256" t="s">
        <v>52</v>
      </c>
      <c r="R12" s="256" t="s">
        <v>1</v>
      </c>
      <c r="S12" s="275"/>
      <c r="T12" s="256" t="s">
        <v>52</v>
      </c>
      <c r="U12" s="256" t="s">
        <v>1</v>
      </c>
      <c r="V12" s="275"/>
      <c r="W12" s="256" t="s">
        <v>52</v>
      </c>
      <c r="X12" s="256" t="s">
        <v>1</v>
      </c>
    </row>
    <row r="13" spans="1:27" x14ac:dyDescent="0.25">
      <c r="A13" s="289" t="s">
        <v>238</v>
      </c>
      <c r="B13" s="258">
        <f>SUM(B14:B45)</f>
        <v>3001</v>
      </c>
      <c r="C13" s="276">
        <v>13.662023126650277</v>
      </c>
      <c r="D13" s="277"/>
      <c r="E13" s="258">
        <f>SUM(E14:E45)</f>
        <v>1186</v>
      </c>
      <c r="F13" s="276">
        <v>5.3992533916052086</v>
      </c>
      <c r="G13" s="277"/>
      <c r="H13" s="258">
        <f>SUM(H14:H45)</f>
        <v>1227</v>
      </c>
      <c r="I13" s="276">
        <v>5.5859054903031957</v>
      </c>
      <c r="J13" s="277"/>
      <c r="K13" s="258">
        <f>SUM(K14:K45)</f>
        <v>2534</v>
      </c>
      <c r="L13" s="276">
        <v>11.536010197578076</v>
      </c>
      <c r="M13" s="277"/>
      <c r="N13" s="258">
        <f>SUM(N14:N45)</f>
        <v>1015</v>
      </c>
      <c r="O13" s="276">
        <v>4.6207775653282344</v>
      </c>
      <c r="P13" s="277"/>
      <c r="Q13" s="258">
        <f>SUM(Q14:Q45)</f>
        <v>12965</v>
      </c>
      <c r="R13" s="276">
        <v>59.023035600473463</v>
      </c>
      <c r="S13" s="277"/>
      <c r="T13" s="258">
        <f>SUM(T14:T45)</f>
        <v>1888</v>
      </c>
      <c r="U13" s="276">
        <v>8.5951015205317312</v>
      </c>
      <c r="V13" s="277"/>
      <c r="W13" s="258">
        <f>SUM(W14:W45)</f>
        <v>2363</v>
      </c>
      <c r="X13" s="276">
        <v>10.757534371301102</v>
      </c>
      <c r="AA13" s="298"/>
    </row>
    <row r="14" spans="1:27" x14ac:dyDescent="0.25">
      <c r="A14" s="260" t="s">
        <v>239</v>
      </c>
      <c r="B14" s="261">
        <v>90</v>
      </c>
      <c r="C14" s="278">
        <v>17.68172888015717</v>
      </c>
      <c r="D14" s="279"/>
      <c r="E14" s="261">
        <v>44</v>
      </c>
      <c r="F14" s="278">
        <v>8.6444007858546161</v>
      </c>
      <c r="G14" s="281"/>
      <c r="H14" s="261">
        <v>50</v>
      </c>
      <c r="I14" s="278">
        <v>9.8231827111984273</v>
      </c>
      <c r="J14" s="281"/>
      <c r="K14" s="261">
        <v>58</v>
      </c>
      <c r="L14" s="278">
        <v>11.394891944990176</v>
      </c>
      <c r="M14" s="281"/>
      <c r="N14" s="261">
        <v>23</v>
      </c>
      <c r="O14" s="278">
        <v>4.5186640471512778</v>
      </c>
      <c r="P14" s="281"/>
      <c r="Q14" s="261">
        <v>247</v>
      </c>
      <c r="R14" s="278">
        <v>48.526522593320237</v>
      </c>
      <c r="S14" s="281"/>
      <c r="T14" s="261">
        <v>73</v>
      </c>
      <c r="U14" s="278">
        <v>14.341846758349705</v>
      </c>
      <c r="V14" s="281"/>
      <c r="W14" s="261">
        <v>45</v>
      </c>
      <c r="X14" s="278">
        <v>8.840864440078585</v>
      </c>
    </row>
    <row r="15" spans="1:27" x14ac:dyDescent="0.25">
      <c r="A15" s="263" t="s">
        <v>240</v>
      </c>
      <c r="B15" s="264">
        <v>81</v>
      </c>
      <c r="C15" s="265">
        <v>9.6658711217183768</v>
      </c>
      <c r="D15" s="282"/>
      <c r="E15" s="264">
        <v>26</v>
      </c>
      <c r="F15" s="265">
        <v>3.1026252983293556</v>
      </c>
      <c r="G15" s="284"/>
      <c r="H15" s="264">
        <v>28</v>
      </c>
      <c r="I15" s="265">
        <v>3.3412887828162292</v>
      </c>
      <c r="J15" s="284"/>
      <c r="K15" s="264">
        <v>90</v>
      </c>
      <c r="L15" s="265">
        <v>10.739856801909307</v>
      </c>
      <c r="M15" s="284"/>
      <c r="N15" s="264">
        <v>33</v>
      </c>
      <c r="O15" s="265">
        <v>3.9379474940334127</v>
      </c>
      <c r="P15" s="284"/>
      <c r="Q15" s="264">
        <v>518</v>
      </c>
      <c r="R15" s="265">
        <v>61.813842482100235</v>
      </c>
      <c r="S15" s="284"/>
      <c r="T15" s="264">
        <v>32</v>
      </c>
      <c r="U15" s="265">
        <v>3.8186157517899764</v>
      </c>
      <c r="V15" s="284"/>
      <c r="W15" s="264">
        <v>120</v>
      </c>
      <c r="X15" s="265">
        <v>14.319809069212411</v>
      </c>
    </row>
    <row r="16" spans="1:27" x14ac:dyDescent="0.25">
      <c r="A16" s="260" t="s">
        <v>241</v>
      </c>
      <c r="B16" s="261">
        <v>0</v>
      </c>
      <c r="C16" s="278">
        <v>0</v>
      </c>
      <c r="D16" s="279"/>
      <c r="E16" s="261">
        <v>0</v>
      </c>
      <c r="F16" s="278">
        <v>0</v>
      </c>
      <c r="G16" s="281"/>
      <c r="H16" s="261">
        <v>0</v>
      </c>
      <c r="I16" s="278">
        <v>0</v>
      </c>
      <c r="J16" s="281"/>
      <c r="K16" s="261">
        <v>0</v>
      </c>
      <c r="L16" s="278">
        <v>0</v>
      </c>
      <c r="M16" s="281"/>
      <c r="N16" s="261">
        <v>0</v>
      </c>
      <c r="O16" s="278">
        <v>0</v>
      </c>
      <c r="P16" s="281"/>
      <c r="Q16" s="261">
        <v>0</v>
      </c>
      <c r="R16" s="278">
        <v>0</v>
      </c>
      <c r="S16" s="281"/>
      <c r="T16" s="261">
        <v>0</v>
      </c>
      <c r="U16" s="278">
        <v>0</v>
      </c>
      <c r="V16" s="281"/>
      <c r="W16" s="261">
        <v>0</v>
      </c>
      <c r="X16" s="278">
        <v>0</v>
      </c>
    </row>
    <row r="17" spans="1:27" x14ac:dyDescent="0.25">
      <c r="A17" s="263" t="s">
        <v>242</v>
      </c>
      <c r="B17" s="264">
        <v>253</v>
      </c>
      <c r="C17" s="265">
        <v>15.675340768277572</v>
      </c>
      <c r="D17" s="282"/>
      <c r="E17" s="264">
        <v>32</v>
      </c>
      <c r="F17" s="265">
        <v>1.9826517967781909</v>
      </c>
      <c r="G17" s="284"/>
      <c r="H17" s="264">
        <v>30</v>
      </c>
      <c r="I17" s="265">
        <v>1.8587360594795539</v>
      </c>
      <c r="J17" s="284"/>
      <c r="K17" s="264">
        <v>62</v>
      </c>
      <c r="L17" s="265">
        <v>3.8413878562577448</v>
      </c>
      <c r="M17" s="284"/>
      <c r="N17" s="264">
        <v>37</v>
      </c>
      <c r="O17" s="265">
        <v>2.2924411400247831</v>
      </c>
      <c r="P17" s="284"/>
      <c r="Q17" s="264">
        <v>993</v>
      </c>
      <c r="R17" s="265">
        <v>61.52416356877324</v>
      </c>
      <c r="S17" s="284"/>
      <c r="T17" s="264">
        <v>72</v>
      </c>
      <c r="U17" s="265">
        <v>4.4609665427509295</v>
      </c>
      <c r="V17" s="284"/>
      <c r="W17" s="264">
        <v>59</v>
      </c>
      <c r="X17" s="265">
        <v>3.6555142503097895</v>
      </c>
    </row>
    <row r="18" spans="1:27" x14ac:dyDescent="0.25">
      <c r="A18" s="260" t="s">
        <v>243</v>
      </c>
      <c r="B18" s="261">
        <v>124</v>
      </c>
      <c r="C18" s="278">
        <v>6.9859154929577461</v>
      </c>
      <c r="D18" s="279"/>
      <c r="E18" s="261">
        <v>73</v>
      </c>
      <c r="F18" s="278">
        <v>4.112676056338028</v>
      </c>
      <c r="G18" s="281"/>
      <c r="H18" s="261">
        <v>71</v>
      </c>
      <c r="I18" s="278">
        <v>4</v>
      </c>
      <c r="J18" s="281"/>
      <c r="K18" s="261">
        <v>181</v>
      </c>
      <c r="L18" s="278">
        <v>10.197183098591548</v>
      </c>
      <c r="M18" s="281"/>
      <c r="N18" s="261">
        <v>58</v>
      </c>
      <c r="O18" s="278">
        <v>3.267605633802817</v>
      </c>
      <c r="P18" s="281"/>
      <c r="Q18" s="261">
        <v>1187</v>
      </c>
      <c r="R18" s="278">
        <v>66.873239436619713</v>
      </c>
      <c r="S18" s="281"/>
      <c r="T18" s="261">
        <v>82</v>
      </c>
      <c r="U18" s="278">
        <v>4.619718309859155</v>
      </c>
      <c r="V18" s="281"/>
      <c r="W18" s="261">
        <v>226</v>
      </c>
      <c r="X18" s="278">
        <v>12.732394366197184</v>
      </c>
    </row>
    <row r="19" spans="1:27" x14ac:dyDescent="0.25">
      <c r="A19" s="263" t="s">
        <v>244</v>
      </c>
      <c r="B19" s="264">
        <v>340</v>
      </c>
      <c r="C19" s="265">
        <v>22.696929238985312</v>
      </c>
      <c r="D19" s="282"/>
      <c r="E19" s="264">
        <v>127</v>
      </c>
      <c r="F19" s="265">
        <v>8.4779706275033373</v>
      </c>
      <c r="G19" s="284"/>
      <c r="H19" s="264">
        <v>116</v>
      </c>
      <c r="I19" s="265">
        <v>7.7436582109479302</v>
      </c>
      <c r="J19" s="284"/>
      <c r="K19" s="264">
        <v>254</v>
      </c>
      <c r="L19" s="265">
        <v>16.955941255006675</v>
      </c>
      <c r="M19" s="284"/>
      <c r="N19" s="264">
        <v>98</v>
      </c>
      <c r="O19" s="265">
        <v>6.5420560747663545</v>
      </c>
      <c r="P19" s="284"/>
      <c r="Q19" s="264">
        <v>842</v>
      </c>
      <c r="R19" s="265">
        <v>56.2082777036048</v>
      </c>
      <c r="S19" s="284"/>
      <c r="T19" s="264">
        <v>77</v>
      </c>
      <c r="U19" s="265">
        <v>5.1401869158878499</v>
      </c>
      <c r="V19" s="284"/>
      <c r="W19" s="264">
        <v>50</v>
      </c>
      <c r="X19" s="265">
        <v>3.3377837116154869</v>
      </c>
    </row>
    <row r="20" spans="1:27" x14ac:dyDescent="0.25">
      <c r="A20" s="260" t="s">
        <v>245</v>
      </c>
      <c r="B20" s="261">
        <v>209</v>
      </c>
      <c r="C20" s="278">
        <v>15.166908563134978</v>
      </c>
      <c r="D20" s="279"/>
      <c r="E20" s="261">
        <v>61</v>
      </c>
      <c r="F20" s="278">
        <v>4.4267053701015966</v>
      </c>
      <c r="G20" s="281"/>
      <c r="H20" s="261">
        <v>95</v>
      </c>
      <c r="I20" s="278">
        <v>6.8940493468795356</v>
      </c>
      <c r="J20" s="281"/>
      <c r="K20" s="261">
        <v>201</v>
      </c>
      <c r="L20" s="278">
        <v>14.586357039187229</v>
      </c>
      <c r="M20" s="281"/>
      <c r="N20" s="261">
        <v>75</v>
      </c>
      <c r="O20" s="278">
        <v>5.4426705370101596</v>
      </c>
      <c r="P20" s="281"/>
      <c r="Q20" s="261">
        <v>709</v>
      </c>
      <c r="R20" s="278">
        <v>51.451378809869375</v>
      </c>
      <c r="S20" s="281"/>
      <c r="T20" s="261">
        <v>217</v>
      </c>
      <c r="U20" s="278">
        <v>15.747460087082729</v>
      </c>
      <c r="V20" s="281"/>
      <c r="W20" s="261">
        <v>164</v>
      </c>
      <c r="X20" s="278">
        <v>11.901306240928882</v>
      </c>
      <c r="AA20" s="298"/>
    </row>
    <row r="21" spans="1:27" x14ac:dyDescent="0.25">
      <c r="A21" s="263" t="s">
        <v>246</v>
      </c>
      <c r="B21" s="264">
        <v>125</v>
      </c>
      <c r="C21" s="265">
        <v>13.513513513513514</v>
      </c>
      <c r="D21" s="282"/>
      <c r="E21" s="264">
        <v>25</v>
      </c>
      <c r="F21" s="265">
        <v>2.7027027027027026</v>
      </c>
      <c r="G21" s="284"/>
      <c r="H21" s="264">
        <v>39</v>
      </c>
      <c r="I21" s="265">
        <v>4.2162162162162158</v>
      </c>
      <c r="J21" s="284"/>
      <c r="K21" s="264">
        <v>37</v>
      </c>
      <c r="L21" s="265">
        <v>4</v>
      </c>
      <c r="M21" s="284"/>
      <c r="N21" s="264">
        <v>61</v>
      </c>
      <c r="O21" s="265">
        <v>6.5945945945945956</v>
      </c>
      <c r="P21" s="284"/>
      <c r="Q21" s="264">
        <v>685</v>
      </c>
      <c r="R21" s="265">
        <v>74.054054054054049</v>
      </c>
      <c r="S21" s="284"/>
      <c r="T21" s="264">
        <v>47</v>
      </c>
      <c r="U21" s="265">
        <v>5.0810810810810816</v>
      </c>
      <c r="V21" s="284"/>
      <c r="W21" s="264">
        <v>160</v>
      </c>
      <c r="X21" s="265">
        <v>17.297297297297298</v>
      </c>
    </row>
    <row r="22" spans="1:27" x14ac:dyDescent="0.25">
      <c r="A22" s="260" t="s">
        <v>247</v>
      </c>
      <c r="B22" s="261">
        <v>20</v>
      </c>
      <c r="C22" s="278">
        <v>15.384615384615385</v>
      </c>
      <c r="D22" s="279"/>
      <c r="E22" s="261">
        <v>8</v>
      </c>
      <c r="F22" s="278">
        <v>6.1538461538461542</v>
      </c>
      <c r="G22" s="281"/>
      <c r="H22" s="261">
        <v>5</v>
      </c>
      <c r="I22" s="278">
        <v>3.8461538461538463</v>
      </c>
      <c r="J22" s="281"/>
      <c r="K22" s="261">
        <v>11</v>
      </c>
      <c r="L22" s="278">
        <v>8.4615384615384617</v>
      </c>
      <c r="M22" s="281"/>
      <c r="N22" s="261">
        <v>4</v>
      </c>
      <c r="O22" s="278">
        <v>3.0769230769230771</v>
      </c>
      <c r="P22" s="281"/>
      <c r="Q22" s="261">
        <v>75</v>
      </c>
      <c r="R22" s="278">
        <v>57.692307692307686</v>
      </c>
      <c r="S22" s="281"/>
      <c r="T22" s="261">
        <v>10</v>
      </c>
      <c r="U22" s="278">
        <v>7.6923076923076925</v>
      </c>
      <c r="V22" s="281"/>
      <c r="W22" s="261">
        <v>29</v>
      </c>
      <c r="X22" s="278">
        <v>22.30769230769231</v>
      </c>
    </row>
    <row r="23" spans="1:27" x14ac:dyDescent="0.25">
      <c r="A23" s="263" t="s">
        <v>248</v>
      </c>
      <c r="B23" s="264">
        <v>0</v>
      </c>
      <c r="C23" s="265">
        <v>0</v>
      </c>
      <c r="D23" s="282"/>
      <c r="E23" s="264">
        <v>0</v>
      </c>
      <c r="F23" s="265">
        <v>0</v>
      </c>
      <c r="G23" s="284"/>
      <c r="H23" s="264">
        <v>0</v>
      </c>
      <c r="I23" s="265">
        <v>0</v>
      </c>
      <c r="J23" s="284"/>
      <c r="K23" s="264">
        <v>0</v>
      </c>
      <c r="L23" s="265">
        <v>0</v>
      </c>
      <c r="M23" s="284"/>
      <c r="N23" s="264">
        <v>0</v>
      </c>
      <c r="O23" s="265">
        <v>0</v>
      </c>
      <c r="P23" s="284"/>
      <c r="Q23" s="264">
        <v>1</v>
      </c>
      <c r="R23" s="265">
        <v>100</v>
      </c>
      <c r="S23" s="284"/>
      <c r="T23" s="264">
        <v>0</v>
      </c>
      <c r="U23" s="265">
        <v>0</v>
      </c>
      <c r="V23" s="284"/>
      <c r="W23" s="264">
        <v>0</v>
      </c>
      <c r="X23" s="265">
        <v>0</v>
      </c>
    </row>
    <row r="24" spans="1:27" x14ac:dyDescent="0.25">
      <c r="A24" s="260" t="s">
        <v>249</v>
      </c>
      <c r="B24" s="261">
        <v>99</v>
      </c>
      <c r="C24" s="278">
        <v>9.9697885196374632</v>
      </c>
      <c r="D24" s="279"/>
      <c r="E24" s="261">
        <v>34</v>
      </c>
      <c r="F24" s="278">
        <v>3.4239677744209467</v>
      </c>
      <c r="G24" s="281"/>
      <c r="H24" s="261">
        <v>53</v>
      </c>
      <c r="I24" s="278">
        <v>5.3373615307150049</v>
      </c>
      <c r="J24" s="281"/>
      <c r="K24" s="261">
        <v>87</v>
      </c>
      <c r="L24" s="278">
        <v>8.761329305135952</v>
      </c>
      <c r="M24" s="281"/>
      <c r="N24" s="261">
        <v>44</v>
      </c>
      <c r="O24" s="278">
        <v>4.4310171198388728</v>
      </c>
      <c r="P24" s="281"/>
      <c r="Q24" s="261">
        <v>665</v>
      </c>
      <c r="R24" s="278">
        <v>66.968781470292043</v>
      </c>
      <c r="S24" s="281"/>
      <c r="T24" s="261">
        <v>77</v>
      </c>
      <c r="U24" s="278">
        <v>7.7542799597180263</v>
      </c>
      <c r="V24" s="281"/>
      <c r="W24" s="261">
        <v>184</v>
      </c>
      <c r="X24" s="278">
        <v>18.52970795568983</v>
      </c>
    </row>
    <row r="25" spans="1:27" x14ac:dyDescent="0.25">
      <c r="A25" s="263" t="s">
        <v>250</v>
      </c>
      <c r="B25" s="264">
        <v>0</v>
      </c>
      <c r="C25" s="265">
        <v>0</v>
      </c>
      <c r="D25" s="282"/>
      <c r="E25" s="264">
        <v>0</v>
      </c>
      <c r="F25" s="265">
        <v>0</v>
      </c>
      <c r="G25" s="284"/>
      <c r="H25" s="264">
        <v>0</v>
      </c>
      <c r="I25" s="265">
        <v>0</v>
      </c>
      <c r="J25" s="284"/>
      <c r="K25" s="264">
        <v>0</v>
      </c>
      <c r="L25" s="265">
        <v>0</v>
      </c>
      <c r="M25" s="284"/>
      <c r="N25" s="264">
        <v>0</v>
      </c>
      <c r="O25" s="265">
        <v>0</v>
      </c>
      <c r="P25" s="284"/>
      <c r="Q25" s="264">
        <v>3</v>
      </c>
      <c r="R25" s="265">
        <v>75</v>
      </c>
      <c r="S25" s="284"/>
      <c r="T25" s="264">
        <v>0</v>
      </c>
      <c r="U25" s="265">
        <v>0</v>
      </c>
      <c r="V25" s="284"/>
      <c r="W25" s="264">
        <v>1</v>
      </c>
      <c r="X25" s="265">
        <v>25</v>
      </c>
    </row>
    <row r="26" spans="1:27" x14ac:dyDescent="0.25">
      <c r="A26" s="260" t="s">
        <v>251</v>
      </c>
      <c r="B26" s="261">
        <v>223</v>
      </c>
      <c r="C26" s="278">
        <v>18.369028006589787</v>
      </c>
      <c r="D26" s="279"/>
      <c r="E26" s="261">
        <v>109</v>
      </c>
      <c r="F26" s="278">
        <v>8.9785831960461291</v>
      </c>
      <c r="G26" s="281"/>
      <c r="H26" s="261">
        <v>18</v>
      </c>
      <c r="I26" s="278">
        <v>1.4827018121911038</v>
      </c>
      <c r="J26" s="281"/>
      <c r="K26" s="261">
        <v>76</v>
      </c>
      <c r="L26" s="278">
        <v>6.2602965403624378</v>
      </c>
      <c r="M26" s="281"/>
      <c r="N26" s="261">
        <v>43</v>
      </c>
      <c r="O26" s="278">
        <v>3.5420098846787478</v>
      </c>
      <c r="P26" s="281"/>
      <c r="Q26" s="261">
        <v>718</v>
      </c>
      <c r="R26" s="278">
        <v>59.143327841845142</v>
      </c>
      <c r="S26" s="281"/>
      <c r="T26" s="261">
        <v>14</v>
      </c>
      <c r="U26" s="278">
        <v>1.1532125205930808</v>
      </c>
      <c r="V26" s="281"/>
      <c r="W26" s="261">
        <v>27</v>
      </c>
      <c r="X26" s="278">
        <v>2.2240527182866558</v>
      </c>
    </row>
    <row r="27" spans="1:27" x14ac:dyDescent="0.25">
      <c r="A27" s="263" t="s">
        <v>252</v>
      </c>
      <c r="B27" s="264">
        <v>62</v>
      </c>
      <c r="C27" s="265">
        <v>8.4583901773533423</v>
      </c>
      <c r="D27" s="282"/>
      <c r="E27" s="264">
        <v>24</v>
      </c>
      <c r="F27" s="265">
        <v>3.2742155525238745</v>
      </c>
      <c r="G27" s="284"/>
      <c r="H27" s="264">
        <v>40</v>
      </c>
      <c r="I27" s="265">
        <v>5.4570259208731242</v>
      </c>
      <c r="J27" s="284"/>
      <c r="K27" s="264">
        <v>159</v>
      </c>
      <c r="L27" s="265">
        <v>21.69167803547067</v>
      </c>
      <c r="M27" s="284"/>
      <c r="N27" s="264">
        <v>12</v>
      </c>
      <c r="O27" s="265">
        <v>1.6371077762619373</v>
      </c>
      <c r="P27" s="284"/>
      <c r="Q27" s="264">
        <v>332</v>
      </c>
      <c r="R27" s="265">
        <v>45.293315143246929</v>
      </c>
      <c r="S27" s="284"/>
      <c r="T27" s="264">
        <v>134</v>
      </c>
      <c r="U27" s="265">
        <v>18.281036834924965</v>
      </c>
      <c r="V27" s="284"/>
      <c r="W27" s="264">
        <v>69</v>
      </c>
      <c r="X27" s="265">
        <v>9.4133697135061389</v>
      </c>
    </row>
    <row r="28" spans="1:27" x14ac:dyDescent="0.25">
      <c r="A28" s="260" t="s">
        <v>253</v>
      </c>
      <c r="B28" s="261">
        <v>112</v>
      </c>
      <c r="C28" s="278">
        <v>13.176470588235295</v>
      </c>
      <c r="D28" s="279"/>
      <c r="E28" s="261">
        <v>41</v>
      </c>
      <c r="F28" s="278">
        <v>4.8235294117647056</v>
      </c>
      <c r="G28" s="281"/>
      <c r="H28" s="261">
        <v>51</v>
      </c>
      <c r="I28" s="278">
        <v>6</v>
      </c>
      <c r="J28" s="281"/>
      <c r="K28" s="261">
        <v>96</v>
      </c>
      <c r="L28" s="278">
        <v>11.294117647058824</v>
      </c>
      <c r="M28" s="281"/>
      <c r="N28" s="261">
        <v>40</v>
      </c>
      <c r="O28" s="278">
        <v>4.7058823529411766</v>
      </c>
      <c r="P28" s="281"/>
      <c r="Q28" s="261">
        <v>461</v>
      </c>
      <c r="R28" s="278">
        <v>54.235294117647058</v>
      </c>
      <c r="S28" s="281"/>
      <c r="T28" s="261">
        <v>113</v>
      </c>
      <c r="U28" s="278">
        <v>13.294117647058822</v>
      </c>
      <c r="V28" s="281"/>
      <c r="W28" s="261">
        <v>123</v>
      </c>
      <c r="X28" s="278">
        <v>14.470588235294118</v>
      </c>
    </row>
    <row r="29" spans="1:27" x14ac:dyDescent="0.25">
      <c r="A29" s="263" t="s">
        <v>254</v>
      </c>
      <c r="B29" s="264">
        <v>1</v>
      </c>
      <c r="C29" s="265">
        <v>33.333333333333329</v>
      </c>
      <c r="D29" s="282"/>
      <c r="E29" s="264">
        <v>0</v>
      </c>
      <c r="F29" s="265">
        <v>0</v>
      </c>
      <c r="G29" s="284"/>
      <c r="H29" s="264">
        <v>0</v>
      </c>
      <c r="I29" s="265">
        <v>0</v>
      </c>
      <c r="J29" s="284"/>
      <c r="K29" s="264">
        <v>0</v>
      </c>
      <c r="L29" s="265">
        <v>0</v>
      </c>
      <c r="M29" s="284"/>
      <c r="N29" s="264">
        <v>1</v>
      </c>
      <c r="O29" s="265">
        <v>33.333333333333329</v>
      </c>
      <c r="P29" s="284"/>
      <c r="Q29" s="264">
        <v>1</v>
      </c>
      <c r="R29" s="265">
        <v>33.333333333333329</v>
      </c>
      <c r="S29" s="284"/>
      <c r="T29" s="264">
        <v>0</v>
      </c>
      <c r="U29" s="265">
        <v>0</v>
      </c>
      <c r="V29" s="284"/>
      <c r="W29" s="264">
        <v>0</v>
      </c>
      <c r="X29" s="265">
        <v>0</v>
      </c>
    </row>
    <row r="30" spans="1:27" x14ac:dyDescent="0.25">
      <c r="A30" s="260" t="s">
        <v>255</v>
      </c>
      <c r="B30" s="261">
        <v>0</v>
      </c>
      <c r="C30" s="278">
        <v>0</v>
      </c>
      <c r="D30" s="279"/>
      <c r="E30" s="261">
        <v>0</v>
      </c>
      <c r="F30" s="278">
        <v>0</v>
      </c>
      <c r="G30" s="281"/>
      <c r="H30" s="261">
        <v>0</v>
      </c>
      <c r="I30" s="278">
        <v>0</v>
      </c>
      <c r="J30" s="281"/>
      <c r="K30" s="261">
        <v>0</v>
      </c>
      <c r="L30" s="278">
        <v>0</v>
      </c>
      <c r="M30" s="281"/>
      <c r="N30" s="261">
        <v>0</v>
      </c>
      <c r="O30" s="278">
        <v>0</v>
      </c>
      <c r="P30" s="281"/>
      <c r="Q30" s="261">
        <v>22</v>
      </c>
      <c r="R30" s="278">
        <v>91.666666666666657</v>
      </c>
      <c r="S30" s="281"/>
      <c r="T30" s="261">
        <v>11</v>
      </c>
      <c r="U30" s="278">
        <v>45.833333333333329</v>
      </c>
      <c r="V30" s="281"/>
      <c r="W30" s="261">
        <v>0</v>
      </c>
      <c r="X30" s="278">
        <v>0</v>
      </c>
    </row>
    <row r="31" spans="1:27" x14ac:dyDescent="0.25">
      <c r="A31" s="263" t="s">
        <v>256</v>
      </c>
      <c r="B31" s="264">
        <v>142</v>
      </c>
      <c r="C31" s="265">
        <v>14.534288638689866</v>
      </c>
      <c r="D31" s="282"/>
      <c r="E31" s="264">
        <v>59</v>
      </c>
      <c r="F31" s="265">
        <v>6.0388945752302972</v>
      </c>
      <c r="G31" s="284"/>
      <c r="H31" s="264">
        <v>43</v>
      </c>
      <c r="I31" s="265">
        <v>4.401228249744114</v>
      </c>
      <c r="J31" s="284"/>
      <c r="K31" s="264">
        <v>172</v>
      </c>
      <c r="L31" s="265">
        <v>17.604912998976456</v>
      </c>
      <c r="M31" s="284"/>
      <c r="N31" s="264">
        <v>69</v>
      </c>
      <c r="O31" s="265">
        <v>7.0624360286591612</v>
      </c>
      <c r="P31" s="284"/>
      <c r="Q31" s="264">
        <v>466</v>
      </c>
      <c r="R31" s="265">
        <v>47.697031729785053</v>
      </c>
      <c r="S31" s="284"/>
      <c r="T31" s="264">
        <v>154</v>
      </c>
      <c r="U31" s="265">
        <v>15.762538382804504</v>
      </c>
      <c r="V31" s="284"/>
      <c r="W31" s="264">
        <v>165</v>
      </c>
      <c r="X31" s="265">
        <v>16.888433981576252</v>
      </c>
    </row>
    <row r="32" spans="1:27" x14ac:dyDescent="0.25">
      <c r="A32" s="260" t="s">
        <v>257</v>
      </c>
      <c r="B32" s="261">
        <v>29</v>
      </c>
      <c r="C32" s="278">
        <v>2.725563909774436</v>
      </c>
      <c r="D32" s="279"/>
      <c r="E32" s="261">
        <v>17</v>
      </c>
      <c r="F32" s="278">
        <v>1.5977443609022555</v>
      </c>
      <c r="G32" s="281"/>
      <c r="H32" s="261">
        <v>35</v>
      </c>
      <c r="I32" s="278">
        <v>3.2894736842105261</v>
      </c>
      <c r="J32" s="281"/>
      <c r="K32" s="261">
        <v>41</v>
      </c>
      <c r="L32" s="278">
        <v>3.8533834586466162</v>
      </c>
      <c r="M32" s="281"/>
      <c r="N32" s="261">
        <v>32</v>
      </c>
      <c r="O32" s="278">
        <v>3.007518796992481</v>
      </c>
      <c r="P32" s="281"/>
      <c r="Q32" s="261">
        <v>852</v>
      </c>
      <c r="R32" s="278">
        <v>80.075187969924812</v>
      </c>
      <c r="S32" s="281"/>
      <c r="T32" s="261">
        <v>41</v>
      </c>
      <c r="U32" s="278">
        <v>3.8533834586466162</v>
      </c>
      <c r="V32" s="281"/>
      <c r="W32" s="261">
        <v>80</v>
      </c>
      <c r="X32" s="278">
        <v>7.518796992481203</v>
      </c>
    </row>
    <row r="33" spans="1:24" x14ac:dyDescent="0.25">
      <c r="A33" s="263" t="s">
        <v>258</v>
      </c>
      <c r="B33" s="264">
        <v>1</v>
      </c>
      <c r="C33" s="265">
        <v>0.45662100456621002</v>
      </c>
      <c r="D33" s="282"/>
      <c r="E33" s="264">
        <v>0</v>
      </c>
      <c r="F33" s="265">
        <v>0</v>
      </c>
      <c r="G33" s="284"/>
      <c r="H33" s="264">
        <v>0</v>
      </c>
      <c r="I33" s="265">
        <v>0</v>
      </c>
      <c r="J33" s="284"/>
      <c r="K33" s="264">
        <v>1</v>
      </c>
      <c r="L33" s="265">
        <v>0.45662100456621002</v>
      </c>
      <c r="M33" s="284"/>
      <c r="N33" s="264">
        <v>0</v>
      </c>
      <c r="O33" s="265">
        <v>0</v>
      </c>
      <c r="P33" s="284"/>
      <c r="Q33" s="264">
        <v>134</v>
      </c>
      <c r="R33" s="265">
        <v>61.187214611872143</v>
      </c>
      <c r="S33" s="284"/>
      <c r="T33" s="264">
        <v>27</v>
      </c>
      <c r="U33" s="265">
        <v>12.328767123287671</v>
      </c>
      <c r="V33" s="284"/>
      <c r="W33" s="264">
        <v>59</v>
      </c>
      <c r="X33" s="265">
        <v>26.94063926940639</v>
      </c>
    </row>
    <row r="34" spans="1:24" x14ac:dyDescent="0.25">
      <c r="A34" s="260" t="s">
        <v>259</v>
      </c>
      <c r="B34" s="261">
        <v>10</v>
      </c>
      <c r="C34" s="278">
        <v>45.454545454545453</v>
      </c>
      <c r="D34" s="279"/>
      <c r="E34" s="261">
        <v>3</v>
      </c>
      <c r="F34" s="278">
        <v>13.636363636363635</v>
      </c>
      <c r="G34" s="281"/>
      <c r="H34" s="261">
        <v>1</v>
      </c>
      <c r="I34" s="278">
        <v>4.5454545454545459</v>
      </c>
      <c r="J34" s="281"/>
      <c r="K34" s="261">
        <v>2</v>
      </c>
      <c r="L34" s="278">
        <v>9.0909090909090917</v>
      </c>
      <c r="M34" s="281"/>
      <c r="N34" s="261">
        <v>0</v>
      </c>
      <c r="O34" s="278">
        <v>0</v>
      </c>
      <c r="P34" s="281"/>
      <c r="Q34" s="261">
        <v>4</v>
      </c>
      <c r="R34" s="278">
        <v>18.181818181818183</v>
      </c>
      <c r="S34" s="281"/>
      <c r="T34" s="261">
        <v>5</v>
      </c>
      <c r="U34" s="278">
        <v>22.727272727272727</v>
      </c>
      <c r="V34" s="281"/>
      <c r="W34" s="261">
        <v>4</v>
      </c>
      <c r="X34" s="278">
        <v>18.181818181818183</v>
      </c>
    </row>
    <row r="35" spans="1:24" s="266" customFormat="1" x14ac:dyDescent="0.25">
      <c r="A35" s="263" t="s">
        <v>260</v>
      </c>
      <c r="B35" s="264">
        <v>208</v>
      </c>
      <c r="C35" s="265">
        <v>19.277108433734941</v>
      </c>
      <c r="D35" s="282"/>
      <c r="E35" s="264">
        <v>75</v>
      </c>
      <c r="F35" s="265">
        <v>6.9508804448563488</v>
      </c>
      <c r="G35" s="284"/>
      <c r="H35" s="264">
        <v>67</v>
      </c>
      <c r="I35" s="265">
        <v>6.2094531974050042</v>
      </c>
      <c r="J35" s="284"/>
      <c r="K35" s="264">
        <v>89</v>
      </c>
      <c r="L35" s="265">
        <v>8.2483781278961992</v>
      </c>
      <c r="M35" s="284"/>
      <c r="N35" s="264">
        <v>60</v>
      </c>
      <c r="O35" s="265">
        <v>5.5607043558850791</v>
      </c>
      <c r="P35" s="284"/>
      <c r="Q35" s="264">
        <v>663</v>
      </c>
      <c r="R35" s="265">
        <v>61.445783132530117</v>
      </c>
      <c r="S35" s="284"/>
      <c r="T35" s="264">
        <v>160</v>
      </c>
      <c r="U35" s="265">
        <v>14.828544949026876</v>
      </c>
      <c r="V35" s="284"/>
      <c r="W35" s="264">
        <v>104</v>
      </c>
      <c r="X35" s="265">
        <v>9.6385542168674707</v>
      </c>
    </row>
    <row r="36" spans="1:24" x14ac:dyDescent="0.25">
      <c r="A36" s="260" t="s">
        <v>261</v>
      </c>
      <c r="B36" s="261">
        <v>23</v>
      </c>
      <c r="C36" s="278">
        <v>4.8218029350104823</v>
      </c>
      <c r="D36" s="279"/>
      <c r="E36" s="261">
        <v>28</v>
      </c>
      <c r="F36" s="278">
        <v>5.8700209643605872</v>
      </c>
      <c r="G36" s="281"/>
      <c r="H36" s="261">
        <v>20</v>
      </c>
      <c r="I36" s="278">
        <v>4.1928721174004195</v>
      </c>
      <c r="J36" s="281"/>
      <c r="K36" s="261">
        <v>80</v>
      </c>
      <c r="L36" s="278">
        <v>16.771488469601678</v>
      </c>
      <c r="M36" s="281"/>
      <c r="N36" s="261">
        <v>8</v>
      </c>
      <c r="O36" s="278">
        <v>1.6771488469601679</v>
      </c>
      <c r="P36" s="281"/>
      <c r="Q36" s="261">
        <v>323</v>
      </c>
      <c r="R36" s="278">
        <v>67.714884696016782</v>
      </c>
      <c r="S36" s="281"/>
      <c r="T36" s="261">
        <v>27</v>
      </c>
      <c r="U36" s="278">
        <v>5.6603773584905666</v>
      </c>
      <c r="V36" s="281"/>
      <c r="W36" s="261">
        <v>71</v>
      </c>
      <c r="X36" s="278">
        <v>14.884696016771489</v>
      </c>
    </row>
    <row r="37" spans="1:24" s="266" customFormat="1" x14ac:dyDescent="0.25">
      <c r="A37" s="263" t="s">
        <v>262</v>
      </c>
      <c r="B37" s="264">
        <v>154</v>
      </c>
      <c r="C37" s="265">
        <v>13.750000000000002</v>
      </c>
      <c r="D37" s="282"/>
      <c r="E37" s="264">
        <v>68</v>
      </c>
      <c r="F37" s="265">
        <v>6.0714285714285712</v>
      </c>
      <c r="G37" s="284"/>
      <c r="H37" s="264">
        <v>59</v>
      </c>
      <c r="I37" s="265">
        <v>5.2678571428571432</v>
      </c>
      <c r="J37" s="284"/>
      <c r="K37" s="264">
        <v>96</v>
      </c>
      <c r="L37" s="265">
        <v>8.5714285714285712</v>
      </c>
      <c r="M37" s="284"/>
      <c r="N37" s="264">
        <v>77</v>
      </c>
      <c r="O37" s="265">
        <v>6.8750000000000009</v>
      </c>
      <c r="P37" s="284"/>
      <c r="Q37" s="264">
        <v>686</v>
      </c>
      <c r="R37" s="265">
        <v>61.250000000000007</v>
      </c>
      <c r="S37" s="284"/>
      <c r="T37" s="264">
        <v>103</v>
      </c>
      <c r="U37" s="265">
        <v>9.196428571428573</v>
      </c>
      <c r="V37" s="284"/>
      <c r="W37" s="264">
        <v>86</v>
      </c>
      <c r="X37" s="265">
        <v>7.6785714285714288</v>
      </c>
    </row>
    <row r="38" spans="1:24" x14ac:dyDescent="0.25">
      <c r="A38" s="260" t="s">
        <v>263</v>
      </c>
      <c r="B38" s="261">
        <v>115</v>
      </c>
      <c r="C38" s="278">
        <v>17.80185758513932</v>
      </c>
      <c r="D38" s="279"/>
      <c r="E38" s="261">
        <v>41</v>
      </c>
      <c r="F38" s="278">
        <v>6.3467492260061915</v>
      </c>
      <c r="G38" s="281"/>
      <c r="H38" s="261">
        <v>109</v>
      </c>
      <c r="I38" s="278">
        <v>16.873065015479877</v>
      </c>
      <c r="J38" s="281"/>
      <c r="K38" s="261">
        <v>114</v>
      </c>
      <c r="L38" s="278">
        <v>17.647058823529413</v>
      </c>
      <c r="M38" s="281"/>
      <c r="N38" s="261">
        <v>13</v>
      </c>
      <c r="O38" s="278">
        <v>2.0123839009287927</v>
      </c>
      <c r="P38" s="281"/>
      <c r="Q38" s="261">
        <v>253</v>
      </c>
      <c r="R38" s="278">
        <v>39.164086687306501</v>
      </c>
      <c r="S38" s="281"/>
      <c r="T38" s="261">
        <v>44</v>
      </c>
      <c r="U38" s="278">
        <v>6.8111455108359129</v>
      </c>
      <c r="V38" s="281"/>
      <c r="W38" s="261">
        <v>131</v>
      </c>
      <c r="X38" s="278">
        <v>20.278637770897834</v>
      </c>
    </row>
    <row r="39" spans="1:24" s="266" customFormat="1" x14ac:dyDescent="0.25">
      <c r="A39" s="263" t="s">
        <v>264</v>
      </c>
      <c r="B39" s="264">
        <v>158</v>
      </c>
      <c r="C39" s="265">
        <v>15.505397448478901</v>
      </c>
      <c r="D39" s="282"/>
      <c r="E39" s="264">
        <v>77</v>
      </c>
      <c r="F39" s="265">
        <v>7.5564278704612367</v>
      </c>
      <c r="G39" s="284"/>
      <c r="H39" s="264">
        <v>80</v>
      </c>
      <c r="I39" s="265">
        <v>7.8508341511285575</v>
      </c>
      <c r="J39" s="284"/>
      <c r="K39" s="264">
        <v>156</v>
      </c>
      <c r="L39" s="265">
        <v>15.309126594700686</v>
      </c>
      <c r="M39" s="284"/>
      <c r="N39" s="264">
        <v>34</v>
      </c>
      <c r="O39" s="265">
        <v>3.3366045142296366</v>
      </c>
      <c r="P39" s="284"/>
      <c r="Q39" s="264">
        <v>641</v>
      </c>
      <c r="R39" s="265">
        <v>62.904808635917561</v>
      </c>
      <c r="S39" s="284"/>
      <c r="T39" s="264">
        <v>70</v>
      </c>
      <c r="U39" s="265">
        <v>6.8694798822374876</v>
      </c>
      <c r="V39" s="284"/>
      <c r="W39" s="264">
        <v>61</v>
      </c>
      <c r="X39" s="265">
        <v>5.986261040235525</v>
      </c>
    </row>
    <row r="40" spans="1:24" x14ac:dyDescent="0.25">
      <c r="A40" s="260" t="s">
        <v>265</v>
      </c>
      <c r="B40" s="261">
        <v>100</v>
      </c>
      <c r="C40" s="278">
        <v>13.966480446927374</v>
      </c>
      <c r="D40" s="279"/>
      <c r="E40" s="261">
        <v>62</v>
      </c>
      <c r="F40" s="278">
        <v>8.6592178770949726</v>
      </c>
      <c r="G40" s="281"/>
      <c r="H40" s="261">
        <v>63</v>
      </c>
      <c r="I40" s="278">
        <v>8.7988826815642458</v>
      </c>
      <c r="J40" s="281"/>
      <c r="K40" s="261">
        <v>121</v>
      </c>
      <c r="L40" s="278">
        <v>16.899441340782122</v>
      </c>
      <c r="M40" s="281"/>
      <c r="N40" s="261">
        <v>25</v>
      </c>
      <c r="O40" s="278">
        <v>3.4916201117318435</v>
      </c>
      <c r="P40" s="281"/>
      <c r="Q40" s="261">
        <v>302</v>
      </c>
      <c r="R40" s="278">
        <v>42.178770949720672</v>
      </c>
      <c r="S40" s="281"/>
      <c r="T40" s="261">
        <v>73</v>
      </c>
      <c r="U40" s="278">
        <v>10.195530726256983</v>
      </c>
      <c r="V40" s="281"/>
      <c r="W40" s="261">
        <v>133</v>
      </c>
      <c r="X40" s="278">
        <v>18.575418994413408</v>
      </c>
    </row>
    <row r="41" spans="1:24" s="266" customFormat="1" x14ac:dyDescent="0.25">
      <c r="A41" s="263" t="s">
        <v>266</v>
      </c>
      <c r="B41" s="264">
        <v>47</v>
      </c>
      <c r="C41" s="265">
        <v>26.40449438202247</v>
      </c>
      <c r="D41" s="282"/>
      <c r="E41" s="264">
        <v>17</v>
      </c>
      <c r="F41" s="265">
        <v>9.5505617977528079</v>
      </c>
      <c r="G41" s="284"/>
      <c r="H41" s="264">
        <v>29</v>
      </c>
      <c r="I41" s="265">
        <v>16.292134831460675</v>
      </c>
      <c r="J41" s="284"/>
      <c r="K41" s="264">
        <v>57</v>
      </c>
      <c r="L41" s="265">
        <v>32.022471910112358</v>
      </c>
      <c r="M41" s="284"/>
      <c r="N41" s="264">
        <v>8</v>
      </c>
      <c r="O41" s="265">
        <v>4.4943820224719104</v>
      </c>
      <c r="P41" s="284"/>
      <c r="Q41" s="264">
        <v>48</v>
      </c>
      <c r="R41" s="265">
        <v>26.966292134831459</v>
      </c>
      <c r="S41" s="284"/>
      <c r="T41" s="264">
        <v>53</v>
      </c>
      <c r="U41" s="265">
        <v>29.775280898876407</v>
      </c>
      <c r="V41" s="284"/>
      <c r="W41" s="264">
        <v>13</v>
      </c>
      <c r="X41" s="265">
        <v>7.3033707865168536</v>
      </c>
    </row>
    <row r="42" spans="1:24" x14ac:dyDescent="0.25">
      <c r="A42" s="260" t="s">
        <v>267</v>
      </c>
      <c r="B42" s="261">
        <v>201</v>
      </c>
      <c r="C42" s="278">
        <v>16.652858326429161</v>
      </c>
      <c r="D42" s="279"/>
      <c r="E42" s="261">
        <v>109</v>
      </c>
      <c r="F42" s="278">
        <v>9.0306545153272584</v>
      </c>
      <c r="G42" s="281"/>
      <c r="H42" s="261">
        <v>92</v>
      </c>
      <c r="I42" s="278">
        <v>7.6222038111019064</v>
      </c>
      <c r="J42" s="281"/>
      <c r="K42" s="261">
        <v>233</v>
      </c>
      <c r="L42" s="278">
        <v>19.304059652029824</v>
      </c>
      <c r="M42" s="281"/>
      <c r="N42" s="261">
        <v>124</v>
      </c>
      <c r="O42" s="278">
        <v>10.273405136702568</v>
      </c>
      <c r="P42" s="281"/>
      <c r="Q42" s="261">
        <v>630</v>
      </c>
      <c r="R42" s="278">
        <v>52.195526097763043</v>
      </c>
      <c r="S42" s="281"/>
      <c r="T42" s="261">
        <v>99</v>
      </c>
      <c r="U42" s="278">
        <v>8.2021541010770491</v>
      </c>
      <c r="V42" s="281"/>
      <c r="W42" s="261">
        <v>145</v>
      </c>
      <c r="X42" s="278">
        <v>12.013256006628003</v>
      </c>
    </row>
    <row r="43" spans="1:24" s="266" customFormat="1" x14ac:dyDescent="0.25">
      <c r="A43" s="263" t="s">
        <v>268</v>
      </c>
      <c r="B43" s="264">
        <v>73</v>
      </c>
      <c r="C43" s="265">
        <v>10.082872928176796</v>
      </c>
      <c r="D43" s="282"/>
      <c r="E43" s="264">
        <v>26</v>
      </c>
      <c r="F43" s="265">
        <v>3.5911602209944751</v>
      </c>
      <c r="G43" s="284"/>
      <c r="H43" s="264">
        <v>33</v>
      </c>
      <c r="I43" s="265">
        <v>4.5580110497237571</v>
      </c>
      <c r="J43" s="284"/>
      <c r="K43" s="264">
        <v>60</v>
      </c>
      <c r="L43" s="265">
        <v>8.2872928176795568</v>
      </c>
      <c r="M43" s="284"/>
      <c r="N43" s="264">
        <v>36</v>
      </c>
      <c r="O43" s="265">
        <v>4.972375690607735</v>
      </c>
      <c r="P43" s="284"/>
      <c r="Q43" s="264">
        <v>500</v>
      </c>
      <c r="R43" s="265">
        <v>69.060773480662988</v>
      </c>
      <c r="S43" s="284"/>
      <c r="T43" s="264">
        <v>51</v>
      </c>
      <c r="U43" s="265">
        <v>7.0441988950276242</v>
      </c>
      <c r="V43" s="284"/>
      <c r="W43" s="264">
        <v>54</v>
      </c>
      <c r="X43" s="265">
        <v>7.4585635359116029</v>
      </c>
    </row>
    <row r="44" spans="1:24" x14ac:dyDescent="0.25">
      <c r="A44" s="260" t="s">
        <v>269</v>
      </c>
      <c r="B44" s="261">
        <v>0</v>
      </c>
      <c r="C44" s="278">
        <v>0</v>
      </c>
      <c r="D44" s="279"/>
      <c r="E44" s="261">
        <v>0</v>
      </c>
      <c r="F44" s="278">
        <v>0</v>
      </c>
      <c r="G44" s="281"/>
      <c r="H44" s="261">
        <v>0</v>
      </c>
      <c r="I44" s="278">
        <v>0</v>
      </c>
      <c r="J44" s="281"/>
      <c r="K44" s="261">
        <v>0</v>
      </c>
      <c r="L44" s="278">
        <v>0</v>
      </c>
      <c r="M44" s="281"/>
      <c r="N44" s="261">
        <v>0</v>
      </c>
      <c r="O44" s="278">
        <v>0</v>
      </c>
      <c r="P44" s="281"/>
      <c r="Q44" s="261">
        <v>0</v>
      </c>
      <c r="R44" s="278">
        <v>0</v>
      </c>
      <c r="S44" s="281"/>
      <c r="T44" s="261">
        <v>0</v>
      </c>
      <c r="U44" s="278">
        <v>0</v>
      </c>
      <c r="V44" s="281"/>
      <c r="W44" s="261">
        <v>0</v>
      </c>
      <c r="X44" s="278">
        <v>0</v>
      </c>
    </row>
    <row r="45" spans="1:24" s="266" customFormat="1" x14ac:dyDescent="0.25">
      <c r="A45" s="267" t="s">
        <v>270</v>
      </c>
      <c r="B45" s="268">
        <v>1</v>
      </c>
      <c r="C45" s="269">
        <v>3.4482758620689653</v>
      </c>
      <c r="D45" s="285"/>
      <c r="E45" s="268">
        <v>0</v>
      </c>
      <c r="F45" s="269">
        <v>0</v>
      </c>
      <c r="G45" s="287"/>
      <c r="H45" s="268">
        <v>0</v>
      </c>
      <c r="I45" s="269">
        <v>0</v>
      </c>
      <c r="J45" s="287"/>
      <c r="K45" s="268">
        <v>0</v>
      </c>
      <c r="L45" s="269">
        <v>0</v>
      </c>
      <c r="M45" s="287"/>
      <c r="N45" s="268">
        <v>0</v>
      </c>
      <c r="O45" s="269">
        <v>0</v>
      </c>
      <c r="P45" s="287"/>
      <c r="Q45" s="268">
        <v>4</v>
      </c>
      <c r="R45" s="269">
        <v>13.793103448275861</v>
      </c>
      <c r="S45" s="287"/>
      <c r="T45" s="268">
        <v>22</v>
      </c>
      <c r="U45" s="269">
        <v>75.862068965517238</v>
      </c>
      <c r="V45" s="287"/>
      <c r="W45" s="268">
        <v>0</v>
      </c>
      <c r="X45" s="269">
        <v>0</v>
      </c>
    </row>
    <row r="46" spans="1:24" x14ac:dyDescent="0.25">
      <c r="B46" s="270"/>
      <c r="C46" s="271"/>
      <c r="D46" s="270"/>
      <c r="E46" s="270"/>
      <c r="F46" s="293"/>
      <c r="G46" s="284"/>
      <c r="H46" s="284"/>
      <c r="I46" s="293"/>
      <c r="J46" s="284"/>
      <c r="K46" s="284"/>
      <c r="L46" s="293"/>
      <c r="M46" s="284"/>
      <c r="N46" s="270"/>
      <c r="O46" s="293"/>
      <c r="P46" s="284"/>
      <c r="Q46" s="284"/>
      <c r="R46" s="293"/>
      <c r="S46" s="284"/>
      <c r="T46" s="284"/>
      <c r="U46" s="293"/>
      <c r="V46" s="284"/>
      <c r="W46" s="284"/>
      <c r="X46" s="293"/>
    </row>
    <row r="47" spans="1:24" ht="16.5" x14ac:dyDescent="0.3">
      <c r="A47" s="272" t="s">
        <v>271</v>
      </c>
    </row>
  </sheetData>
  <mergeCells count="11">
    <mergeCell ref="W11:X11"/>
    <mergeCell ref="A6:X7"/>
    <mergeCell ref="A10:A12"/>
    <mergeCell ref="B10:X10"/>
    <mergeCell ref="B11:C11"/>
    <mergeCell ref="E11:F11"/>
    <mergeCell ref="H11:I11"/>
    <mergeCell ref="K11:L11"/>
    <mergeCell ref="N11:O11"/>
    <mergeCell ref="Q11:R11"/>
    <mergeCell ref="T11:U11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83473-7DE1-48D5-8FA3-55BDDACB2499}">
  <sheetPr>
    <tabColor theme="1"/>
  </sheetPr>
  <dimension ref="A2:B15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27.7109375" style="250" customWidth="1"/>
    <col min="3" max="16384" width="11.42578125" style="250"/>
  </cols>
  <sheetData>
    <row r="2" spans="1:2" x14ac:dyDescent="0.25">
      <c r="A2" s="249"/>
    </row>
    <row r="5" spans="1:2" ht="3.75" customHeight="1" x14ac:dyDescent="0.25"/>
    <row r="6" spans="1:2" ht="15" customHeight="1" x14ac:dyDescent="0.25">
      <c r="A6" s="422" t="s">
        <v>156</v>
      </c>
      <c r="B6" s="422"/>
    </row>
    <row r="7" spans="1:2" ht="19.5" customHeight="1" x14ac:dyDescent="0.25">
      <c r="A7" s="422"/>
      <c r="B7" s="422"/>
    </row>
    <row r="8" spans="1:2" ht="14.25" customHeight="1" x14ac:dyDescent="0.25">
      <c r="A8" s="251" t="s">
        <v>228</v>
      </c>
      <c r="B8" s="252"/>
    </row>
    <row r="9" spans="1:2" ht="15.75" x14ac:dyDescent="0.25">
      <c r="A9" s="253" t="s">
        <v>235</v>
      </c>
      <c r="B9" s="254"/>
    </row>
    <row r="10" spans="1:2" x14ac:dyDescent="0.25">
      <c r="A10" s="313" t="s">
        <v>469</v>
      </c>
      <c r="B10" s="314" t="s">
        <v>470</v>
      </c>
    </row>
    <row r="11" spans="1:2" x14ac:dyDescent="0.25">
      <c r="A11" s="260">
        <v>2016</v>
      </c>
      <c r="B11" s="315">
        <v>15116051312</v>
      </c>
    </row>
    <row r="12" spans="1:2" x14ac:dyDescent="0.25">
      <c r="A12" s="263">
        <v>2017</v>
      </c>
      <c r="B12" s="316">
        <v>15996931579</v>
      </c>
    </row>
    <row r="13" spans="1:2" x14ac:dyDescent="0.25">
      <c r="A13" s="260">
        <v>2018</v>
      </c>
      <c r="B13" s="315">
        <v>15974239936</v>
      </c>
    </row>
    <row r="14" spans="1:2" x14ac:dyDescent="0.25">
      <c r="A14" s="317" t="s">
        <v>16</v>
      </c>
      <c r="B14" s="318">
        <f>SUM(B11:B13)</f>
        <v>47087222827</v>
      </c>
    </row>
    <row r="15" spans="1:2" ht="16.5" x14ac:dyDescent="0.3">
      <c r="A15" s="272" t="s">
        <v>271</v>
      </c>
      <c r="B15" s="270"/>
    </row>
  </sheetData>
  <mergeCells count="1">
    <mergeCell ref="A6:B7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288A2-46EA-4CC3-9C8B-4EC0310960B1}">
  <sheetPr>
    <tabColor theme="1"/>
  </sheetPr>
  <dimension ref="A2:B14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26.85546875" style="250" customWidth="1"/>
    <col min="3" max="16384" width="11.42578125" style="250"/>
  </cols>
  <sheetData>
    <row r="2" spans="1:2" x14ac:dyDescent="0.25">
      <c r="A2" s="249"/>
    </row>
    <row r="5" spans="1:2" ht="3.75" customHeight="1" x14ac:dyDescent="0.25"/>
    <row r="6" spans="1:2" ht="15" customHeight="1" x14ac:dyDescent="0.25">
      <c r="A6" s="422" t="s">
        <v>156</v>
      </c>
      <c r="B6" s="422"/>
    </row>
    <row r="7" spans="1:2" ht="19.5" customHeight="1" x14ac:dyDescent="0.25">
      <c r="A7" s="422"/>
      <c r="B7" s="422"/>
    </row>
    <row r="8" spans="1:2" ht="14.25" customHeight="1" x14ac:dyDescent="0.25">
      <c r="A8" s="435" t="s">
        <v>229</v>
      </c>
      <c r="B8" s="435"/>
    </row>
    <row r="9" spans="1:2" ht="15.75" x14ac:dyDescent="0.25">
      <c r="A9" s="253" t="s">
        <v>235</v>
      </c>
      <c r="B9" s="254"/>
    </row>
    <row r="10" spans="1:2" x14ac:dyDescent="0.25">
      <c r="A10" s="313" t="s">
        <v>469</v>
      </c>
      <c r="B10" s="314" t="s">
        <v>471</v>
      </c>
    </row>
    <row r="11" spans="1:2" x14ac:dyDescent="0.25">
      <c r="A11" s="260">
        <v>2016</v>
      </c>
      <c r="B11" s="319">
        <v>79584</v>
      </c>
    </row>
    <row r="12" spans="1:2" x14ac:dyDescent="0.25">
      <c r="A12" s="263">
        <v>2017</v>
      </c>
      <c r="B12" s="320">
        <v>79647</v>
      </c>
    </row>
    <row r="13" spans="1:2" x14ac:dyDescent="0.25">
      <c r="A13" s="260">
        <v>2018</v>
      </c>
      <c r="B13" s="319">
        <v>77537</v>
      </c>
    </row>
    <row r="14" spans="1:2" ht="16.5" x14ac:dyDescent="0.3">
      <c r="A14" s="272" t="s">
        <v>271</v>
      </c>
      <c r="B14" s="270"/>
    </row>
  </sheetData>
  <mergeCells count="2">
    <mergeCell ref="A6:B7"/>
    <mergeCell ref="A8:B8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F4EED-6F62-4677-A1E2-ED9B7D30B691}">
  <sheetPr>
    <tabColor theme="1"/>
  </sheetPr>
  <dimension ref="A2:E21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20.42578125" style="250" customWidth="1"/>
    <col min="3" max="4" width="20.7109375" style="250" customWidth="1"/>
    <col min="5" max="5" width="23.7109375" style="250" customWidth="1"/>
    <col min="6" max="16384" width="11.42578125" style="250"/>
  </cols>
  <sheetData>
    <row r="2" spans="1:5" x14ac:dyDescent="0.25">
      <c r="A2" s="249"/>
    </row>
    <row r="5" spans="1:5" ht="3.75" customHeight="1" x14ac:dyDescent="0.25"/>
    <row r="6" spans="1:5" ht="15" customHeight="1" x14ac:dyDescent="0.25">
      <c r="A6" s="422" t="s">
        <v>156</v>
      </c>
      <c r="B6" s="422"/>
      <c r="C6" s="422"/>
      <c r="D6" s="422"/>
      <c r="E6" s="321"/>
    </row>
    <row r="7" spans="1:5" ht="19.5" customHeight="1" x14ac:dyDescent="0.25">
      <c r="A7" s="422"/>
      <c r="B7" s="422"/>
      <c r="C7" s="422"/>
      <c r="D7" s="422"/>
      <c r="E7" s="321"/>
    </row>
    <row r="8" spans="1:5" ht="14.25" customHeight="1" x14ac:dyDescent="0.25">
      <c r="A8" s="435" t="s">
        <v>472</v>
      </c>
      <c r="B8" s="435"/>
      <c r="C8" s="252"/>
      <c r="D8" s="252"/>
      <c r="E8" s="252"/>
    </row>
    <row r="9" spans="1:5" ht="15.75" x14ac:dyDescent="0.25">
      <c r="A9" s="253" t="s">
        <v>235</v>
      </c>
      <c r="B9" s="254"/>
      <c r="C9" s="254"/>
      <c r="D9" s="254"/>
      <c r="E9" s="254"/>
    </row>
    <row r="10" spans="1:5" x14ac:dyDescent="0.25">
      <c r="A10" s="313" t="s">
        <v>473</v>
      </c>
      <c r="B10" s="314">
        <v>2016</v>
      </c>
      <c r="C10" s="314">
        <v>2017</v>
      </c>
      <c r="D10" s="314">
        <v>2018</v>
      </c>
      <c r="E10" s="314" t="s">
        <v>474</v>
      </c>
    </row>
    <row r="11" spans="1:5" x14ac:dyDescent="0.25">
      <c r="A11" s="260" t="s">
        <v>475</v>
      </c>
      <c r="B11" s="322">
        <v>952891988</v>
      </c>
      <c r="C11" s="322">
        <v>892628100</v>
      </c>
      <c r="D11" s="322">
        <v>645465150</v>
      </c>
      <c r="E11" s="322">
        <v>2490985238</v>
      </c>
    </row>
    <row r="12" spans="1:5" x14ac:dyDescent="0.25">
      <c r="A12" s="263" t="s">
        <v>476</v>
      </c>
      <c r="B12" s="323">
        <v>3194888613</v>
      </c>
      <c r="C12" s="323">
        <v>3758446477</v>
      </c>
      <c r="D12" s="323">
        <v>3965801525</v>
      </c>
      <c r="E12" s="323">
        <v>10919136615</v>
      </c>
    </row>
    <row r="13" spans="1:5" x14ac:dyDescent="0.25">
      <c r="A13" s="260" t="s">
        <v>477</v>
      </c>
      <c r="B13" s="322">
        <v>1961906270</v>
      </c>
      <c r="C13" s="322">
        <v>2157451929</v>
      </c>
      <c r="D13" s="322">
        <v>2823214900</v>
      </c>
      <c r="E13" s="322">
        <v>6942573099</v>
      </c>
    </row>
    <row r="14" spans="1:5" x14ac:dyDescent="0.25">
      <c r="A14" s="263" t="s">
        <v>478</v>
      </c>
      <c r="B14" s="323">
        <v>3476590980</v>
      </c>
      <c r="C14" s="323">
        <v>3448836809</v>
      </c>
      <c r="D14" s="323">
        <v>3209397669</v>
      </c>
      <c r="E14" s="323">
        <v>10134825458</v>
      </c>
    </row>
    <row r="15" spans="1:5" x14ac:dyDescent="0.25">
      <c r="A15" s="260" t="s">
        <v>479</v>
      </c>
      <c r="B15" s="322">
        <v>2095980600</v>
      </c>
      <c r="C15" s="322">
        <v>2244422361</v>
      </c>
      <c r="D15" s="322">
        <v>1993567200</v>
      </c>
      <c r="E15" s="322">
        <v>6333970161</v>
      </c>
    </row>
    <row r="16" spans="1:5" x14ac:dyDescent="0.25">
      <c r="A16" s="263" t="s">
        <v>480</v>
      </c>
      <c r="B16" s="323">
        <v>2487239756</v>
      </c>
      <c r="C16" s="323">
        <v>2424479965</v>
      </c>
      <c r="D16" s="323">
        <v>2280340100</v>
      </c>
      <c r="E16" s="323">
        <v>7192059821</v>
      </c>
    </row>
    <row r="17" spans="1:5" x14ac:dyDescent="0.25">
      <c r="A17" s="260" t="s">
        <v>481</v>
      </c>
      <c r="B17" s="322">
        <v>637878844</v>
      </c>
      <c r="C17" s="322">
        <v>567978648</v>
      </c>
      <c r="D17" s="322">
        <v>615360423</v>
      </c>
      <c r="E17" s="322">
        <v>1821217915</v>
      </c>
    </row>
    <row r="18" spans="1:5" x14ac:dyDescent="0.25">
      <c r="A18" s="263" t="s">
        <v>482</v>
      </c>
      <c r="B18" s="323">
        <v>223931661</v>
      </c>
      <c r="C18" s="323">
        <v>242925490</v>
      </c>
      <c r="D18" s="323">
        <v>293336269</v>
      </c>
      <c r="E18" s="323">
        <v>760193420</v>
      </c>
    </row>
    <row r="19" spans="1:5" x14ac:dyDescent="0.25">
      <c r="A19" s="260" t="s">
        <v>483</v>
      </c>
      <c r="B19" s="322">
        <v>84742600</v>
      </c>
      <c r="C19" s="322">
        <v>259761800</v>
      </c>
      <c r="D19" s="322">
        <v>147756700</v>
      </c>
      <c r="E19" s="322">
        <v>492261100</v>
      </c>
    </row>
    <row r="20" spans="1:5" x14ac:dyDescent="0.25">
      <c r="A20" s="317" t="s">
        <v>484</v>
      </c>
      <c r="B20" s="324">
        <f>SUM(B11:B19)</f>
        <v>15116051312</v>
      </c>
      <c r="C20" s="324">
        <f>SUM(C11:C19)</f>
        <v>15996931579</v>
      </c>
      <c r="D20" s="324">
        <f>SUM(D11:D19)</f>
        <v>15974239936</v>
      </c>
      <c r="E20" s="324">
        <f>SUM(E11:E19)</f>
        <v>47087222827</v>
      </c>
    </row>
    <row r="21" spans="1:5" ht="16.5" x14ac:dyDescent="0.3">
      <c r="A21" s="272" t="s">
        <v>271</v>
      </c>
      <c r="B21" s="270"/>
      <c r="C21" s="270"/>
      <c r="D21" s="270"/>
      <c r="E21" s="270"/>
    </row>
  </sheetData>
  <mergeCells count="2">
    <mergeCell ref="A6:D7"/>
    <mergeCell ref="A8:B8"/>
  </mergeCells>
  <pageMargins left="0.7" right="0.7" top="0.75" bottom="0.75" header="0.3" footer="0.3"/>
  <pageSetup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D69DE-A873-441A-A89B-0A194A0B557E}">
  <sheetPr>
    <tabColor theme="1"/>
  </sheetPr>
  <dimension ref="A2:B16"/>
  <sheetViews>
    <sheetView showGridLines="0" showRowColHeaders="0" topLeftCell="A7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27.7109375" style="250" customWidth="1"/>
    <col min="3" max="16384" width="11.42578125" style="250"/>
  </cols>
  <sheetData>
    <row r="2" spans="1:2" x14ac:dyDescent="0.25">
      <c r="A2" s="249"/>
    </row>
    <row r="5" spans="1:2" ht="3.75" customHeight="1" x14ac:dyDescent="0.25"/>
    <row r="6" spans="1:2" ht="15" customHeight="1" x14ac:dyDescent="0.25">
      <c r="A6" s="422" t="s">
        <v>156</v>
      </c>
      <c r="B6" s="422"/>
    </row>
    <row r="7" spans="1:2" ht="19.5" customHeight="1" x14ac:dyDescent="0.25">
      <c r="A7" s="422"/>
      <c r="B7" s="422"/>
    </row>
    <row r="8" spans="1:2" ht="14.25" customHeight="1" x14ac:dyDescent="0.25">
      <c r="A8" s="251" t="s">
        <v>231</v>
      </c>
      <c r="B8" s="252"/>
    </row>
    <row r="9" spans="1:2" ht="15.75" x14ac:dyDescent="0.25">
      <c r="A9" s="253" t="s">
        <v>235</v>
      </c>
      <c r="B9" s="254"/>
    </row>
    <row r="10" spans="1:2" x14ac:dyDescent="0.25">
      <c r="A10" s="313" t="s">
        <v>469</v>
      </c>
      <c r="B10" s="314" t="s">
        <v>470</v>
      </c>
    </row>
    <row r="11" spans="1:2" x14ac:dyDescent="0.25">
      <c r="A11" s="260">
        <v>2016</v>
      </c>
      <c r="B11" s="315">
        <v>3364704831</v>
      </c>
    </row>
    <row r="12" spans="1:2" x14ac:dyDescent="0.25">
      <c r="A12" s="263" t="s">
        <v>485</v>
      </c>
      <c r="B12" s="316">
        <v>2896233499</v>
      </c>
    </row>
    <row r="13" spans="1:2" x14ac:dyDescent="0.25">
      <c r="A13" s="260">
        <v>2018</v>
      </c>
      <c r="B13" s="315">
        <v>4086759064</v>
      </c>
    </row>
    <row r="14" spans="1:2" x14ac:dyDescent="0.25">
      <c r="A14" s="263">
        <v>2019</v>
      </c>
      <c r="B14" s="316">
        <v>3991878929</v>
      </c>
    </row>
    <row r="15" spans="1:2" x14ac:dyDescent="0.25">
      <c r="A15" s="317" t="s">
        <v>16</v>
      </c>
      <c r="B15" s="318">
        <f>SUM(B11:B14)</f>
        <v>14339576323</v>
      </c>
    </row>
    <row r="16" spans="1:2" ht="16.5" x14ac:dyDescent="0.3">
      <c r="A16" s="272" t="s">
        <v>271</v>
      </c>
      <c r="B16" s="270"/>
    </row>
  </sheetData>
  <mergeCells count="1">
    <mergeCell ref="A6:B7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29D62-5245-4886-B75C-6BB7ADC49F01}">
  <sheetPr>
    <tabColor theme="1"/>
  </sheetPr>
  <dimension ref="A2:B16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26.85546875" style="250" customWidth="1"/>
    <col min="3" max="16384" width="11.42578125" style="250"/>
  </cols>
  <sheetData>
    <row r="2" spans="1:2" x14ac:dyDescent="0.25">
      <c r="A2" s="249"/>
    </row>
    <row r="5" spans="1:2" ht="3.75" customHeight="1" x14ac:dyDescent="0.25"/>
    <row r="6" spans="1:2" ht="15" customHeight="1" x14ac:dyDescent="0.25">
      <c r="A6" s="422" t="s">
        <v>156</v>
      </c>
      <c r="B6" s="422"/>
    </row>
    <row r="7" spans="1:2" ht="19.5" customHeight="1" x14ac:dyDescent="0.25">
      <c r="A7" s="422"/>
      <c r="B7" s="422"/>
    </row>
    <row r="8" spans="1:2" ht="14.25" customHeight="1" x14ac:dyDescent="0.25">
      <c r="A8" s="435" t="s">
        <v>232</v>
      </c>
      <c r="B8" s="435"/>
    </row>
    <row r="9" spans="1:2" ht="15.75" x14ac:dyDescent="0.25">
      <c r="A9" s="253" t="s">
        <v>235</v>
      </c>
      <c r="B9" s="254"/>
    </row>
    <row r="10" spans="1:2" x14ac:dyDescent="0.25">
      <c r="A10" s="313" t="s">
        <v>469</v>
      </c>
      <c r="B10" s="314" t="s">
        <v>486</v>
      </c>
    </row>
    <row r="11" spans="1:2" x14ac:dyDescent="0.25">
      <c r="A11" s="260">
        <v>2016</v>
      </c>
      <c r="B11" s="319">
        <v>24232</v>
      </c>
    </row>
    <row r="12" spans="1:2" x14ac:dyDescent="0.25">
      <c r="A12" s="263">
        <v>2017</v>
      </c>
      <c r="B12" s="320">
        <v>22410</v>
      </c>
    </row>
    <row r="13" spans="1:2" x14ac:dyDescent="0.25">
      <c r="A13" s="260">
        <v>2018</v>
      </c>
      <c r="B13" s="319">
        <v>39879</v>
      </c>
    </row>
    <row r="14" spans="1:2" x14ac:dyDescent="0.25">
      <c r="A14" s="263">
        <v>2019</v>
      </c>
      <c r="B14" s="320">
        <v>30798</v>
      </c>
    </row>
    <row r="15" spans="1:2" ht="16.5" x14ac:dyDescent="0.3">
      <c r="A15" s="272" t="s">
        <v>271</v>
      </c>
      <c r="B15" s="320"/>
    </row>
    <row r="16" spans="1:2" x14ac:dyDescent="0.25">
      <c r="B16" s="270"/>
    </row>
  </sheetData>
  <mergeCells count="2">
    <mergeCell ref="A6:B7"/>
    <mergeCell ref="A8:B8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77224-1D90-41E0-917B-3CB85AB5FA45}">
  <sheetPr>
    <tabColor theme="1"/>
  </sheetPr>
  <dimension ref="A2:F17"/>
  <sheetViews>
    <sheetView showGridLines="0" showRowColHeaders="0" zoomScale="80" zoomScaleNormal="80" workbookViewId="0">
      <selection activeCell="A9" sqref="A9"/>
    </sheetView>
  </sheetViews>
  <sheetFormatPr baseColWidth="10" defaultColWidth="11.42578125" defaultRowHeight="15" x14ac:dyDescent="0.25"/>
  <cols>
    <col min="1" max="1" width="40.7109375" style="250" customWidth="1"/>
    <col min="2" max="2" width="21.5703125" style="250" customWidth="1"/>
    <col min="3" max="5" width="20.28515625" style="250" bestFit="1" customWidth="1"/>
    <col min="6" max="6" width="21.28515625" style="250" bestFit="1" customWidth="1"/>
    <col min="7" max="16384" width="11.42578125" style="250"/>
  </cols>
  <sheetData>
    <row r="2" spans="1:6" x14ac:dyDescent="0.25">
      <c r="A2" s="249"/>
    </row>
    <row r="5" spans="1:6" ht="3.75" customHeight="1" x14ac:dyDescent="0.25"/>
    <row r="6" spans="1:6" ht="15" customHeight="1" x14ac:dyDescent="0.25">
      <c r="A6" s="422" t="s">
        <v>156</v>
      </c>
      <c r="B6" s="422"/>
      <c r="C6" s="422"/>
      <c r="D6" s="422"/>
      <c r="E6" s="321"/>
      <c r="F6" s="321"/>
    </row>
    <row r="7" spans="1:6" ht="19.5" customHeight="1" x14ac:dyDescent="0.25">
      <c r="A7" s="422"/>
      <c r="B7" s="422"/>
      <c r="C7" s="422"/>
      <c r="D7" s="422"/>
      <c r="E7" s="321"/>
      <c r="F7" s="321"/>
    </row>
    <row r="8" spans="1:6" ht="14.25" customHeight="1" x14ac:dyDescent="0.25">
      <c r="A8" s="435" t="s">
        <v>487</v>
      </c>
      <c r="B8" s="435"/>
      <c r="C8" s="252"/>
      <c r="D8" s="252"/>
      <c r="E8" s="252"/>
      <c r="F8" s="252"/>
    </row>
    <row r="9" spans="1:6" ht="15.75" x14ac:dyDescent="0.25">
      <c r="A9" s="253" t="s">
        <v>235</v>
      </c>
      <c r="B9" s="254"/>
      <c r="C9" s="254"/>
      <c r="D9" s="254"/>
      <c r="E9" s="254"/>
      <c r="F9" s="254"/>
    </row>
    <row r="10" spans="1:6" x14ac:dyDescent="0.25">
      <c r="A10" s="313" t="s">
        <v>488</v>
      </c>
      <c r="B10" s="314">
        <v>2016</v>
      </c>
      <c r="C10" s="314">
        <v>2017</v>
      </c>
      <c r="D10" s="314">
        <v>2018</v>
      </c>
      <c r="E10" s="314">
        <v>2019</v>
      </c>
      <c r="F10" s="314" t="s">
        <v>16</v>
      </c>
    </row>
    <row r="11" spans="1:6" x14ac:dyDescent="0.25">
      <c r="A11" s="260" t="s">
        <v>477</v>
      </c>
      <c r="B11" s="325">
        <v>1126737205</v>
      </c>
      <c r="C11" s="322">
        <v>1012736000</v>
      </c>
      <c r="D11" s="322">
        <v>1156780048</v>
      </c>
      <c r="E11" s="322">
        <v>1285058301</v>
      </c>
      <c r="F11" s="322">
        <v>4581311554</v>
      </c>
    </row>
    <row r="12" spans="1:6" x14ac:dyDescent="0.25">
      <c r="A12" s="263" t="s">
        <v>489</v>
      </c>
      <c r="B12" s="326">
        <v>1093037030</v>
      </c>
      <c r="C12" s="323">
        <v>859777800</v>
      </c>
      <c r="D12" s="323">
        <v>1264643237</v>
      </c>
      <c r="E12" s="323">
        <v>1196225800</v>
      </c>
      <c r="F12" s="323">
        <v>4413683867</v>
      </c>
    </row>
    <row r="13" spans="1:6" x14ac:dyDescent="0.25">
      <c r="A13" s="260" t="s">
        <v>490</v>
      </c>
      <c r="B13" s="325">
        <v>746308461</v>
      </c>
      <c r="C13" s="322">
        <v>600836600</v>
      </c>
      <c r="D13" s="322">
        <v>1112156691</v>
      </c>
      <c r="E13" s="322">
        <v>1023321566</v>
      </c>
      <c r="F13" s="322">
        <v>3482623319</v>
      </c>
    </row>
    <row r="14" spans="1:6" x14ac:dyDescent="0.25">
      <c r="A14" s="263" t="s">
        <v>475</v>
      </c>
      <c r="B14" s="326">
        <v>299402000</v>
      </c>
      <c r="C14" s="323">
        <v>305530100</v>
      </c>
      <c r="D14" s="323">
        <v>417727428</v>
      </c>
      <c r="E14" s="323">
        <v>332042200</v>
      </c>
      <c r="F14" s="323">
        <v>1354701728</v>
      </c>
    </row>
    <row r="15" spans="1:6" x14ac:dyDescent="0.25">
      <c r="A15" s="260" t="s">
        <v>482</v>
      </c>
      <c r="B15" s="325">
        <v>99220135</v>
      </c>
      <c r="C15" s="322">
        <v>117352999</v>
      </c>
      <c r="D15" s="322">
        <v>135451660</v>
      </c>
      <c r="E15" s="322">
        <v>155231061</v>
      </c>
      <c r="F15" s="322">
        <v>507255854</v>
      </c>
    </row>
    <row r="16" spans="1:6" x14ac:dyDescent="0.25">
      <c r="A16" s="317" t="s">
        <v>484</v>
      </c>
      <c r="B16" s="327">
        <v>3364704831</v>
      </c>
      <c r="C16" s="328">
        <v>2896233499</v>
      </c>
      <c r="D16" s="328">
        <v>4086759064</v>
      </c>
      <c r="E16" s="328">
        <v>3991878929</v>
      </c>
      <c r="F16" s="328">
        <v>14339576323</v>
      </c>
    </row>
    <row r="17" spans="1:6" ht="16.5" x14ac:dyDescent="0.3">
      <c r="A17" s="272" t="s">
        <v>271</v>
      </c>
      <c r="B17" s="270"/>
      <c r="C17" s="270"/>
      <c r="D17" s="270"/>
      <c r="E17" s="270"/>
      <c r="F17" s="270"/>
    </row>
  </sheetData>
  <mergeCells count="2">
    <mergeCell ref="A6:D7"/>
    <mergeCell ref="A8:B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F1005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17.5703125" style="9" customWidth="1"/>
    <col min="2" max="2" width="42.140625" style="9" customWidth="1"/>
    <col min="3" max="7" width="12.7109375" style="9" customWidth="1"/>
    <col min="8" max="8" width="5" style="9" customWidth="1"/>
    <col min="9" max="9" width="41" style="9" customWidth="1"/>
    <col min="10" max="10" width="4" style="9" customWidth="1"/>
    <col min="11" max="11" width="44.140625" style="9" customWidth="1"/>
    <col min="12" max="27" width="10.7109375" style="9" customWidth="1"/>
    <col min="28" max="16384" width="14.42578125" style="9"/>
  </cols>
  <sheetData>
    <row r="1" spans="1:6" s="220" customFormat="1" ht="15" customHeight="1" x14ac:dyDescent="0.25"/>
    <row r="2" spans="1:6" s="220" customFormat="1" ht="15" customHeight="1" x14ac:dyDescent="0.25"/>
    <row r="3" spans="1:6" s="220" customFormat="1" ht="15" customHeight="1" x14ac:dyDescent="0.25"/>
    <row r="4" spans="1:6" s="220" customFormat="1" ht="3.75" customHeight="1" x14ac:dyDescent="0.25"/>
    <row r="5" spans="1:6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6" s="220" customFormat="1" ht="15" customHeight="1" x14ac:dyDescent="0.25">
      <c r="A6" s="335"/>
      <c r="B6" s="335"/>
      <c r="C6" s="335"/>
      <c r="D6" s="335"/>
      <c r="E6" s="335"/>
      <c r="F6" s="335"/>
    </row>
    <row r="7" spans="1:6" x14ac:dyDescent="0.25">
      <c r="A7" s="359" t="s">
        <v>180</v>
      </c>
      <c r="B7" s="359"/>
      <c r="C7" s="359"/>
      <c r="D7" s="359"/>
      <c r="E7" s="359"/>
      <c r="F7" s="359"/>
    </row>
    <row r="8" spans="1:6" x14ac:dyDescent="0.25">
      <c r="A8" s="8"/>
      <c r="B8" s="8"/>
    </row>
    <row r="9" spans="1:6" x14ac:dyDescent="0.25">
      <c r="A9" s="228" t="s">
        <v>59</v>
      </c>
      <c r="B9" s="174" t="s">
        <v>73</v>
      </c>
      <c r="C9" s="336" t="s">
        <v>74</v>
      </c>
      <c r="D9" s="338"/>
      <c r="E9" s="336" t="s">
        <v>90</v>
      </c>
      <c r="F9" s="338"/>
    </row>
    <row r="10" spans="1:6" x14ac:dyDescent="0.25">
      <c r="A10" s="175"/>
      <c r="B10" s="175"/>
      <c r="C10" s="166" t="s">
        <v>60</v>
      </c>
      <c r="D10" s="36" t="s">
        <v>61</v>
      </c>
      <c r="E10" s="17" t="s">
        <v>0</v>
      </c>
      <c r="F10" s="37" t="s">
        <v>1</v>
      </c>
    </row>
    <row r="11" spans="1:6" x14ac:dyDescent="0.25">
      <c r="A11" s="376" t="s">
        <v>62</v>
      </c>
      <c r="B11" s="52" t="s">
        <v>63</v>
      </c>
      <c r="C11" s="92">
        <f>+D12</f>
        <v>46</v>
      </c>
      <c r="D11" s="46"/>
      <c r="E11" s="389">
        <f>SUM(D11:D14)</f>
        <v>50</v>
      </c>
      <c r="F11" s="386">
        <f>+E11/E20</f>
        <v>3.9432176656151417E-2</v>
      </c>
    </row>
    <row r="12" spans="1:6" x14ac:dyDescent="0.25">
      <c r="A12" s="377"/>
      <c r="B12" s="47" t="s">
        <v>64</v>
      </c>
      <c r="C12" s="88"/>
      <c r="D12" s="42">
        <v>46</v>
      </c>
      <c r="E12" s="390"/>
      <c r="F12" s="387"/>
    </row>
    <row r="13" spans="1:6" x14ac:dyDescent="0.25">
      <c r="A13" s="377"/>
      <c r="B13" s="53" t="s">
        <v>65</v>
      </c>
      <c r="C13" s="93">
        <f>+D14</f>
        <v>4</v>
      </c>
      <c r="D13" s="42"/>
      <c r="E13" s="390"/>
      <c r="F13" s="387"/>
    </row>
    <row r="14" spans="1:6" x14ac:dyDescent="0.25">
      <c r="A14" s="378"/>
      <c r="B14" s="43" t="s">
        <v>66</v>
      </c>
      <c r="C14" s="31"/>
      <c r="D14" s="44">
        <v>4</v>
      </c>
      <c r="E14" s="391"/>
      <c r="F14" s="388"/>
    </row>
    <row r="15" spans="1:6" x14ac:dyDescent="0.25">
      <c r="A15" s="376" t="s">
        <v>67</v>
      </c>
      <c r="B15" s="51" t="s">
        <v>68</v>
      </c>
      <c r="C15" s="58">
        <f>SUM(D16:D19)</f>
        <v>1218</v>
      </c>
      <c r="D15" s="46"/>
      <c r="E15" s="394">
        <f>SUM(D15:D19)</f>
        <v>1218</v>
      </c>
      <c r="F15" s="386">
        <f>+E15/E20</f>
        <v>0.9605678233438486</v>
      </c>
    </row>
    <row r="16" spans="1:6" x14ac:dyDescent="0.25">
      <c r="A16" s="377"/>
      <c r="B16" s="41" t="s">
        <v>69</v>
      </c>
      <c r="C16" s="32"/>
      <c r="D16" s="32">
        <v>760</v>
      </c>
      <c r="E16" s="395"/>
      <c r="F16" s="387"/>
    </row>
    <row r="17" spans="1:6" x14ac:dyDescent="0.25">
      <c r="A17" s="377"/>
      <c r="B17" s="41" t="s">
        <v>70</v>
      </c>
      <c r="C17" s="32"/>
      <c r="D17" s="32">
        <v>54</v>
      </c>
      <c r="E17" s="395"/>
      <c r="F17" s="387"/>
    </row>
    <row r="18" spans="1:6" x14ac:dyDescent="0.25">
      <c r="A18" s="377"/>
      <c r="B18" s="41" t="s">
        <v>71</v>
      </c>
      <c r="C18" s="32"/>
      <c r="D18" s="32">
        <v>276</v>
      </c>
      <c r="E18" s="395"/>
      <c r="F18" s="387"/>
    </row>
    <row r="19" spans="1:6" x14ac:dyDescent="0.25">
      <c r="A19" s="378"/>
      <c r="B19" s="43" t="s">
        <v>72</v>
      </c>
      <c r="C19" s="31"/>
      <c r="D19" s="31">
        <v>128</v>
      </c>
      <c r="E19" s="396"/>
      <c r="F19" s="388"/>
    </row>
    <row r="20" spans="1:6" x14ac:dyDescent="0.25">
      <c r="C20" s="171" t="s">
        <v>53</v>
      </c>
      <c r="D20" s="172"/>
      <c r="E20" s="143">
        <f>SUM(E11:E19)</f>
        <v>1268</v>
      </c>
      <c r="F20" s="144">
        <f>SUM(F11:F19)</f>
        <v>1</v>
      </c>
    </row>
    <row r="21" spans="1:6" x14ac:dyDescent="0.25">
      <c r="A21" s="245" t="s">
        <v>181</v>
      </c>
      <c r="B21" s="8"/>
    </row>
    <row r="24" spans="1:6" ht="30" customHeight="1" x14ac:dyDescent="0.25">
      <c r="A24" s="332" t="s">
        <v>18</v>
      </c>
      <c r="B24" s="397" t="s">
        <v>493</v>
      </c>
      <c r="C24" s="361"/>
      <c r="D24" s="361"/>
      <c r="E24" s="362"/>
    </row>
    <row r="25" spans="1:6" x14ac:dyDescent="0.25">
      <c r="A25" s="332" t="s">
        <v>19</v>
      </c>
      <c r="B25" s="392" t="s">
        <v>20</v>
      </c>
      <c r="C25" s="364"/>
      <c r="D25" s="364"/>
      <c r="E25" s="365"/>
    </row>
    <row r="26" spans="1:6" ht="92.25" customHeight="1" x14ac:dyDescent="0.25">
      <c r="A26" s="332" t="s">
        <v>21</v>
      </c>
      <c r="B26" s="393" t="s">
        <v>22</v>
      </c>
      <c r="C26" s="364"/>
      <c r="D26" s="364"/>
      <c r="E26" s="365"/>
    </row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</sheetData>
  <mergeCells count="13">
    <mergeCell ref="B25:E25"/>
    <mergeCell ref="B26:E26"/>
    <mergeCell ref="E15:E19"/>
    <mergeCell ref="A11:A14"/>
    <mergeCell ref="A15:A19"/>
    <mergeCell ref="B24:E24"/>
    <mergeCell ref="F11:F14"/>
    <mergeCell ref="F15:F19"/>
    <mergeCell ref="A5:F6"/>
    <mergeCell ref="A7:F7"/>
    <mergeCell ref="C9:D9"/>
    <mergeCell ref="E9:F9"/>
    <mergeCell ref="E11:E14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G1008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18.7109375" style="9" customWidth="1"/>
    <col min="2" max="2" width="50.7109375" style="9" customWidth="1"/>
    <col min="3" max="3" width="14.7109375" style="9" customWidth="1"/>
    <col min="4" max="6" width="11.7109375" style="9" customWidth="1"/>
    <col min="7" max="7" width="10.7109375" style="9" customWidth="1"/>
    <col min="8" max="8" width="4" style="9" customWidth="1"/>
    <col min="9" max="9" width="58.5703125" style="9" customWidth="1"/>
    <col min="10" max="26" width="10.7109375" style="9" customWidth="1"/>
    <col min="27" max="16384" width="14.42578125" style="9"/>
  </cols>
  <sheetData>
    <row r="1" spans="1:7" s="220" customFormat="1" ht="15" customHeight="1" x14ac:dyDescent="0.25"/>
    <row r="2" spans="1:7" s="220" customFormat="1" ht="15" customHeight="1" x14ac:dyDescent="0.25"/>
    <row r="3" spans="1:7" s="220" customFormat="1" ht="15" customHeight="1" x14ac:dyDescent="0.25"/>
    <row r="4" spans="1:7" s="220" customFormat="1" ht="3.75" customHeight="1" x14ac:dyDescent="0.25"/>
    <row r="5" spans="1:7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7" s="220" customFormat="1" ht="15" customHeight="1" x14ac:dyDescent="0.25">
      <c r="A6" s="335"/>
      <c r="B6" s="335"/>
      <c r="C6" s="335"/>
      <c r="D6" s="335"/>
      <c r="E6" s="335"/>
      <c r="F6" s="335"/>
    </row>
    <row r="7" spans="1:7" x14ac:dyDescent="0.25">
      <c r="A7" s="359" t="s">
        <v>164</v>
      </c>
      <c r="B7" s="359"/>
      <c r="C7" s="359"/>
      <c r="D7" s="359"/>
      <c r="E7" s="359"/>
      <c r="F7" s="359"/>
    </row>
    <row r="8" spans="1:7" x14ac:dyDescent="0.25">
      <c r="A8" s="8"/>
      <c r="B8" s="8"/>
    </row>
    <row r="9" spans="1:7" x14ac:dyDescent="0.25">
      <c r="A9" s="8"/>
      <c r="B9" s="3"/>
      <c r="C9" s="370" t="s">
        <v>55</v>
      </c>
      <c r="D9" s="370"/>
      <c r="E9" s="370"/>
      <c r="F9" s="370"/>
    </row>
    <row r="10" spans="1:7" x14ac:dyDescent="0.25">
      <c r="A10" s="8"/>
      <c r="B10" s="371" t="s">
        <v>165</v>
      </c>
      <c r="C10" s="379" t="s">
        <v>54</v>
      </c>
      <c r="D10" s="380"/>
      <c r="E10" s="370" t="s">
        <v>51</v>
      </c>
      <c r="F10" s="370"/>
    </row>
    <row r="11" spans="1:7" x14ac:dyDescent="0.25">
      <c r="A11" s="8"/>
      <c r="B11" s="372"/>
      <c r="C11" s="381"/>
      <c r="D11" s="382"/>
      <c r="E11" s="17" t="s">
        <v>0</v>
      </c>
      <c r="F11" s="17" t="s">
        <v>1</v>
      </c>
    </row>
    <row r="12" spans="1:7" x14ac:dyDescent="0.25">
      <c r="A12" s="8"/>
      <c r="B12" s="89" t="s">
        <v>3</v>
      </c>
      <c r="C12" s="33" t="s">
        <v>50</v>
      </c>
      <c r="D12" s="28">
        <v>17</v>
      </c>
      <c r="E12" s="145">
        <f>+D12</f>
        <v>17</v>
      </c>
      <c r="F12" s="161">
        <f>+E12/E17</f>
        <v>1.7616580310880828E-2</v>
      </c>
      <c r="G12" s="25"/>
    </row>
    <row r="13" spans="1:7" x14ac:dyDescent="0.25">
      <c r="A13" s="8"/>
      <c r="B13" s="339" t="s">
        <v>9</v>
      </c>
      <c r="C13" s="34" t="s">
        <v>5</v>
      </c>
      <c r="D13" s="29">
        <v>135</v>
      </c>
      <c r="E13" s="398">
        <f>SUM(D13:D16)</f>
        <v>948</v>
      </c>
      <c r="F13" s="399">
        <f>+E13/E17</f>
        <v>0.98238341968911913</v>
      </c>
      <c r="G13" s="25"/>
    </row>
    <row r="14" spans="1:7" x14ac:dyDescent="0.25">
      <c r="A14" s="8"/>
      <c r="B14" s="340"/>
      <c r="C14" s="34" t="s">
        <v>10</v>
      </c>
      <c r="D14" s="29">
        <v>30</v>
      </c>
      <c r="E14" s="373"/>
      <c r="F14" s="400"/>
      <c r="G14" s="25"/>
    </row>
    <row r="15" spans="1:7" x14ac:dyDescent="0.25">
      <c r="A15" s="8"/>
      <c r="B15" s="340"/>
      <c r="C15" s="34" t="s">
        <v>6</v>
      </c>
      <c r="D15" s="29">
        <v>266</v>
      </c>
      <c r="E15" s="373"/>
      <c r="F15" s="400"/>
      <c r="G15" s="25"/>
    </row>
    <row r="16" spans="1:7" x14ac:dyDescent="0.25">
      <c r="A16" s="8"/>
      <c r="B16" s="341"/>
      <c r="C16" s="33" t="s">
        <v>11</v>
      </c>
      <c r="D16" s="28">
        <v>517</v>
      </c>
      <c r="E16" s="374"/>
      <c r="F16" s="401"/>
      <c r="G16" s="25"/>
    </row>
    <row r="17" spans="1:7" x14ac:dyDescent="0.25">
      <c r="A17" s="8"/>
      <c r="C17" s="26" t="s">
        <v>53</v>
      </c>
      <c r="D17" s="22">
        <f>SUM(D12:D16)</f>
        <v>965</v>
      </c>
      <c r="E17" s="128">
        <f>SUM(E12:E16)</f>
        <v>965</v>
      </c>
      <c r="F17" s="130">
        <f>SUM(F12:F16)</f>
        <v>1</v>
      </c>
      <c r="G17" s="25"/>
    </row>
    <row r="18" spans="1:7" x14ac:dyDescent="0.25">
      <c r="A18" s="8"/>
      <c r="B18" s="24"/>
    </row>
    <row r="21" spans="1:7" ht="15" customHeight="1" x14ac:dyDescent="0.25">
      <c r="A21" s="333" t="s">
        <v>18</v>
      </c>
      <c r="B21" s="402" t="s">
        <v>493</v>
      </c>
      <c r="C21" s="402"/>
      <c r="D21" s="402"/>
      <c r="E21" s="402"/>
      <c r="F21" s="402"/>
    </row>
    <row r="22" spans="1:7" x14ac:dyDescent="0.25">
      <c r="A22" s="334" t="s">
        <v>19</v>
      </c>
      <c r="B22" s="402" t="s">
        <v>20</v>
      </c>
      <c r="C22" s="402"/>
      <c r="D22" s="402"/>
      <c r="E22" s="402"/>
      <c r="F22" s="402"/>
    </row>
    <row r="23" spans="1:7" ht="77.25" customHeight="1" x14ac:dyDescent="0.25">
      <c r="A23" s="334" t="s">
        <v>21</v>
      </c>
      <c r="B23" s="403" t="s">
        <v>22</v>
      </c>
      <c r="C23" s="403"/>
      <c r="D23" s="403"/>
      <c r="E23" s="403"/>
      <c r="F23" s="403"/>
    </row>
    <row r="29" spans="1:7" ht="15.75" customHeight="1" x14ac:dyDescent="0.25"/>
    <row r="30" spans="1:7" ht="15.75" customHeight="1" x14ac:dyDescent="0.25"/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mergeCells count="12">
    <mergeCell ref="B21:F21"/>
    <mergeCell ref="B22:F22"/>
    <mergeCell ref="B23:F23"/>
    <mergeCell ref="A5:F6"/>
    <mergeCell ref="A7:F7"/>
    <mergeCell ref="C10:D11"/>
    <mergeCell ref="B13:B16"/>
    <mergeCell ref="C9:F9"/>
    <mergeCell ref="B10:B11"/>
    <mergeCell ref="E10:F10"/>
    <mergeCell ref="E13:E16"/>
    <mergeCell ref="F13:F16"/>
  </mergeCells>
  <pageMargins left="0.7" right="0.7" top="0.75" bottom="0.75" header="0" footer="0"/>
  <pageSetup orientation="portrait"/>
  <ignoredErrors>
    <ignoredError sqref="E13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L1007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14.42578125" style="9"/>
    <col min="2" max="2" width="5.7109375" style="9" customWidth="1"/>
    <col min="3" max="3" width="22.7109375" style="9" customWidth="1"/>
    <col min="4" max="5" width="12.7109375" style="9" customWidth="1"/>
    <col min="6" max="6" width="5.5703125" style="9" customWidth="1"/>
    <col min="7" max="7" width="10.7109375" style="9" customWidth="1"/>
    <col min="8" max="8" width="36.140625" style="9" customWidth="1"/>
    <col min="9" max="9" width="4" style="9" customWidth="1"/>
    <col min="10" max="10" width="58.5703125" style="9" customWidth="1"/>
    <col min="11" max="11" width="3" style="9" customWidth="1"/>
    <col min="12" max="12" width="44.140625" style="9" customWidth="1"/>
    <col min="13" max="27" width="10.7109375" style="9" customWidth="1"/>
    <col min="28" max="16384" width="14.42578125" style="9"/>
  </cols>
  <sheetData>
    <row r="1" spans="1:10" s="220" customFormat="1" ht="15" customHeight="1" x14ac:dyDescent="0.25"/>
    <row r="2" spans="1:10" s="220" customFormat="1" ht="15" customHeight="1" x14ac:dyDescent="0.25"/>
    <row r="3" spans="1:10" s="220" customFormat="1" ht="15" customHeight="1" x14ac:dyDescent="0.25"/>
    <row r="4" spans="1:10" s="220" customFormat="1" ht="3.75" customHeight="1" x14ac:dyDescent="0.25"/>
    <row r="5" spans="1:10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10" s="220" customFormat="1" ht="15" customHeight="1" x14ac:dyDescent="0.25">
      <c r="A6" s="335"/>
      <c r="B6" s="335"/>
      <c r="C6" s="335"/>
      <c r="D6" s="335"/>
      <c r="E6" s="335"/>
      <c r="F6" s="335"/>
    </row>
    <row r="7" spans="1:10" ht="28.5" customHeight="1" x14ac:dyDescent="0.25">
      <c r="A7" s="359" t="s">
        <v>166</v>
      </c>
      <c r="B7" s="359"/>
      <c r="C7" s="359"/>
      <c r="D7" s="359"/>
      <c r="E7" s="359"/>
      <c r="F7" s="359"/>
    </row>
    <row r="8" spans="1:10" x14ac:dyDescent="0.25">
      <c r="B8" s="8"/>
      <c r="C8" s="8"/>
    </row>
    <row r="9" spans="1:10" ht="15" customHeight="1" x14ac:dyDescent="0.25">
      <c r="B9" s="225"/>
      <c r="C9" s="68" t="s">
        <v>75</v>
      </c>
      <c r="D9" s="59" t="s">
        <v>0</v>
      </c>
      <c r="E9" s="59" t="s">
        <v>1</v>
      </c>
      <c r="G9" s="24"/>
    </row>
    <row r="10" spans="1:10" x14ac:dyDescent="0.25">
      <c r="B10" s="225"/>
      <c r="C10" s="75" t="s">
        <v>24</v>
      </c>
      <c r="D10" s="56">
        <v>319</v>
      </c>
      <c r="E10" s="72">
        <f t="shared" ref="E10:E30" si="0">+D10/$D$31</f>
        <v>0.33056994818652852</v>
      </c>
      <c r="H10" s="12"/>
    </row>
    <row r="11" spans="1:10" x14ac:dyDescent="0.25">
      <c r="B11" s="225"/>
      <c r="C11" s="74" t="s">
        <v>25</v>
      </c>
      <c r="D11" s="32">
        <v>223</v>
      </c>
      <c r="E11" s="72">
        <f t="shared" si="0"/>
        <v>0.23108808290155441</v>
      </c>
      <c r="H11" s="12"/>
    </row>
    <row r="12" spans="1:10" x14ac:dyDescent="0.25">
      <c r="B12" s="225"/>
      <c r="C12" s="74" t="s">
        <v>23</v>
      </c>
      <c r="D12" s="32">
        <v>96</v>
      </c>
      <c r="E12" s="72">
        <f t="shared" si="0"/>
        <v>9.9481865284974089E-2</v>
      </c>
      <c r="H12" s="12"/>
    </row>
    <row r="13" spans="1:10" x14ac:dyDescent="0.25">
      <c r="B13" s="225"/>
      <c r="C13" s="74" t="s">
        <v>44</v>
      </c>
      <c r="D13" s="32">
        <v>88</v>
      </c>
      <c r="E13" s="72">
        <f t="shared" si="0"/>
        <v>9.1191709844559585E-2</v>
      </c>
      <c r="J13" s="12"/>
    </row>
    <row r="14" spans="1:10" x14ac:dyDescent="0.25">
      <c r="B14" s="225"/>
      <c r="C14" s="74" t="s">
        <v>37</v>
      </c>
      <c r="D14" s="32">
        <v>45</v>
      </c>
      <c r="E14" s="72">
        <f t="shared" si="0"/>
        <v>4.6632124352331605E-2</v>
      </c>
      <c r="J14" s="12"/>
    </row>
    <row r="15" spans="1:10" x14ac:dyDescent="0.25">
      <c r="B15" s="225"/>
      <c r="C15" s="74" t="s">
        <v>26</v>
      </c>
      <c r="D15" s="32">
        <v>37</v>
      </c>
      <c r="E15" s="72">
        <f t="shared" si="0"/>
        <v>3.8341968911917101E-2</v>
      </c>
      <c r="J15" s="12"/>
    </row>
    <row r="16" spans="1:10" x14ac:dyDescent="0.25">
      <c r="B16" s="225"/>
      <c r="C16" s="74" t="s">
        <v>28</v>
      </c>
      <c r="D16" s="32">
        <v>33</v>
      </c>
      <c r="E16" s="72">
        <f t="shared" si="0"/>
        <v>3.4196891191709843E-2</v>
      </c>
      <c r="J16" s="12"/>
    </row>
    <row r="17" spans="2:12" x14ac:dyDescent="0.25">
      <c r="B17" s="225"/>
      <c r="C17" s="74" t="s">
        <v>38</v>
      </c>
      <c r="D17" s="32">
        <v>26</v>
      </c>
      <c r="E17" s="72">
        <f t="shared" si="0"/>
        <v>2.6943005181347152E-2</v>
      </c>
      <c r="J17" s="12"/>
    </row>
    <row r="18" spans="2:12" x14ac:dyDescent="0.25">
      <c r="B18" s="225"/>
      <c r="C18" s="74" t="s">
        <v>47</v>
      </c>
      <c r="D18" s="32">
        <v>14</v>
      </c>
      <c r="E18" s="72">
        <f t="shared" si="0"/>
        <v>1.4507772020725389E-2</v>
      </c>
      <c r="L18" s="12"/>
    </row>
    <row r="19" spans="2:12" x14ac:dyDescent="0.25">
      <c r="B19" s="225"/>
      <c r="C19" s="74" t="s">
        <v>40</v>
      </c>
      <c r="D19" s="32">
        <v>9</v>
      </c>
      <c r="E19" s="72">
        <f t="shared" si="0"/>
        <v>9.3264248704663204E-3</v>
      </c>
      <c r="L19" s="12"/>
    </row>
    <row r="20" spans="2:12" x14ac:dyDescent="0.25">
      <c r="B20" s="225"/>
      <c r="C20" s="74" t="s">
        <v>43</v>
      </c>
      <c r="D20" s="32">
        <v>8</v>
      </c>
      <c r="E20" s="72">
        <f t="shared" si="0"/>
        <v>8.2901554404145074E-3</v>
      </c>
      <c r="L20" s="12"/>
    </row>
    <row r="21" spans="2:12" x14ac:dyDescent="0.25">
      <c r="B21" s="225"/>
      <c r="C21" s="74" t="s">
        <v>35</v>
      </c>
      <c r="D21" s="32">
        <v>7</v>
      </c>
      <c r="E21" s="72">
        <f t="shared" si="0"/>
        <v>7.2538860103626944E-3</v>
      </c>
      <c r="L21" s="12"/>
    </row>
    <row r="22" spans="2:12" x14ac:dyDescent="0.25">
      <c r="B22" s="225"/>
      <c r="C22" s="74" t="s">
        <v>58</v>
      </c>
      <c r="D22" s="32">
        <v>7</v>
      </c>
      <c r="E22" s="72">
        <f t="shared" si="0"/>
        <v>7.2538860103626944E-3</v>
      </c>
      <c r="L22" s="12"/>
    </row>
    <row r="23" spans="2:12" x14ac:dyDescent="0.25">
      <c r="B23" s="225"/>
      <c r="C23" s="74" t="s">
        <v>27</v>
      </c>
      <c r="D23" s="32">
        <v>5</v>
      </c>
      <c r="E23" s="72">
        <f t="shared" si="0"/>
        <v>5.1813471502590676E-3</v>
      </c>
      <c r="L23" s="12"/>
    </row>
    <row r="24" spans="2:12" x14ac:dyDescent="0.25">
      <c r="B24" s="225"/>
      <c r="C24" s="74" t="s">
        <v>34</v>
      </c>
      <c r="D24" s="32">
        <v>5</v>
      </c>
      <c r="E24" s="72">
        <f t="shared" si="0"/>
        <v>5.1813471502590676E-3</v>
      </c>
      <c r="J24" s="12"/>
    </row>
    <row r="25" spans="2:12" x14ac:dyDescent="0.25">
      <c r="B25" s="225"/>
      <c r="C25" s="74" t="s">
        <v>57</v>
      </c>
      <c r="D25" s="32">
        <v>4</v>
      </c>
      <c r="E25" s="72">
        <f t="shared" si="0"/>
        <v>4.1450777202072537E-3</v>
      </c>
      <c r="H25" s="12"/>
    </row>
    <row r="26" spans="2:12" x14ac:dyDescent="0.25">
      <c r="B26" s="225"/>
      <c r="C26" s="74" t="s">
        <v>42</v>
      </c>
      <c r="D26" s="32">
        <v>4</v>
      </c>
      <c r="E26" s="72">
        <f t="shared" si="0"/>
        <v>4.1450777202072537E-3</v>
      </c>
      <c r="J26" s="12"/>
    </row>
    <row r="27" spans="2:12" ht="15.75" customHeight="1" x14ac:dyDescent="0.25">
      <c r="B27" s="225"/>
      <c r="C27" s="74" t="s">
        <v>31</v>
      </c>
      <c r="D27" s="32">
        <v>3</v>
      </c>
      <c r="E27" s="72">
        <f t="shared" si="0"/>
        <v>3.1088082901554403E-3</v>
      </c>
      <c r="J27" s="12"/>
    </row>
    <row r="28" spans="2:12" ht="15.75" customHeight="1" x14ac:dyDescent="0.25">
      <c r="B28" s="225"/>
      <c r="C28" s="74" t="s">
        <v>32</v>
      </c>
      <c r="D28" s="32">
        <v>2</v>
      </c>
      <c r="E28" s="72">
        <f t="shared" si="0"/>
        <v>2.0725388601036268E-3</v>
      </c>
      <c r="J28" s="12"/>
    </row>
    <row r="29" spans="2:12" ht="15.75" customHeight="1" x14ac:dyDescent="0.25">
      <c r="B29" s="225"/>
      <c r="C29" s="74" t="s">
        <v>29</v>
      </c>
      <c r="D29" s="32">
        <v>1</v>
      </c>
      <c r="E29" s="72">
        <f t="shared" si="0"/>
        <v>1.0362694300518134E-3</v>
      </c>
      <c r="J29" s="12"/>
    </row>
    <row r="30" spans="2:12" ht="15.75" customHeight="1" x14ac:dyDescent="0.25">
      <c r="B30" s="225"/>
      <c r="C30" s="79" t="s">
        <v>49</v>
      </c>
      <c r="D30" s="31">
        <v>29</v>
      </c>
      <c r="E30" s="80">
        <f t="shared" si="0"/>
        <v>3.0051813471502591E-2</v>
      </c>
      <c r="J30" s="12"/>
    </row>
    <row r="31" spans="2:12" ht="15.75" customHeight="1" x14ac:dyDescent="0.25">
      <c r="C31" s="76" t="s">
        <v>16</v>
      </c>
      <c r="D31" s="77">
        <f t="shared" ref="D31:E31" si="1">SUM(D10:D30)</f>
        <v>965</v>
      </c>
      <c r="E31" s="78">
        <f t="shared" si="1"/>
        <v>1.0000000000000002</v>
      </c>
      <c r="H31" s="12"/>
    </row>
    <row r="32" spans="2:12" ht="15.75" customHeight="1" x14ac:dyDescent="0.25"/>
    <row r="33" spans="1:5" ht="15.75" customHeight="1" x14ac:dyDescent="0.25"/>
    <row r="34" spans="1:5" ht="30" customHeight="1" x14ac:dyDescent="0.25">
      <c r="A34" s="367" t="s">
        <v>18</v>
      </c>
      <c r="B34" s="367"/>
      <c r="C34" s="361" t="s">
        <v>493</v>
      </c>
      <c r="D34" s="364"/>
      <c r="E34" s="365"/>
    </row>
    <row r="35" spans="1:5" ht="15.75" customHeight="1" x14ac:dyDescent="0.25">
      <c r="A35" s="367" t="s">
        <v>19</v>
      </c>
      <c r="B35" s="367"/>
      <c r="C35" s="363" t="s">
        <v>20</v>
      </c>
      <c r="D35" s="364"/>
      <c r="E35" s="365"/>
    </row>
    <row r="36" spans="1:5" ht="135.75" customHeight="1" x14ac:dyDescent="0.25">
      <c r="A36" s="367" t="s">
        <v>21</v>
      </c>
      <c r="B36" s="367"/>
      <c r="C36" s="366" t="s">
        <v>22</v>
      </c>
      <c r="D36" s="364"/>
      <c r="E36" s="365"/>
    </row>
    <row r="37" spans="1:5" ht="15.75" customHeight="1" x14ac:dyDescent="0.25"/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</sheetData>
  <sortState xmlns:xlrd2="http://schemas.microsoft.com/office/spreadsheetml/2017/richdata2" ref="C9:E30">
    <sortCondition descending="1" ref="E9:E30"/>
  </sortState>
  <mergeCells count="8">
    <mergeCell ref="A5:F6"/>
    <mergeCell ref="A7:F7"/>
    <mergeCell ref="A34:B34"/>
    <mergeCell ref="A35:B35"/>
    <mergeCell ref="A36:B36"/>
    <mergeCell ref="C34:E34"/>
    <mergeCell ref="C35:E35"/>
    <mergeCell ref="C36:E36"/>
  </mergeCells>
  <pageMargins left="0.7" right="0.7" top="0.75" bottom="0.75" header="0" footer="0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F999"/>
  <sheetViews>
    <sheetView showGridLines="0" showRowColHeaders="0" workbookViewId="0">
      <selection activeCell="A9" sqref="A9"/>
    </sheetView>
  </sheetViews>
  <sheetFormatPr baseColWidth="10" defaultColWidth="14.42578125" defaultRowHeight="15" customHeight="1" x14ac:dyDescent="0.25"/>
  <cols>
    <col min="1" max="1" width="17.5703125" style="9" customWidth="1"/>
    <col min="2" max="2" width="24.42578125" style="9" customWidth="1"/>
    <col min="3" max="7" width="12.7109375" style="9" customWidth="1"/>
    <col min="8" max="8" width="5" style="9" customWidth="1"/>
    <col min="9" max="9" width="41" style="9" customWidth="1"/>
    <col min="10" max="10" width="4" style="9" customWidth="1"/>
    <col min="11" max="11" width="44.140625" style="9" customWidth="1"/>
    <col min="12" max="27" width="10.7109375" style="9" customWidth="1"/>
    <col min="28" max="16384" width="14.42578125" style="9"/>
  </cols>
  <sheetData>
    <row r="1" spans="1:6" s="220" customFormat="1" ht="15" customHeight="1" x14ac:dyDescent="0.25"/>
    <row r="2" spans="1:6" s="220" customFormat="1" ht="15" customHeight="1" x14ac:dyDescent="0.25"/>
    <row r="3" spans="1:6" s="220" customFormat="1" ht="15" customHeight="1" x14ac:dyDescent="0.25"/>
    <row r="4" spans="1:6" s="220" customFormat="1" ht="3.75" customHeight="1" x14ac:dyDescent="0.25"/>
    <row r="5" spans="1:6" s="220" customFormat="1" ht="15" customHeight="1" x14ac:dyDescent="0.25">
      <c r="A5" s="335" t="s">
        <v>156</v>
      </c>
      <c r="B5" s="335"/>
      <c r="C5" s="335"/>
      <c r="D5" s="335"/>
      <c r="E5" s="335"/>
      <c r="F5" s="335"/>
    </row>
    <row r="6" spans="1:6" s="220" customFormat="1" ht="15" customHeight="1" x14ac:dyDescent="0.25">
      <c r="A6" s="335"/>
      <c r="B6" s="335"/>
      <c r="C6" s="335"/>
      <c r="D6" s="335"/>
      <c r="E6" s="335"/>
      <c r="F6" s="335"/>
    </row>
    <row r="7" spans="1:6" ht="28.5" customHeight="1" x14ac:dyDescent="0.25">
      <c r="A7" s="359" t="s">
        <v>182</v>
      </c>
      <c r="B7" s="359"/>
      <c r="C7" s="359"/>
      <c r="D7" s="359"/>
      <c r="E7" s="359"/>
      <c r="F7" s="359"/>
    </row>
    <row r="8" spans="1:6" x14ac:dyDescent="0.25">
      <c r="A8" s="8"/>
      <c r="B8" s="8"/>
    </row>
    <row r="9" spans="1:6" x14ac:dyDescent="0.25">
      <c r="A9" s="405" t="s">
        <v>59</v>
      </c>
      <c r="B9" s="405" t="s">
        <v>73</v>
      </c>
      <c r="C9" s="336" t="s">
        <v>74</v>
      </c>
      <c r="D9" s="338"/>
      <c r="E9" s="336" t="s">
        <v>90</v>
      </c>
      <c r="F9" s="338"/>
    </row>
    <row r="10" spans="1:6" x14ac:dyDescent="0.25">
      <c r="A10" s="406"/>
      <c r="B10" s="406"/>
      <c r="C10" s="166" t="s">
        <v>60</v>
      </c>
      <c r="D10" s="36" t="s">
        <v>61</v>
      </c>
      <c r="E10" s="17" t="s">
        <v>0</v>
      </c>
      <c r="F10" s="37" t="s">
        <v>1</v>
      </c>
    </row>
    <row r="11" spans="1:6" x14ac:dyDescent="0.25">
      <c r="A11" s="167" t="s">
        <v>67</v>
      </c>
      <c r="B11" s="49" t="s">
        <v>68</v>
      </c>
      <c r="C11" s="55">
        <f>SUM(D12:D13)</f>
        <v>965</v>
      </c>
      <c r="D11" s="40"/>
      <c r="E11" s="181">
        <f>+C11</f>
        <v>965</v>
      </c>
      <c r="F11" s="184">
        <f>+E11/E14</f>
        <v>1</v>
      </c>
    </row>
    <row r="12" spans="1:6" x14ac:dyDescent="0.25">
      <c r="A12" s="168"/>
      <c r="B12" s="41" t="s">
        <v>76</v>
      </c>
      <c r="C12" s="32"/>
      <c r="D12" s="32">
        <v>520</v>
      </c>
      <c r="E12" s="182"/>
      <c r="F12" s="185"/>
    </row>
    <row r="13" spans="1:6" x14ac:dyDescent="0.25">
      <c r="A13" s="169"/>
      <c r="B13" s="43" t="s">
        <v>77</v>
      </c>
      <c r="C13" s="31"/>
      <c r="D13" s="31">
        <v>445</v>
      </c>
      <c r="E13" s="183"/>
      <c r="F13" s="186"/>
    </row>
    <row r="14" spans="1:6" x14ac:dyDescent="0.25">
      <c r="C14" s="179" t="s">
        <v>53</v>
      </c>
      <c r="D14" s="180"/>
      <c r="E14" s="57">
        <f>SUM(E11:E13)</f>
        <v>965</v>
      </c>
      <c r="F14" s="39">
        <f>SUM(F11:F13)</f>
        <v>1</v>
      </c>
    </row>
    <row r="15" spans="1:6" x14ac:dyDescent="0.25">
      <c r="A15" s="404" t="s">
        <v>181</v>
      </c>
      <c r="B15" s="404"/>
      <c r="C15" s="404"/>
      <c r="D15" s="404"/>
      <c r="E15" s="404"/>
      <c r="F15" s="404"/>
    </row>
    <row r="18" spans="1:6" ht="31.5" customHeight="1" x14ac:dyDescent="0.25">
      <c r="A18" s="331" t="s">
        <v>18</v>
      </c>
      <c r="B18" s="383" t="s">
        <v>493</v>
      </c>
      <c r="C18" s="383"/>
      <c r="D18" s="383"/>
      <c r="E18" s="383"/>
      <c r="F18" s="383"/>
    </row>
    <row r="19" spans="1:6" x14ac:dyDescent="0.25">
      <c r="A19" s="332" t="s">
        <v>19</v>
      </c>
      <c r="B19" s="383" t="s">
        <v>20</v>
      </c>
      <c r="C19" s="383"/>
      <c r="D19" s="383"/>
      <c r="E19" s="383"/>
      <c r="F19" s="383"/>
    </row>
    <row r="20" spans="1:6" ht="77.25" customHeight="1" x14ac:dyDescent="0.25">
      <c r="A20" s="332" t="s">
        <v>21</v>
      </c>
      <c r="B20" s="383" t="s">
        <v>22</v>
      </c>
      <c r="C20" s="383"/>
      <c r="D20" s="383"/>
      <c r="E20" s="383"/>
      <c r="F20" s="383"/>
    </row>
    <row r="21" spans="1:6" ht="15.75" customHeight="1" x14ac:dyDescent="0.25"/>
    <row r="22" spans="1:6" ht="15.75" customHeight="1" x14ac:dyDescent="0.25"/>
    <row r="23" spans="1:6" ht="15.75" customHeight="1" x14ac:dyDescent="0.25"/>
    <row r="24" spans="1:6" ht="15.75" customHeight="1" x14ac:dyDescent="0.25"/>
    <row r="25" spans="1:6" ht="15.75" customHeight="1" x14ac:dyDescent="0.25"/>
    <row r="26" spans="1:6" ht="15.75" customHeight="1" x14ac:dyDescent="0.25"/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0">
    <mergeCell ref="B18:F18"/>
    <mergeCell ref="B19:F19"/>
    <mergeCell ref="B20:F20"/>
    <mergeCell ref="A15:F15"/>
    <mergeCell ref="A5:F6"/>
    <mergeCell ref="A7:F7"/>
    <mergeCell ref="B9:B10"/>
    <mergeCell ref="A9:A10"/>
    <mergeCell ref="C9:D9"/>
    <mergeCell ref="E9:F9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58</vt:i4>
      </vt:variant>
    </vt:vector>
  </HeadingPairs>
  <TitlesOfParts>
    <vt:vector size="58" baseType="lpstr">
      <vt:lpstr>Lista de indicadores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Cuadro 29</vt:lpstr>
      <vt:lpstr>Cuadro 30</vt:lpstr>
      <vt:lpstr>Cuadro 31</vt:lpstr>
      <vt:lpstr>Cuadro 32</vt:lpstr>
      <vt:lpstr>Cuadro 33</vt:lpstr>
      <vt:lpstr>Cuadro 34</vt:lpstr>
      <vt:lpstr>Cuadro 35</vt:lpstr>
      <vt:lpstr>Cuadro 36</vt:lpstr>
      <vt:lpstr>Cuadro 37</vt:lpstr>
      <vt:lpstr>Cuadro 38</vt:lpstr>
      <vt:lpstr>Cuadro 39</vt:lpstr>
      <vt:lpstr>Cuadro 40</vt:lpstr>
      <vt:lpstr>Cuadro 41</vt:lpstr>
      <vt:lpstr>Cuadro 42</vt:lpstr>
      <vt:lpstr>Cuadro 43</vt:lpstr>
      <vt:lpstr>Cuadro 44</vt:lpstr>
      <vt:lpstr>Cuadro 45</vt:lpstr>
      <vt:lpstr>Cuadro 46</vt:lpstr>
      <vt:lpstr>Cuadro 47</vt:lpstr>
      <vt:lpstr>Cuadro 48</vt:lpstr>
      <vt:lpstr>Cuadro 49</vt:lpstr>
      <vt:lpstr>Cuadro 50</vt:lpstr>
      <vt:lpstr>Cuadro 51</vt:lpstr>
      <vt:lpstr>Cuadro 52</vt:lpstr>
      <vt:lpstr>Cuadro 53</vt:lpstr>
      <vt:lpstr>Cuadro 54</vt:lpstr>
      <vt:lpstr>Cuadro 55</vt:lpstr>
      <vt:lpstr>Cuadro 56</vt:lpstr>
      <vt:lpstr>Cuadro 57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Baez Sepulveda</dc:creator>
  <cp:lastModifiedBy>Luisa Fernanda Suarez Leon</cp:lastModifiedBy>
  <dcterms:created xsi:type="dcterms:W3CDTF">2019-09-03T15:32:34Z</dcterms:created>
  <dcterms:modified xsi:type="dcterms:W3CDTF">2019-12-16T14:57:13Z</dcterms:modified>
</cp:coreProperties>
</file>